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DieseArbeitsmappe"/>
  <xr:revisionPtr revIDLastSave="0" documentId="13_ncr:1_{DFC2E3D5-1C4C-41E8-8A4D-2C5D9940BA52}" xr6:coauthVersionLast="47" xr6:coauthVersionMax="47" xr10:uidLastSave="{00000000-0000-0000-0000-000000000000}"/>
  <bookViews>
    <workbookView xWindow="-120" yWindow="-120" windowWidth="29040" windowHeight="15720" tabRatio="599" xr2:uid="{00000000-000D-0000-FFFF-FFFF00000000}"/>
  </bookViews>
  <sheets>
    <sheet name="Ausfüllhilfe" sheetId="31" r:id="rId1"/>
    <sheet name="A_Stammdaten" sheetId="4" r:id="rId2"/>
    <sheet name="B_KKAuf" sheetId="29" r:id="rId3"/>
    <sheet name="D_SAV" sheetId="20" r:id="rId4"/>
    <sheet name="D2_BKZ_NAKB_SoPo" sheetId="24" r:id="rId5"/>
    <sheet name="D3_WAV" sheetId="27" r:id="rId6"/>
    <sheet name="E_Erläuterung" sheetId="30" r:id="rId7"/>
    <sheet name="Listen" sheetId="21" state="hidden" r:id="rId8"/>
  </sheets>
  <externalReferences>
    <externalReference r:id="rId9"/>
    <externalReference r:id="rId10"/>
    <externalReference r:id="rId11"/>
  </externalReferences>
  <definedNames>
    <definedName name="_xlnm._FilterDatabase" localSheetId="3" hidden="1">D_SAV!$A$4:$BA$4</definedName>
    <definedName name="_xlnm._FilterDatabase" localSheetId="4" hidden="1">D2_BKZ_NAKB_SoPo!$A$5:$P$5</definedName>
    <definedName name="_xlnm._FilterDatabase" localSheetId="5" hidden="1">D3_WAV!$A$5:$N$50</definedName>
    <definedName name="_Key1" localSheetId="0" hidden="1">#REF!</definedName>
    <definedName name="_Key1" localSheetId="6" hidden="1">#REF!</definedName>
    <definedName name="_Key1" hidden="1">#REF!</definedName>
    <definedName name="_Key2" localSheetId="0" hidden="1">#REF!</definedName>
    <definedName name="_Key2" localSheetId="6" hidden="1">#REF!</definedName>
    <definedName name="_Key2" hidden="1">#REF!</definedName>
    <definedName name="_Order1" hidden="1">255</definedName>
    <definedName name="_Order2" hidden="1">255</definedName>
    <definedName name="_Sort" localSheetId="0" hidden="1">#REF!</definedName>
    <definedName name="_Sort" localSheetId="6" hidden="1">#REF!</definedName>
    <definedName name="_Sort" hidden="1">#REF!</definedName>
    <definedName name="_sort2" hidden="1">#REF!</definedName>
    <definedName name="Abschreibungsmethode">linear,degressiv</definedName>
    <definedName name="Anlagengruppen">#REF!</definedName>
    <definedName name="Bilanz_Nummern_Namen">[1]Listen!$D$2:$D$54</definedName>
    <definedName name="GuV_Nummern_Namen">[1]Listen!$E$2:$E$93</definedName>
    <definedName name="GuV_Sonstige">[1]Listen!$I$2:$I$12</definedName>
    <definedName name="Jahre">[1]Listen!$G$2:$G$6</definedName>
    <definedName name="Kategorie">[2]Listen!$E$2:$E$8</definedName>
    <definedName name="Kategorie_2">[2]Listen!$L$2:$L$4</definedName>
    <definedName name="Konten">[1]C3_SaLi!$S$4:$S$2502</definedName>
    <definedName name="NetzId">OFFSET([1]A_Stammdaten!$I$6,0,0,COUNTA([1]A_Stammdaten!$I$6:$I$105),1)</definedName>
    <definedName name="NetzIds">OFFSET(#REF!,0,0,COUNTA(#REF!),1)</definedName>
    <definedName name="Rückstellungsarten">[1]Listen!$F$2:$F$8</definedName>
    <definedName name="Schlüssel">OFFSET([1]A2_Schlüssel!$B$3,0,0,COUNTA([1]A2_Schlüssel!$B$3:$B$102),1)</definedName>
    <definedName name="Selbst_geschaffene_gewerbliche_Schutzrechte_und_ähnliche_Rechte_und_Werte">[3]Listen!$M$2:$M$8</definedName>
    <definedName name="WAV_Positionen">[3]Listen!$I$2:$I$7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6" i="20" l="1"/>
  <c r="BC7" i="20"/>
  <c r="BC8" i="20"/>
  <c r="BC9" i="20"/>
  <c r="BC10" i="20"/>
  <c r="BC11" i="20"/>
  <c r="BC12" i="20"/>
  <c r="BC13" i="20"/>
  <c r="BC14" i="20"/>
  <c r="BC15" i="20"/>
  <c r="BC16" i="20"/>
  <c r="BC17" i="20"/>
  <c r="BC18" i="20"/>
  <c r="BC19" i="20"/>
  <c r="BC20" i="20"/>
  <c r="BC21" i="20"/>
  <c r="BC22" i="20"/>
  <c r="BC23" i="20"/>
  <c r="BC24" i="20"/>
  <c r="BC25" i="20"/>
  <c r="BC26" i="20"/>
  <c r="BC27" i="20"/>
  <c r="BC28" i="20"/>
  <c r="BC29" i="20"/>
  <c r="BC30" i="20"/>
  <c r="BC31" i="20"/>
  <c r="BC32" i="20"/>
  <c r="BC33" i="20"/>
  <c r="BC34" i="20"/>
  <c r="BC35" i="20"/>
  <c r="BC36" i="20"/>
  <c r="BC37" i="20"/>
  <c r="BC38" i="20"/>
  <c r="BC39" i="20"/>
  <c r="BC40" i="20"/>
  <c r="BC41" i="20"/>
  <c r="BC42" i="20"/>
  <c r="BC43" i="20"/>
  <c r="BC44" i="20"/>
  <c r="BC45" i="20"/>
  <c r="BC46" i="20"/>
  <c r="BC47" i="20"/>
  <c r="BC48" i="20"/>
  <c r="BC49" i="20"/>
  <c r="BC50" i="20"/>
  <c r="BC51" i="20"/>
  <c r="BC52" i="20"/>
  <c r="BC53" i="20"/>
  <c r="BC54" i="20"/>
  <c r="BC55" i="20"/>
  <c r="BC56" i="20"/>
  <c r="BC57" i="20"/>
  <c r="BC58" i="20"/>
  <c r="BC59" i="20"/>
  <c r="BC60" i="20"/>
  <c r="BC61" i="20"/>
  <c r="BC62" i="20"/>
  <c r="BC63" i="20"/>
  <c r="BC64" i="20"/>
  <c r="BC65" i="20"/>
  <c r="BC66" i="20"/>
  <c r="BC67" i="20"/>
  <c r="BC68" i="20"/>
  <c r="BC69" i="20"/>
  <c r="BC70" i="20"/>
  <c r="BC71" i="20"/>
  <c r="BC72" i="20"/>
  <c r="BC73" i="20"/>
  <c r="BC74" i="20"/>
  <c r="BC75" i="20"/>
  <c r="BC76" i="20"/>
  <c r="BC77" i="20"/>
  <c r="BC78" i="20"/>
  <c r="BC79" i="20"/>
  <c r="BC80" i="20"/>
  <c r="BC81" i="20"/>
  <c r="BC82" i="20"/>
  <c r="BC83" i="20"/>
  <c r="BC84" i="20"/>
  <c r="BC85" i="20"/>
  <c r="BC86" i="20"/>
  <c r="BC87" i="20"/>
  <c r="BC88" i="20"/>
  <c r="BC89" i="20"/>
  <c r="BC90" i="20"/>
  <c r="BC91" i="20"/>
  <c r="BC92" i="20"/>
  <c r="BC93" i="20"/>
  <c r="BC94" i="20"/>
  <c r="BC95" i="20"/>
  <c r="BC96" i="20"/>
  <c r="BC97" i="20"/>
  <c r="BC98" i="20"/>
  <c r="BC99" i="20"/>
  <c r="BC100" i="20"/>
  <c r="BC101" i="20"/>
  <c r="BC102" i="20"/>
  <c r="BC103" i="20"/>
  <c r="BC104" i="20"/>
  <c r="BC105" i="20"/>
  <c r="BC106" i="20"/>
  <c r="BC107" i="20"/>
  <c r="BC108" i="20"/>
  <c r="BC109" i="20"/>
  <c r="BC110" i="20"/>
  <c r="BC111" i="20"/>
  <c r="BC112" i="20"/>
  <c r="BC113" i="20"/>
  <c r="BC114" i="20"/>
  <c r="BC115" i="20"/>
  <c r="BC116" i="20"/>
  <c r="BC117" i="20"/>
  <c r="BC118" i="20"/>
  <c r="BC119" i="20"/>
  <c r="BC120" i="20"/>
  <c r="BC121" i="20"/>
  <c r="BC122" i="20"/>
  <c r="BC123" i="20"/>
  <c r="BC124" i="20"/>
  <c r="BC125" i="20"/>
  <c r="BC126" i="20"/>
  <c r="BC127" i="20"/>
  <c r="BC128" i="20"/>
  <c r="BC129" i="20"/>
  <c r="BC130" i="20"/>
  <c r="BC131" i="20"/>
  <c r="BC132" i="20"/>
  <c r="BC133" i="20"/>
  <c r="BC134" i="20"/>
  <c r="BC135" i="20"/>
  <c r="BC136" i="20"/>
  <c r="BC137" i="20"/>
  <c r="BC138" i="20"/>
  <c r="BC139" i="20"/>
  <c r="BC140" i="20"/>
  <c r="BC141" i="20"/>
  <c r="BC142" i="20"/>
  <c r="BC143" i="20"/>
  <c r="BC144" i="20"/>
  <c r="BC145" i="20"/>
  <c r="BC146" i="20"/>
  <c r="BC147" i="20"/>
  <c r="BC148" i="20"/>
  <c r="BC149" i="20"/>
  <c r="BC150" i="20"/>
  <c r="BC151" i="20"/>
  <c r="BC152" i="20"/>
  <c r="BC153" i="20"/>
  <c r="BC154" i="20"/>
  <c r="BC155" i="20"/>
  <c r="BC156" i="20"/>
  <c r="BC157" i="20"/>
  <c r="BC158" i="20"/>
  <c r="BC159" i="20"/>
  <c r="BC160" i="20"/>
  <c r="BC161" i="20"/>
  <c r="BC162" i="20"/>
  <c r="BC163" i="20"/>
  <c r="BC164" i="20"/>
  <c r="BC165" i="20"/>
  <c r="BC166" i="20"/>
  <c r="BC167" i="20"/>
  <c r="BC168" i="20"/>
  <c r="BC169" i="20"/>
  <c r="BC170" i="20"/>
  <c r="BC171" i="20"/>
  <c r="BC172" i="20"/>
  <c r="BC173" i="20"/>
  <c r="BC174" i="20"/>
  <c r="BC175" i="20"/>
  <c r="BC176" i="20"/>
  <c r="BC177" i="20"/>
  <c r="BC178" i="20"/>
  <c r="BC179" i="20"/>
  <c r="BC180" i="20"/>
  <c r="BC181" i="20"/>
  <c r="BC182" i="20"/>
  <c r="BC183" i="20"/>
  <c r="BC184" i="20"/>
  <c r="BC185" i="20"/>
  <c r="BC186" i="20"/>
  <c r="BC187" i="20"/>
  <c r="BC188" i="20"/>
  <c r="BC189" i="20"/>
  <c r="BC190" i="20"/>
  <c r="BC191" i="20"/>
  <c r="BC192" i="20"/>
  <c r="BC193" i="20"/>
  <c r="BC194" i="20"/>
  <c r="BC195" i="20"/>
  <c r="BC196" i="20"/>
  <c r="BC197" i="20"/>
  <c r="BC198" i="20"/>
  <c r="BC199" i="20"/>
  <c r="BC200" i="20"/>
  <c r="BC201" i="20"/>
  <c r="BC202" i="20"/>
  <c r="BC203" i="20"/>
  <c r="BC204" i="20"/>
  <c r="BC205" i="20"/>
  <c r="BC206" i="20"/>
  <c r="BC207" i="20"/>
  <c r="BC208" i="20"/>
  <c r="BC209" i="20"/>
  <c r="BC210" i="20"/>
  <c r="BC211" i="20"/>
  <c r="BC212" i="20"/>
  <c r="BC213" i="20"/>
  <c r="BC214" i="20"/>
  <c r="BC215" i="20"/>
  <c r="BC216" i="20"/>
  <c r="BC217" i="20"/>
  <c r="BC218" i="20"/>
  <c r="BC219" i="20"/>
  <c r="BC220" i="20"/>
  <c r="BC221" i="20"/>
  <c r="BC222" i="20"/>
  <c r="BC223" i="20"/>
  <c r="BC224" i="20"/>
  <c r="BC225" i="20"/>
  <c r="BC226" i="20"/>
  <c r="BC227" i="20"/>
  <c r="BC228" i="20"/>
  <c r="BC229" i="20"/>
  <c r="BC230" i="20"/>
  <c r="BC231" i="20"/>
  <c r="BC232" i="20"/>
  <c r="BC233" i="20"/>
  <c r="BC234" i="20"/>
  <c r="BC235" i="20"/>
  <c r="BC236" i="20"/>
  <c r="BC237" i="20"/>
  <c r="BC238" i="20"/>
  <c r="BC239" i="20"/>
  <c r="BC240" i="20"/>
  <c r="BC241" i="20"/>
  <c r="BC242" i="20"/>
  <c r="BC243" i="20"/>
  <c r="BC244" i="20"/>
  <c r="BC245" i="20"/>
  <c r="BC246" i="20"/>
  <c r="BC247" i="20"/>
  <c r="BC248" i="20"/>
  <c r="BC249" i="20"/>
  <c r="BC250" i="20"/>
  <c r="BC251" i="20"/>
  <c r="BC252" i="20"/>
  <c r="BC253" i="20"/>
  <c r="BC254" i="20"/>
  <c r="BC255" i="20"/>
  <c r="BC256" i="20"/>
  <c r="BC257" i="20"/>
  <c r="BC258" i="20"/>
  <c r="BC259" i="20"/>
  <c r="BC260" i="20"/>
  <c r="BC261" i="20"/>
  <c r="BC262" i="20"/>
  <c r="BC263" i="20"/>
  <c r="BC264" i="20"/>
  <c r="BC265" i="20"/>
  <c r="BC266" i="20"/>
  <c r="BC267" i="20"/>
  <c r="BC268" i="20"/>
  <c r="BC269" i="20"/>
  <c r="BC270" i="20"/>
  <c r="BC271" i="20"/>
  <c r="BC272" i="20"/>
  <c r="BC273" i="20"/>
  <c r="BC274" i="20"/>
  <c r="BC275" i="20"/>
  <c r="BC276" i="20"/>
  <c r="BC277" i="20"/>
  <c r="BC278" i="20"/>
  <c r="BC279" i="20"/>
  <c r="BC280" i="20"/>
  <c r="BC281" i="20"/>
  <c r="BC282" i="20"/>
  <c r="BC283" i="20"/>
  <c r="BC284" i="20"/>
  <c r="BC285" i="20"/>
  <c r="BC286" i="20"/>
  <c r="BC287" i="20"/>
  <c r="BC288" i="20"/>
  <c r="BC289" i="20"/>
  <c r="BC290" i="20"/>
  <c r="BC291" i="20"/>
  <c r="BC292" i="20"/>
  <c r="BC293" i="20"/>
  <c r="BC294" i="20"/>
  <c r="BC295" i="20"/>
  <c r="BC296" i="20"/>
  <c r="BC297" i="20"/>
  <c r="BC298" i="20"/>
  <c r="BC299" i="20"/>
  <c r="BC300" i="20"/>
  <c r="BC301" i="20"/>
  <c r="BC302" i="20"/>
  <c r="BC303" i="20"/>
  <c r="BC304" i="20"/>
  <c r="BC305" i="20"/>
  <c r="BC306" i="20"/>
  <c r="BC307" i="20"/>
  <c r="BC308" i="20"/>
  <c r="BC309" i="20"/>
  <c r="BC310" i="20"/>
  <c r="BC311" i="20"/>
  <c r="BC312" i="20"/>
  <c r="BC313" i="20"/>
  <c r="BC314" i="20"/>
  <c r="BC315" i="20"/>
  <c r="BC316" i="20"/>
  <c r="BC317" i="20"/>
  <c r="BC318" i="20"/>
  <c r="BC319" i="20"/>
  <c r="BC320" i="20"/>
  <c r="BC321" i="20"/>
  <c r="BC322" i="20"/>
  <c r="BC323" i="20"/>
  <c r="BC324" i="20"/>
  <c r="BC325" i="20"/>
  <c r="BC326" i="20"/>
  <c r="BC327" i="20"/>
  <c r="BC328" i="20"/>
  <c r="BC329" i="20"/>
  <c r="BC330" i="20"/>
  <c r="BC331" i="20"/>
  <c r="BC332" i="20"/>
  <c r="BC333" i="20"/>
  <c r="BC334" i="20"/>
  <c r="BC335" i="20"/>
  <c r="BC336" i="20"/>
  <c r="BC337" i="20"/>
  <c r="BC338" i="20"/>
  <c r="BC339" i="20"/>
  <c r="BC340" i="20"/>
  <c r="BC341" i="20"/>
  <c r="BC342" i="20"/>
  <c r="BC343" i="20"/>
  <c r="BC344" i="20"/>
  <c r="BC345" i="20"/>
  <c r="BC346" i="20"/>
  <c r="BC347" i="20"/>
  <c r="BC348" i="20"/>
  <c r="BC349" i="20"/>
  <c r="BC350" i="20"/>
  <c r="BC351" i="20"/>
  <c r="BC352" i="20"/>
  <c r="BC353" i="20"/>
  <c r="BC354" i="20"/>
  <c r="BC355" i="20"/>
  <c r="BC356" i="20"/>
  <c r="BC357" i="20"/>
  <c r="BC358" i="20"/>
  <c r="BC359" i="20"/>
  <c r="BC360" i="20"/>
  <c r="BC361" i="20"/>
  <c r="BC362" i="20"/>
  <c r="BC363" i="20"/>
  <c r="BC364" i="20"/>
  <c r="BC365" i="20"/>
  <c r="BC366" i="20"/>
  <c r="BC367" i="20"/>
  <c r="BC368" i="20"/>
  <c r="BC369" i="20"/>
  <c r="BC370" i="20"/>
  <c r="BC371" i="20"/>
  <c r="BC372" i="20"/>
  <c r="BC373" i="20"/>
  <c r="BC374" i="20"/>
  <c r="BC375" i="20"/>
  <c r="BC376" i="20"/>
  <c r="BC377" i="20"/>
  <c r="BC378" i="20"/>
  <c r="BC379" i="20"/>
  <c r="BC380" i="20"/>
  <c r="BC381" i="20"/>
  <c r="BC382" i="20"/>
  <c r="BC383" i="20"/>
  <c r="BC384" i="20"/>
  <c r="BC385" i="20"/>
  <c r="BC386" i="20"/>
  <c r="BC387" i="20"/>
  <c r="BC388" i="20"/>
  <c r="BC389" i="20"/>
  <c r="BC390" i="20"/>
  <c r="BC391" i="20"/>
  <c r="BC392" i="20"/>
  <c r="BC393" i="20"/>
  <c r="BC394" i="20"/>
  <c r="BC395" i="20"/>
  <c r="BC396" i="20"/>
  <c r="BC397" i="20"/>
  <c r="BC398" i="20"/>
  <c r="BC399" i="20"/>
  <c r="BC400" i="20"/>
  <c r="BC401" i="20"/>
  <c r="BC402" i="20"/>
  <c r="BC403" i="20"/>
  <c r="BC404" i="20"/>
  <c r="BC405" i="20"/>
  <c r="BC406" i="20"/>
  <c r="BC407" i="20"/>
  <c r="BC408" i="20"/>
  <c r="BC409" i="20"/>
  <c r="BC410" i="20"/>
  <c r="BC411" i="20"/>
  <c r="BC412" i="20"/>
  <c r="BC413" i="20"/>
  <c r="BC414" i="20"/>
  <c r="BC415" i="20"/>
  <c r="BC416" i="20"/>
  <c r="BC417" i="20"/>
  <c r="BC418" i="20"/>
  <c r="BC419" i="20"/>
  <c r="BC420" i="20"/>
  <c r="BC421" i="20"/>
  <c r="BC422" i="20"/>
  <c r="BC423" i="20"/>
  <c r="BC424" i="20"/>
  <c r="BC425" i="20"/>
  <c r="BC426" i="20"/>
  <c r="BC427" i="20"/>
  <c r="BC428" i="20"/>
  <c r="BC429" i="20"/>
  <c r="BC430" i="20"/>
  <c r="BC431" i="20"/>
  <c r="BC432" i="20"/>
  <c r="BC433" i="20"/>
  <c r="BC434" i="20"/>
  <c r="BC435" i="20"/>
  <c r="BC436" i="20"/>
  <c r="BC437" i="20"/>
  <c r="BC438" i="20"/>
  <c r="BC439" i="20"/>
  <c r="BC440" i="20"/>
  <c r="BC441" i="20"/>
  <c r="BC442" i="20"/>
  <c r="BC443" i="20"/>
  <c r="BC444" i="20"/>
  <c r="BC445" i="20"/>
  <c r="BC446" i="20"/>
  <c r="BC447" i="20"/>
  <c r="BC448" i="20"/>
  <c r="BC449" i="20"/>
  <c r="BC450" i="20"/>
  <c r="BC451" i="20"/>
  <c r="BC452" i="20"/>
  <c r="BC453" i="20"/>
  <c r="BC454" i="20"/>
  <c r="BC455" i="20"/>
  <c r="BC456" i="20"/>
  <c r="BC457" i="20"/>
  <c r="BC458" i="20"/>
  <c r="BC459" i="20"/>
  <c r="BC460" i="20"/>
  <c r="BC461" i="20"/>
  <c r="BC462" i="20"/>
  <c r="BC463" i="20"/>
  <c r="BC464" i="20"/>
  <c r="BC465" i="20"/>
  <c r="BC466" i="20"/>
  <c r="BC467" i="20"/>
  <c r="BC468" i="20"/>
  <c r="BC469" i="20"/>
  <c r="BC470" i="20"/>
  <c r="BC471" i="20"/>
  <c r="BC472" i="20"/>
  <c r="BC473" i="20"/>
  <c r="BC474" i="20"/>
  <c r="BC475" i="20"/>
  <c r="BC476" i="20"/>
  <c r="BC477" i="20"/>
  <c r="BC478" i="20"/>
  <c r="BC479" i="20"/>
  <c r="BC480" i="20"/>
  <c r="BC481" i="20"/>
  <c r="BC482" i="20"/>
  <c r="BC483" i="20"/>
  <c r="BC484" i="20"/>
  <c r="BC485" i="20"/>
  <c r="BC486" i="20"/>
  <c r="BC487" i="20"/>
  <c r="BC488" i="20"/>
  <c r="BC489" i="20"/>
  <c r="BC490" i="20"/>
  <c r="BC491" i="20"/>
  <c r="BC492" i="20"/>
  <c r="BC493" i="20"/>
  <c r="BC494" i="20"/>
  <c r="BC495" i="20"/>
  <c r="BC496" i="20"/>
  <c r="BC497" i="20"/>
  <c r="BC498" i="20"/>
  <c r="BC499" i="20"/>
  <c r="BC500" i="20"/>
  <c r="BC501" i="20"/>
  <c r="BC502" i="20"/>
  <c r="BC503" i="20"/>
  <c r="BC504" i="20"/>
  <c r="BC5" i="20"/>
  <c r="AY5" i="20"/>
  <c r="AV5" i="20"/>
  <c r="AS5" i="20"/>
  <c r="P7" i="27"/>
  <c r="Q7" i="27"/>
  <c r="R7" i="27"/>
  <c r="S7" i="27"/>
  <c r="T7" i="27"/>
  <c r="P8" i="27"/>
  <c r="Q8" i="27"/>
  <c r="R8" i="27"/>
  <c r="S8" i="27"/>
  <c r="T8" i="27"/>
  <c r="P9" i="27"/>
  <c r="Q9" i="27"/>
  <c r="R9" i="27"/>
  <c r="S9" i="27"/>
  <c r="T9" i="27"/>
  <c r="P10" i="27"/>
  <c r="Q10" i="27"/>
  <c r="R10" i="27"/>
  <c r="S10" i="27"/>
  <c r="T10" i="27"/>
  <c r="P11" i="27"/>
  <c r="Q11" i="27"/>
  <c r="R11" i="27"/>
  <c r="S11" i="27"/>
  <c r="T11" i="27"/>
  <c r="P12" i="27"/>
  <c r="Q12" i="27"/>
  <c r="R12" i="27"/>
  <c r="S12" i="27"/>
  <c r="T12" i="27"/>
  <c r="P13" i="27"/>
  <c r="Q13" i="27"/>
  <c r="R13" i="27"/>
  <c r="S13" i="27"/>
  <c r="T13" i="27"/>
  <c r="P14" i="27"/>
  <c r="Q14" i="27"/>
  <c r="R14" i="27"/>
  <c r="S14" i="27"/>
  <c r="T14" i="27"/>
  <c r="P15" i="27"/>
  <c r="Q15" i="27"/>
  <c r="R15" i="27"/>
  <c r="S15" i="27"/>
  <c r="T15" i="27"/>
  <c r="P16" i="27"/>
  <c r="Q16" i="27"/>
  <c r="R16" i="27"/>
  <c r="S16" i="27"/>
  <c r="T16" i="27"/>
  <c r="P17" i="27"/>
  <c r="Q17" i="27"/>
  <c r="R17" i="27"/>
  <c r="S17" i="27"/>
  <c r="T17" i="27"/>
  <c r="P18" i="27"/>
  <c r="Q18" i="27"/>
  <c r="R18" i="27"/>
  <c r="S18" i="27"/>
  <c r="T18" i="27"/>
  <c r="P19" i="27"/>
  <c r="Q19" i="27"/>
  <c r="R19" i="27"/>
  <c r="S19" i="27"/>
  <c r="T19" i="27"/>
  <c r="P20" i="27"/>
  <c r="Q20" i="27"/>
  <c r="R20" i="27"/>
  <c r="S20" i="27"/>
  <c r="T20" i="27"/>
  <c r="P21" i="27"/>
  <c r="Q21" i="27"/>
  <c r="R21" i="27"/>
  <c r="S21" i="27"/>
  <c r="T21" i="27"/>
  <c r="P22" i="27"/>
  <c r="Q22" i="27"/>
  <c r="R22" i="27"/>
  <c r="S22" i="27"/>
  <c r="T22" i="27"/>
  <c r="P23" i="27"/>
  <c r="Q23" i="27"/>
  <c r="R23" i="27"/>
  <c r="S23" i="27"/>
  <c r="T23" i="27"/>
  <c r="P24" i="27"/>
  <c r="Q24" i="27"/>
  <c r="R24" i="27"/>
  <c r="S24" i="27"/>
  <c r="T24" i="27"/>
  <c r="P25" i="27"/>
  <c r="Q25" i="27"/>
  <c r="R25" i="27"/>
  <c r="S25" i="27"/>
  <c r="T25" i="27"/>
  <c r="P26" i="27"/>
  <c r="Q26" i="27"/>
  <c r="R26" i="27"/>
  <c r="S26" i="27"/>
  <c r="T26" i="27"/>
  <c r="P27" i="27"/>
  <c r="Q27" i="27"/>
  <c r="R27" i="27"/>
  <c r="S27" i="27"/>
  <c r="T27" i="27"/>
  <c r="P28" i="27"/>
  <c r="Q28" i="27"/>
  <c r="R28" i="27"/>
  <c r="S28" i="27"/>
  <c r="T28" i="27"/>
  <c r="P29" i="27"/>
  <c r="Q29" i="27"/>
  <c r="R29" i="27"/>
  <c r="S29" i="27"/>
  <c r="T29" i="27"/>
  <c r="P30" i="27"/>
  <c r="Q30" i="27"/>
  <c r="R30" i="27"/>
  <c r="S30" i="27"/>
  <c r="T30" i="27"/>
  <c r="P31" i="27"/>
  <c r="Q31" i="27"/>
  <c r="R31" i="27"/>
  <c r="S31" i="27"/>
  <c r="T31" i="27"/>
  <c r="P32" i="27"/>
  <c r="Q32" i="27"/>
  <c r="R32" i="27"/>
  <c r="S32" i="27"/>
  <c r="T32" i="27"/>
  <c r="P33" i="27"/>
  <c r="Q33" i="27"/>
  <c r="R33" i="27"/>
  <c r="S33" i="27"/>
  <c r="T33" i="27"/>
  <c r="P34" i="27"/>
  <c r="Q34" i="27"/>
  <c r="R34" i="27"/>
  <c r="S34" i="27"/>
  <c r="T34" i="27"/>
  <c r="P35" i="27"/>
  <c r="Q35" i="27"/>
  <c r="R35" i="27"/>
  <c r="S35" i="27"/>
  <c r="T35" i="27"/>
  <c r="P36" i="27"/>
  <c r="Q36" i="27"/>
  <c r="R36" i="27"/>
  <c r="S36" i="27"/>
  <c r="T36" i="27"/>
  <c r="P37" i="27"/>
  <c r="Q37" i="27"/>
  <c r="R37" i="27"/>
  <c r="S37" i="27"/>
  <c r="T37" i="27"/>
  <c r="P38" i="27"/>
  <c r="Q38" i="27"/>
  <c r="R38" i="27"/>
  <c r="S38" i="27"/>
  <c r="T38" i="27"/>
  <c r="P39" i="27"/>
  <c r="Q39" i="27"/>
  <c r="R39" i="27"/>
  <c r="S39" i="27"/>
  <c r="T39" i="27"/>
  <c r="P40" i="27"/>
  <c r="Q40" i="27"/>
  <c r="R40" i="27"/>
  <c r="S40" i="27"/>
  <c r="T40" i="27"/>
  <c r="P41" i="27"/>
  <c r="Q41" i="27"/>
  <c r="R41" i="27"/>
  <c r="S41" i="27"/>
  <c r="T41" i="27"/>
  <c r="P42" i="27"/>
  <c r="Q42" i="27"/>
  <c r="R42" i="27"/>
  <c r="S42" i="27"/>
  <c r="T42" i="27"/>
  <c r="P43" i="27"/>
  <c r="Q43" i="27"/>
  <c r="R43" i="27"/>
  <c r="S43" i="27"/>
  <c r="T43" i="27"/>
  <c r="P44" i="27"/>
  <c r="Q44" i="27"/>
  <c r="R44" i="27"/>
  <c r="S44" i="27"/>
  <c r="T44" i="27"/>
  <c r="P45" i="27"/>
  <c r="Q45" i="27"/>
  <c r="R45" i="27"/>
  <c r="S45" i="27"/>
  <c r="T45" i="27"/>
  <c r="P46" i="27"/>
  <c r="Q46" i="27"/>
  <c r="R46" i="27"/>
  <c r="S46" i="27"/>
  <c r="T46" i="27"/>
  <c r="P47" i="27"/>
  <c r="Q47" i="27"/>
  <c r="R47" i="27"/>
  <c r="S47" i="27"/>
  <c r="T47" i="27"/>
  <c r="P48" i="27"/>
  <c r="Q48" i="27"/>
  <c r="R48" i="27"/>
  <c r="S48" i="27"/>
  <c r="T48" i="27"/>
  <c r="P49" i="27"/>
  <c r="Q49" i="27"/>
  <c r="R49" i="27"/>
  <c r="S49" i="27"/>
  <c r="T49" i="27"/>
  <c r="P50" i="27"/>
  <c r="Q50" i="27"/>
  <c r="R50" i="27"/>
  <c r="S50" i="27"/>
  <c r="T50" i="27"/>
  <c r="T6" i="27"/>
  <c r="S6" i="27"/>
  <c r="R6" i="27"/>
  <c r="Q6" i="27"/>
  <c r="P6" i="27"/>
  <c r="O7" i="27"/>
  <c r="O8" i="27"/>
  <c r="O9" i="27"/>
  <c r="O10" i="27"/>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6" i="27"/>
  <c r="BE6" i="20" l="1"/>
  <c r="BE7" i="20"/>
  <c r="BE8" i="20"/>
  <c r="BE9" i="20"/>
  <c r="BE10" i="20"/>
  <c r="BE11" i="20"/>
  <c r="BE12" i="20"/>
  <c r="BE13" i="20"/>
  <c r="BE14" i="20"/>
  <c r="BE15" i="20"/>
  <c r="BE16" i="20"/>
  <c r="BE17" i="20"/>
  <c r="BE18" i="20"/>
  <c r="BE19" i="20"/>
  <c r="BE20" i="20"/>
  <c r="BE21" i="20"/>
  <c r="BE22" i="20"/>
  <c r="BE23" i="20"/>
  <c r="BE24" i="20"/>
  <c r="BE25" i="20"/>
  <c r="BE26" i="20"/>
  <c r="BE27" i="20"/>
  <c r="BE28" i="20"/>
  <c r="BE29" i="20"/>
  <c r="BE30" i="20"/>
  <c r="BE31" i="20"/>
  <c r="BE32" i="20"/>
  <c r="BE33" i="20"/>
  <c r="BE34" i="20"/>
  <c r="BE35" i="20"/>
  <c r="BE36" i="20"/>
  <c r="BE37" i="20"/>
  <c r="BE38" i="20"/>
  <c r="BE39" i="20"/>
  <c r="BE40" i="20"/>
  <c r="BE41" i="20"/>
  <c r="BE42" i="20"/>
  <c r="BE43" i="20"/>
  <c r="BE44" i="20"/>
  <c r="BE45" i="20"/>
  <c r="BE46" i="20"/>
  <c r="BE47" i="20"/>
  <c r="BE48" i="20"/>
  <c r="BE49" i="20"/>
  <c r="BE50" i="20"/>
  <c r="BE51" i="20"/>
  <c r="BE52" i="20"/>
  <c r="BE53" i="20"/>
  <c r="BE54" i="20"/>
  <c r="BE55" i="20"/>
  <c r="BE56" i="20"/>
  <c r="BE57" i="20"/>
  <c r="BE58" i="20"/>
  <c r="BE59" i="20"/>
  <c r="BE60" i="20"/>
  <c r="BE61" i="20"/>
  <c r="BE62" i="20"/>
  <c r="BE63" i="20"/>
  <c r="BE64" i="20"/>
  <c r="BE65" i="20"/>
  <c r="BE66" i="20"/>
  <c r="BE67" i="20"/>
  <c r="BE68" i="20"/>
  <c r="BE69" i="20"/>
  <c r="BE70" i="20"/>
  <c r="BE71" i="20"/>
  <c r="BE72" i="20"/>
  <c r="BE73" i="20"/>
  <c r="BE74" i="20"/>
  <c r="BE75" i="20"/>
  <c r="BE76" i="20"/>
  <c r="BE77" i="20"/>
  <c r="BE78" i="20"/>
  <c r="BE79" i="20"/>
  <c r="BE80" i="20"/>
  <c r="BE81" i="20"/>
  <c r="BE82" i="20"/>
  <c r="BE83" i="20"/>
  <c r="BE84" i="20"/>
  <c r="BE85" i="20"/>
  <c r="BE86" i="20"/>
  <c r="BE87" i="20"/>
  <c r="BE88" i="20"/>
  <c r="BE89" i="20"/>
  <c r="BE90" i="20"/>
  <c r="BE91" i="20"/>
  <c r="BE92" i="20"/>
  <c r="BE93" i="20"/>
  <c r="BE94" i="20"/>
  <c r="BE95" i="20"/>
  <c r="BE96" i="20"/>
  <c r="BE97" i="20"/>
  <c r="BE98" i="20"/>
  <c r="BE99" i="20"/>
  <c r="BE100" i="20"/>
  <c r="BE101" i="20"/>
  <c r="BE102" i="20"/>
  <c r="BE103" i="20"/>
  <c r="BE104" i="20"/>
  <c r="BE105" i="20"/>
  <c r="BE106" i="20"/>
  <c r="BE107" i="20"/>
  <c r="BE108" i="20"/>
  <c r="BE109" i="20"/>
  <c r="BE110" i="20"/>
  <c r="BE111" i="20"/>
  <c r="BE112" i="20"/>
  <c r="BE113" i="20"/>
  <c r="BE114" i="20"/>
  <c r="BE115" i="20"/>
  <c r="BE116" i="20"/>
  <c r="BE117" i="20"/>
  <c r="BE118" i="20"/>
  <c r="BE119" i="20"/>
  <c r="BE120" i="20"/>
  <c r="BE121" i="20"/>
  <c r="BE122" i="20"/>
  <c r="BE123" i="20"/>
  <c r="BE124" i="20"/>
  <c r="BE125" i="20"/>
  <c r="BE126" i="20"/>
  <c r="BE127" i="20"/>
  <c r="BE128" i="20"/>
  <c r="BE129" i="20"/>
  <c r="BE130" i="20"/>
  <c r="BE131" i="20"/>
  <c r="BE132" i="20"/>
  <c r="BE133" i="20"/>
  <c r="BE134" i="20"/>
  <c r="BE135" i="20"/>
  <c r="BE136" i="20"/>
  <c r="BE137" i="20"/>
  <c r="BE138" i="20"/>
  <c r="BE139" i="20"/>
  <c r="BE140" i="20"/>
  <c r="BE141" i="20"/>
  <c r="BE142" i="20"/>
  <c r="BE143" i="20"/>
  <c r="BE144" i="20"/>
  <c r="BE145" i="20"/>
  <c r="BE146" i="20"/>
  <c r="BE147" i="20"/>
  <c r="BE148" i="20"/>
  <c r="BE149" i="20"/>
  <c r="BE150" i="20"/>
  <c r="BE151" i="20"/>
  <c r="BE152" i="20"/>
  <c r="BE153" i="20"/>
  <c r="BE154" i="20"/>
  <c r="BE155" i="20"/>
  <c r="BE156" i="20"/>
  <c r="BE157" i="20"/>
  <c r="BE158" i="20"/>
  <c r="BE159" i="20"/>
  <c r="BE160" i="20"/>
  <c r="BE161" i="20"/>
  <c r="BE162" i="20"/>
  <c r="BE163" i="20"/>
  <c r="BE164" i="20"/>
  <c r="BE165" i="20"/>
  <c r="BE166" i="20"/>
  <c r="BE167" i="20"/>
  <c r="BE168" i="20"/>
  <c r="BE169" i="20"/>
  <c r="BE170" i="20"/>
  <c r="BE171" i="20"/>
  <c r="BE172" i="20"/>
  <c r="BE173" i="20"/>
  <c r="BE174" i="20"/>
  <c r="BE175" i="20"/>
  <c r="BE176" i="20"/>
  <c r="BE177" i="20"/>
  <c r="BE178" i="20"/>
  <c r="BE179" i="20"/>
  <c r="BE180" i="20"/>
  <c r="BE181" i="20"/>
  <c r="BE182" i="20"/>
  <c r="BE183" i="20"/>
  <c r="BE184" i="20"/>
  <c r="BE185" i="20"/>
  <c r="BE186" i="20"/>
  <c r="BE187" i="20"/>
  <c r="BE188" i="20"/>
  <c r="BE189" i="20"/>
  <c r="BE190" i="20"/>
  <c r="BE191" i="20"/>
  <c r="BE192" i="20"/>
  <c r="BE193" i="20"/>
  <c r="BE194" i="20"/>
  <c r="BE195" i="20"/>
  <c r="BE196" i="20"/>
  <c r="BE197" i="20"/>
  <c r="BE198" i="20"/>
  <c r="BE199" i="20"/>
  <c r="BE200" i="20"/>
  <c r="BE201" i="20"/>
  <c r="BE202" i="20"/>
  <c r="BE203" i="20"/>
  <c r="BE204" i="20"/>
  <c r="BE205" i="20"/>
  <c r="BE206" i="20"/>
  <c r="BE207" i="20"/>
  <c r="BE208" i="20"/>
  <c r="BE209" i="20"/>
  <c r="BE210" i="20"/>
  <c r="BE211" i="20"/>
  <c r="BE212" i="20"/>
  <c r="BE213" i="20"/>
  <c r="BE214" i="20"/>
  <c r="BE215" i="20"/>
  <c r="BE216" i="20"/>
  <c r="BE217" i="20"/>
  <c r="BE218" i="20"/>
  <c r="BE219" i="20"/>
  <c r="BE220" i="20"/>
  <c r="BE221" i="20"/>
  <c r="BE222" i="20"/>
  <c r="BE223" i="20"/>
  <c r="BE224" i="20"/>
  <c r="BE225" i="20"/>
  <c r="BE226" i="20"/>
  <c r="BE227" i="20"/>
  <c r="BE228" i="20"/>
  <c r="BE229" i="20"/>
  <c r="BE230" i="20"/>
  <c r="BE231" i="20"/>
  <c r="BE232" i="20"/>
  <c r="BE233" i="20"/>
  <c r="BE234" i="20"/>
  <c r="BE235" i="20"/>
  <c r="BE236" i="20"/>
  <c r="BE237" i="20"/>
  <c r="BE238" i="20"/>
  <c r="BE239" i="20"/>
  <c r="BE240" i="20"/>
  <c r="BE241" i="20"/>
  <c r="BE242" i="20"/>
  <c r="BE243" i="20"/>
  <c r="BE244" i="20"/>
  <c r="BE245" i="20"/>
  <c r="BE246" i="20"/>
  <c r="BE247" i="20"/>
  <c r="BE248" i="20"/>
  <c r="BE249" i="20"/>
  <c r="BE250" i="20"/>
  <c r="BE251" i="20"/>
  <c r="BE252" i="20"/>
  <c r="BE253" i="20"/>
  <c r="BE254" i="20"/>
  <c r="BE255" i="20"/>
  <c r="BE256" i="20"/>
  <c r="BE257" i="20"/>
  <c r="BE258" i="20"/>
  <c r="BE259" i="20"/>
  <c r="BE260" i="20"/>
  <c r="BE261" i="20"/>
  <c r="BE262" i="20"/>
  <c r="BE263" i="20"/>
  <c r="BE264" i="20"/>
  <c r="BE265" i="20"/>
  <c r="BE266" i="20"/>
  <c r="BE267" i="20"/>
  <c r="BE268" i="20"/>
  <c r="BE269" i="20"/>
  <c r="BE270" i="20"/>
  <c r="BE271" i="20"/>
  <c r="BE272" i="20"/>
  <c r="BE273" i="20"/>
  <c r="BE274" i="20"/>
  <c r="BE275" i="20"/>
  <c r="BE276" i="20"/>
  <c r="BE277" i="20"/>
  <c r="BE278" i="20"/>
  <c r="BE279" i="20"/>
  <c r="BE280" i="20"/>
  <c r="BE281" i="20"/>
  <c r="BE282" i="20"/>
  <c r="BE283" i="20"/>
  <c r="BE284" i="20"/>
  <c r="BE285" i="20"/>
  <c r="BE286" i="20"/>
  <c r="BE287" i="20"/>
  <c r="BE288" i="20"/>
  <c r="BE289" i="20"/>
  <c r="BE290" i="20"/>
  <c r="BE291" i="20"/>
  <c r="BE292" i="20"/>
  <c r="BE293" i="20"/>
  <c r="BE294" i="20"/>
  <c r="BE295" i="20"/>
  <c r="BE296" i="20"/>
  <c r="BE297" i="20"/>
  <c r="BE298" i="20"/>
  <c r="BE299" i="20"/>
  <c r="BE300" i="20"/>
  <c r="BE301" i="20"/>
  <c r="BE302" i="20"/>
  <c r="BE303" i="20"/>
  <c r="BE304" i="20"/>
  <c r="BE305" i="20"/>
  <c r="BE306" i="20"/>
  <c r="BE307" i="20"/>
  <c r="BE308" i="20"/>
  <c r="BE309" i="20"/>
  <c r="BE310" i="20"/>
  <c r="BE311" i="20"/>
  <c r="BE312" i="20"/>
  <c r="BE313" i="20"/>
  <c r="BE314" i="20"/>
  <c r="BE315" i="20"/>
  <c r="BE316" i="20"/>
  <c r="BE317" i="20"/>
  <c r="BE318" i="20"/>
  <c r="BE319" i="20"/>
  <c r="BE320" i="20"/>
  <c r="BE321" i="20"/>
  <c r="BE322" i="20"/>
  <c r="BE323" i="20"/>
  <c r="BE324" i="20"/>
  <c r="BE325" i="20"/>
  <c r="BE326" i="20"/>
  <c r="BE327" i="20"/>
  <c r="BE328" i="20"/>
  <c r="BE329" i="20"/>
  <c r="BE330" i="20"/>
  <c r="BE331" i="20"/>
  <c r="BE332" i="20"/>
  <c r="BE333" i="20"/>
  <c r="BE334" i="20"/>
  <c r="BE335" i="20"/>
  <c r="BE336" i="20"/>
  <c r="BE337" i="20"/>
  <c r="BE338" i="20"/>
  <c r="BE339" i="20"/>
  <c r="BE340" i="20"/>
  <c r="BE341" i="20"/>
  <c r="BE342" i="20"/>
  <c r="BE343" i="20"/>
  <c r="BE344" i="20"/>
  <c r="BE345" i="20"/>
  <c r="BE346" i="20"/>
  <c r="BE347" i="20"/>
  <c r="BE348" i="20"/>
  <c r="BE349" i="20"/>
  <c r="BE350" i="20"/>
  <c r="BE351" i="20"/>
  <c r="BE352" i="20"/>
  <c r="BE353" i="20"/>
  <c r="BE354" i="20"/>
  <c r="BE355" i="20"/>
  <c r="BE356" i="20"/>
  <c r="BE357" i="20"/>
  <c r="BE358" i="20"/>
  <c r="BE359" i="20"/>
  <c r="BE360" i="20"/>
  <c r="BE361" i="20"/>
  <c r="BE362" i="20"/>
  <c r="BE363" i="20"/>
  <c r="BE364" i="20"/>
  <c r="BE365" i="20"/>
  <c r="BE366" i="20"/>
  <c r="BE367" i="20"/>
  <c r="BE368" i="20"/>
  <c r="BE369" i="20"/>
  <c r="BE370" i="20"/>
  <c r="BE371" i="20"/>
  <c r="BE372" i="20"/>
  <c r="BE373" i="20"/>
  <c r="BE374" i="20"/>
  <c r="BE375" i="20"/>
  <c r="BE376" i="20"/>
  <c r="BE377" i="20"/>
  <c r="BE378" i="20"/>
  <c r="BE379" i="20"/>
  <c r="BE380" i="20"/>
  <c r="BE381" i="20"/>
  <c r="BE382" i="20"/>
  <c r="BE383" i="20"/>
  <c r="BE384" i="20"/>
  <c r="BE385" i="20"/>
  <c r="BE386" i="20"/>
  <c r="BE387" i="20"/>
  <c r="BE388" i="20"/>
  <c r="BE389" i="20"/>
  <c r="BE390" i="20"/>
  <c r="BE391" i="20"/>
  <c r="BE392" i="20"/>
  <c r="BE393" i="20"/>
  <c r="BE394" i="20"/>
  <c r="BE395" i="20"/>
  <c r="BE396" i="20"/>
  <c r="BE397" i="20"/>
  <c r="BE398" i="20"/>
  <c r="BE399" i="20"/>
  <c r="BE400" i="20"/>
  <c r="BE401" i="20"/>
  <c r="BE402" i="20"/>
  <c r="BE403" i="20"/>
  <c r="BE404" i="20"/>
  <c r="BE405" i="20"/>
  <c r="BE406" i="20"/>
  <c r="BE407" i="20"/>
  <c r="BE408" i="20"/>
  <c r="BE409" i="20"/>
  <c r="BE410" i="20"/>
  <c r="BE411" i="20"/>
  <c r="BE412" i="20"/>
  <c r="BE413" i="20"/>
  <c r="BE414" i="20"/>
  <c r="BE415" i="20"/>
  <c r="BE416" i="20"/>
  <c r="BE417" i="20"/>
  <c r="BE418" i="20"/>
  <c r="BE419" i="20"/>
  <c r="BE420" i="20"/>
  <c r="BE421" i="20"/>
  <c r="BE422" i="20"/>
  <c r="BE423" i="20"/>
  <c r="BE424" i="20"/>
  <c r="BE425" i="20"/>
  <c r="BE426" i="20"/>
  <c r="BE427" i="20"/>
  <c r="BE428" i="20"/>
  <c r="BE429" i="20"/>
  <c r="BE430" i="20"/>
  <c r="BE431" i="20"/>
  <c r="BE432" i="20"/>
  <c r="BE433" i="20"/>
  <c r="BE434" i="20"/>
  <c r="BE435" i="20"/>
  <c r="BE436" i="20"/>
  <c r="BE437" i="20"/>
  <c r="BE438" i="20"/>
  <c r="BE439" i="20"/>
  <c r="BE440" i="20"/>
  <c r="BE441" i="20"/>
  <c r="BE442" i="20"/>
  <c r="BE443" i="20"/>
  <c r="BE444" i="20"/>
  <c r="BE445" i="20"/>
  <c r="BE446" i="20"/>
  <c r="BE447" i="20"/>
  <c r="BE448" i="20"/>
  <c r="BE449" i="20"/>
  <c r="BE450" i="20"/>
  <c r="BE451" i="20"/>
  <c r="BE452" i="20"/>
  <c r="BE453" i="20"/>
  <c r="BE454" i="20"/>
  <c r="BE455" i="20"/>
  <c r="BE456" i="20"/>
  <c r="BE457" i="20"/>
  <c r="BE458" i="20"/>
  <c r="BE459" i="20"/>
  <c r="BE460" i="20"/>
  <c r="BE461" i="20"/>
  <c r="BE462" i="20"/>
  <c r="BE463" i="20"/>
  <c r="BE464" i="20"/>
  <c r="BE465" i="20"/>
  <c r="BE466" i="20"/>
  <c r="BE467" i="20"/>
  <c r="BE468" i="20"/>
  <c r="BE469" i="20"/>
  <c r="BE470" i="20"/>
  <c r="BE471" i="20"/>
  <c r="BE472" i="20"/>
  <c r="BE473" i="20"/>
  <c r="BE474" i="20"/>
  <c r="BE475" i="20"/>
  <c r="BE476" i="20"/>
  <c r="BE477" i="20"/>
  <c r="BE478" i="20"/>
  <c r="BE479" i="20"/>
  <c r="BE480" i="20"/>
  <c r="BE481" i="20"/>
  <c r="BE482" i="20"/>
  <c r="BE483" i="20"/>
  <c r="BE484" i="20"/>
  <c r="BE485" i="20"/>
  <c r="BE486" i="20"/>
  <c r="BE487" i="20"/>
  <c r="BE488" i="20"/>
  <c r="BE489" i="20"/>
  <c r="BE490" i="20"/>
  <c r="BE491" i="20"/>
  <c r="BE492" i="20"/>
  <c r="BE493" i="20"/>
  <c r="BE494" i="20"/>
  <c r="BE495" i="20"/>
  <c r="BE496" i="20"/>
  <c r="BE497" i="20"/>
  <c r="BE498" i="20"/>
  <c r="BE499" i="20"/>
  <c r="BE500" i="20"/>
  <c r="BE501" i="20"/>
  <c r="BE502" i="20"/>
  <c r="BE503" i="20"/>
  <c r="BE504" i="20"/>
  <c r="BB6" i="20"/>
  <c r="BB7" i="20"/>
  <c r="BB8" i="20"/>
  <c r="BD8" i="20" s="1"/>
  <c r="BB9" i="20"/>
  <c r="BD9" i="20" s="1"/>
  <c r="BB10" i="20"/>
  <c r="BB11" i="20"/>
  <c r="BB12" i="20"/>
  <c r="BB13" i="20"/>
  <c r="BB14" i="20"/>
  <c r="BB15" i="20"/>
  <c r="BB16" i="20"/>
  <c r="BD16" i="20" s="1"/>
  <c r="BB17" i="20"/>
  <c r="BD17" i="20" s="1"/>
  <c r="BB18" i="20"/>
  <c r="BB19" i="20"/>
  <c r="BB20" i="20"/>
  <c r="BB21" i="20"/>
  <c r="BB22" i="20"/>
  <c r="BB23" i="20"/>
  <c r="BB24" i="20"/>
  <c r="BD24" i="20" s="1"/>
  <c r="BB25" i="20"/>
  <c r="BD25" i="20" s="1"/>
  <c r="BB26" i="20"/>
  <c r="BB27" i="20"/>
  <c r="BB28" i="20"/>
  <c r="BB29" i="20"/>
  <c r="BB30" i="20"/>
  <c r="BB31" i="20"/>
  <c r="BB32" i="20"/>
  <c r="BD32" i="20" s="1"/>
  <c r="BB33" i="20"/>
  <c r="BD33" i="20" s="1"/>
  <c r="BB34" i="20"/>
  <c r="BB35" i="20"/>
  <c r="BB36" i="20"/>
  <c r="BB37" i="20"/>
  <c r="BB38" i="20"/>
  <c r="BB39" i="20"/>
  <c r="BB40" i="20"/>
  <c r="BD40" i="20" s="1"/>
  <c r="BB41" i="20"/>
  <c r="BD41" i="20" s="1"/>
  <c r="BB42" i="20"/>
  <c r="BB43" i="20"/>
  <c r="BB44" i="20"/>
  <c r="BB45" i="20"/>
  <c r="BB46" i="20"/>
  <c r="BB47" i="20"/>
  <c r="BB48" i="20"/>
  <c r="BD48" i="20" s="1"/>
  <c r="BB49" i="20"/>
  <c r="BD49" i="20" s="1"/>
  <c r="BB50" i="20"/>
  <c r="BB51" i="20"/>
  <c r="BB52" i="20"/>
  <c r="BB53" i="20"/>
  <c r="BB54" i="20"/>
  <c r="BB55" i="20"/>
  <c r="BB56" i="20"/>
  <c r="BD56" i="20" s="1"/>
  <c r="BB57" i="20"/>
  <c r="BD57" i="20" s="1"/>
  <c r="BB58" i="20"/>
  <c r="BB59" i="20"/>
  <c r="BB60" i="20"/>
  <c r="BB61" i="20"/>
  <c r="BB62" i="20"/>
  <c r="BB63" i="20"/>
  <c r="BB64" i="20"/>
  <c r="BD64" i="20" s="1"/>
  <c r="BB65" i="20"/>
  <c r="BD65" i="20" s="1"/>
  <c r="BB66" i="20"/>
  <c r="BB67" i="20"/>
  <c r="BB68" i="20"/>
  <c r="BB69" i="20"/>
  <c r="BB70" i="20"/>
  <c r="BB71" i="20"/>
  <c r="BB72" i="20"/>
  <c r="BD72" i="20" s="1"/>
  <c r="BB73" i="20"/>
  <c r="BD73" i="20" s="1"/>
  <c r="BB74" i="20"/>
  <c r="BB75" i="20"/>
  <c r="BB76" i="20"/>
  <c r="BB77" i="20"/>
  <c r="BB78" i="20"/>
  <c r="BB79" i="20"/>
  <c r="BB80" i="20"/>
  <c r="BD80" i="20" s="1"/>
  <c r="BB81" i="20"/>
  <c r="BD81" i="20" s="1"/>
  <c r="BB82" i="20"/>
  <c r="BB83" i="20"/>
  <c r="BB84" i="20"/>
  <c r="BB85" i="20"/>
  <c r="BB86" i="20"/>
  <c r="BB87" i="20"/>
  <c r="BB88" i="20"/>
  <c r="BD88" i="20" s="1"/>
  <c r="BB89" i="20"/>
  <c r="BD89" i="20" s="1"/>
  <c r="BB90" i="20"/>
  <c r="BB91" i="20"/>
  <c r="BB92" i="20"/>
  <c r="BB93" i="20"/>
  <c r="BB94" i="20"/>
  <c r="BB95" i="20"/>
  <c r="BB96" i="20"/>
  <c r="BD96" i="20" s="1"/>
  <c r="BB97" i="20"/>
  <c r="BD97" i="20" s="1"/>
  <c r="BB98" i="20"/>
  <c r="BB99" i="20"/>
  <c r="BB100" i="20"/>
  <c r="BB101" i="20"/>
  <c r="BB102" i="20"/>
  <c r="BB103" i="20"/>
  <c r="BB104" i="20"/>
  <c r="BD104" i="20" s="1"/>
  <c r="BB105" i="20"/>
  <c r="BD105" i="20" s="1"/>
  <c r="BB106" i="20"/>
  <c r="BB107" i="20"/>
  <c r="BB108" i="20"/>
  <c r="BB109" i="20"/>
  <c r="BB110" i="20"/>
  <c r="BB111" i="20"/>
  <c r="BB112" i="20"/>
  <c r="BD112" i="20" s="1"/>
  <c r="BB113" i="20"/>
  <c r="BD113" i="20" s="1"/>
  <c r="BB114" i="20"/>
  <c r="BB115" i="20"/>
  <c r="BB116" i="20"/>
  <c r="BB117" i="20"/>
  <c r="BB118" i="20"/>
  <c r="BB119" i="20"/>
  <c r="BB120" i="20"/>
  <c r="BD120" i="20" s="1"/>
  <c r="BB121" i="20"/>
  <c r="BD121" i="20" s="1"/>
  <c r="BB122" i="20"/>
  <c r="BB123" i="20"/>
  <c r="BB124" i="20"/>
  <c r="BB125" i="20"/>
  <c r="BB126" i="20"/>
  <c r="BB127" i="20"/>
  <c r="BB128" i="20"/>
  <c r="BD128" i="20" s="1"/>
  <c r="BB129" i="20"/>
  <c r="BD129" i="20" s="1"/>
  <c r="BB130" i="20"/>
  <c r="BB131" i="20"/>
  <c r="BB132" i="20"/>
  <c r="BB133" i="20"/>
  <c r="BB134" i="20"/>
  <c r="BB135" i="20"/>
  <c r="BB136" i="20"/>
  <c r="BD136" i="20" s="1"/>
  <c r="BB137" i="20"/>
  <c r="BD137" i="20" s="1"/>
  <c r="BB138" i="20"/>
  <c r="BB139" i="20"/>
  <c r="BB140" i="20"/>
  <c r="BB141" i="20"/>
  <c r="BB142" i="20"/>
  <c r="BB143" i="20"/>
  <c r="BB144" i="20"/>
  <c r="BD144" i="20" s="1"/>
  <c r="BB145" i="20"/>
  <c r="BD145" i="20" s="1"/>
  <c r="BB146" i="20"/>
  <c r="BB147" i="20"/>
  <c r="BB148" i="20"/>
  <c r="BB149" i="20"/>
  <c r="BB150" i="20"/>
  <c r="BB151" i="20"/>
  <c r="BB152" i="20"/>
  <c r="BD152" i="20" s="1"/>
  <c r="BB153" i="20"/>
  <c r="BD153" i="20" s="1"/>
  <c r="BB154" i="20"/>
  <c r="BB155" i="20"/>
  <c r="BB156" i="20"/>
  <c r="BB157" i="20"/>
  <c r="BB158" i="20"/>
  <c r="BB159" i="20"/>
  <c r="BB160" i="20"/>
  <c r="BD160" i="20" s="1"/>
  <c r="BB161" i="20"/>
  <c r="BD161" i="20" s="1"/>
  <c r="BB162" i="20"/>
  <c r="BB163" i="20"/>
  <c r="BB164" i="20"/>
  <c r="BB165" i="20"/>
  <c r="BB166" i="20"/>
  <c r="BB167" i="20"/>
  <c r="BB168" i="20"/>
  <c r="BD168" i="20" s="1"/>
  <c r="BB169" i="20"/>
  <c r="BD169" i="20" s="1"/>
  <c r="BB170" i="20"/>
  <c r="BB171" i="20"/>
  <c r="BB172" i="20"/>
  <c r="BB173" i="20"/>
  <c r="BB174" i="20"/>
  <c r="BB175" i="20"/>
  <c r="BB176" i="20"/>
  <c r="BD176" i="20" s="1"/>
  <c r="BB177" i="20"/>
  <c r="BD177" i="20" s="1"/>
  <c r="BB178" i="20"/>
  <c r="BB179" i="20"/>
  <c r="BB180" i="20"/>
  <c r="BD180" i="20" s="1"/>
  <c r="BB181" i="20"/>
  <c r="BB182" i="20"/>
  <c r="BB183" i="20"/>
  <c r="BB184" i="20"/>
  <c r="BD184" i="20" s="1"/>
  <c r="BB185" i="20"/>
  <c r="BD185" i="20" s="1"/>
  <c r="BB186" i="20"/>
  <c r="BB187" i="20"/>
  <c r="BD187" i="20" s="1"/>
  <c r="BB188" i="20"/>
  <c r="BD188" i="20" s="1"/>
  <c r="BB189" i="20"/>
  <c r="BD189" i="20" s="1"/>
  <c r="BB190" i="20"/>
  <c r="BD190" i="20" s="1"/>
  <c r="BB191" i="20"/>
  <c r="BD191" i="20" s="1"/>
  <c r="BB192" i="20"/>
  <c r="BD192" i="20" s="1"/>
  <c r="BB193" i="20"/>
  <c r="BD193" i="20" s="1"/>
  <c r="BB194" i="20"/>
  <c r="BD194" i="20" s="1"/>
  <c r="BB195" i="20"/>
  <c r="BD195" i="20" s="1"/>
  <c r="BB196" i="20"/>
  <c r="BD196" i="20" s="1"/>
  <c r="BB197" i="20"/>
  <c r="BD197" i="20" s="1"/>
  <c r="BB198" i="20"/>
  <c r="BD198" i="20" s="1"/>
  <c r="BB199" i="20"/>
  <c r="BD199" i="20" s="1"/>
  <c r="BB200" i="20"/>
  <c r="BD200" i="20" s="1"/>
  <c r="BB201" i="20"/>
  <c r="BD201" i="20" s="1"/>
  <c r="BB202" i="20"/>
  <c r="BD202" i="20" s="1"/>
  <c r="BB203" i="20"/>
  <c r="BD203" i="20" s="1"/>
  <c r="BB204" i="20"/>
  <c r="BD204" i="20" s="1"/>
  <c r="BB205" i="20"/>
  <c r="BD205" i="20" s="1"/>
  <c r="BB206" i="20"/>
  <c r="BD206" i="20" s="1"/>
  <c r="BB207" i="20"/>
  <c r="BD207" i="20" s="1"/>
  <c r="BB208" i="20"/>
  <c r="BD208" i="20" s="1"/>
  <c r="BB209" i="20"/>
  <c r="BD209" i="20" s="1"/>
  <c r="BB210" i="20"/>
  <c r="BD210" i="20" s="1"/>
  <c r="BB211" i="20"/>
  <c r="BD211" i="20" s="1"/>
  <c r="BB212" i="20"/>
  <c r="BD212" i="20" s="1"/>
  <c r="BB213" i="20"/>
  <c r="BD213" i="20" s="1"/>
  <c r="BB214" i="20"/>
  <c r="BD214" i="20" s="1"/>
  <c r="BB215" i="20"/>
  <c r="BD215" i="20" s="1"/>
  <c r="BB216" i="20"/>
  <c r="BD216" i="20" s="1"/>
  <c r="BB217" i="20"/>
  <c r="BD217" i="20" s="1"/>
  <c r="BB218" i="20"/>
  <c r="BD218" i="20" s="1"/>
  <c r="BB219" i="20"/>
  <c r="BD219" i="20" s="1"/>
  <c r="BB220" i="20"/>
  <c r="BB221" i="20"/>
  <c r="BD221" i="20" s="1"/>
  <c r="BB222" i="20"/>
  <c r="BD222" i="20" s="1"/>
  <c r="BB223" i="20"/>
  <c r="BD223" i="20" s="1"/>
  <c r="BB224" i="20"/>
  <c r="BD224" i="20" s="1"/>
  <c r="BB225" i="20"/>
  <c r="BD225" i="20" s="1"/>
  <c r="BB226" i="20"/>
  <c r="BD226" i="20" s="1"/>
  <c r="BB227" i="20"/>
  <c r="BD227" i="20" s="1"/>
  <c r="BB228" i="20"/>
  <c r="BB229" i="20"/>
  <c r="BD229" i="20" s="1"/>
  <c r="BB230" i="20"/>
  <c r="BD230" i="20" s="1"/>
  <c r="BB231" i="20"/>
  <c r="BD231" i="20" s="1"/>
  <c r="BB232" i="20"/>
  <c r="BD232" i="20" s="1"/>
  <c r="BB233" i="20"/>
  <c r="BD233" i="20" s="1"/>
  <c r="BB234" i="20"/>
  <c r="BD234" i="20" s="1"/>
  <c r="BB235" i="20"/>
  <c r="BD235" i="20" s="1"/>
  <c r="BB236" i="20"/>
  <c r="BB237" i="20"/>
  <c r="BD237" i="20" s="1"/>
  <c r="BB238" i="20"/>
  <c r="BD238" i="20" s="1"/>
  <c r="BB239" i="20"/>
  <c r="BD239" i="20" s="1"/>
  <c r="BB240" i="20"/>
  <c r="BD240" i="20" s="1"/>
  <c r="BB241" i="20"/>
  <c r="BD241" i="20" s="1"/>
  <c r="BB242" i="20"/>
  <c r="BD242" i="20" s="1"/>
  <c r="BB243" i="20"/>
  <c r="BD243" i="20" s="1"/>
  <c r="BB244" i="20"/>
  <c r="BD244" i="20" s="1"/>
  <c r="BB245" i="20"/>
  <c r="BD245" i="20" s="1"/>
  <c r="BB246" i="20"/>
  <c r="BD246" i="20" s="1"/>
  <c r="BB247" i="20"/>
  <c r="BD247" i="20" s="1"/>
  <c r="BB248" i="20"/>
  <c r="BD248" i="20" s="1"/>
  <c r="BB249" i="20"/>
  <c r="BD249" i="20" s="1"/>
  <c r="BB250" i="20"/>
  <c r="BD250" i="20" s="1"/>
  <c r="BB251" i="20"/>
  <c r="BD251" i="20" s="1"/>
  <c r="BB252" i="20"/>
  <c r="BD252" i="20" s="1"/>
  <c r="BB253" i="20"/>
  <c r="BD253" i="20" s="1"/>
  <c r="BB254" i="20"/>
  <c r="BD254" i="20" s="1"/>
  <c r="BB255" i="20"/>
  <c r="BD255" i="20" s="1"/>
  <c r="BB256" i="20"/>
  <c r="BD256" i="20" s="1"/>
  <c r="BB257" i="20"/>
  <c r="BD257" i="20" s="1"/>
  <c r="BB258" i="20"/>
  <c r="BD258" i="20" s="1"/>
  <c r="BB259" i="20"/>
  <c r="BD259" i="20" s="1"/>
  <c r="BB260" i="20"/>
  <c r="BD260" i="20" s="1"/>
  <c r="BB261" i="20"/>
  <c r="BD261" i="20" s="1"/>
  <c r="BB262" i="20"/>
  <c r="BD262" i="20" s="1"/>
  <c r="BB263" i="20"/>
  <c r="BD263" i="20" s="1"/>
  <c r="BB264" i="20"/>
  <c r="BD264" i="20" s="1"/>
  <c r="BB265" i="20"/>
  <c r="BD265" i="20" s="1"/>
  <c r="BB266" i="20"/>
  <c r="BD266" i="20" s="1"/>
  <c r="BB267" i="20"/>
  <c r="BD267" i="20" s="1"/>
  <c r="BB268" i="20"/>
  <c r="BD268" i="20" s="1"/>
  <c r="BB269" i="20"/>
  <c r="BD269" i="20" s="1"/>
  <c r="BB270" i="20"/>
  <c r="BD270" i="20" s="1"/>
  <c r="BB271" i="20"/>
  <c r="BD271" i="20" s="1"/>
  <c r="BB272" i="20"/>
  <c r="BD272" i="20" s="1"/>
  <c r="BB273" i="20"/>
  <c r="BD273" i="20" s="1"/>
  <c r="BB274" i="20"/>
  <c r="BD274" i="20" s="1"/>
  <c r="BB275" i="20"/>
  <c r="BD275" i="20" s="1"/>
  <c r="BB276" i="20"/>
  <c r="BD276" i="20" s="1"/>
  <c r="BB277" i="20"/>
  <c r="BD277" i="20" s="1"/>
  <c r="BB278" i="20"/>
  <c r="BD278" i="20" s="1"/>
  <c r="BB279" i="20"/>
  <c r="BD279" i="20" s="1"/>
  <c r="BB280" i="20"/>
  <c r="BD280" i="20" s="1"/>
  <c r="BB281" i="20"/>
  <c r="BD281" i="20" s="1"/>
  <c r="BB282" i="20"/>
  <c r="BD282" i="20" s="1"/>
  <c r="BB283" i="20"/>
  <c r="BD283" i="20" s="1"/>
  <c r="BB284" i="20"/>
  <c r="BB285" i="20"/>
  <c r="BD285" i="20" s="1"/>
  <c r="BB286" i="20"/>
  <c r="BD286" i="20" s="1"/>
  <c r="BB287" i="20"/>
  <c r="BD287" i="20" s="1"/>
  <c r="BB288" i="20"/>
  <c r="BD288" i="20" s="1"/>
  <c r="BB289" i="20"/>
  <c r="BD289" i="20" s="1"/>
  <c r="BB290" i="20"/>
  <c r="BD290" i="20" s="1"/>
  <c r="BB291" i="20"/>
  <c r="BD291" i="20" s="1"/>
  <c r="BB292" i="20"/>
  <c r="BB293" i="20"/>
  <c r="BD293" i="20" s="1"/>
  <c r="BB294" i="20"/>
  <c r="BD294" i="20" s="1"/>
  <c r="BB295" i="20"/>
  <c r="BD295" i="20" s="1"/>
  <c r="BB296" i="20"/>
  <c r="BD296" i="20" s="1"/>
  <c r="BB297" i="20"/>
  <c r="BD297" i="20" s="1"/>
  <c r="BB298" i="20"/>
  <c r="BD298" i="20" s="1"/>
  <c r="BB299" i="20"/>
  <c r="BD299" i="20" s="1"/>
  <c r="BB300" i="20"/>
  <c r="BB301" i="20"/>
  <c r="BD301" i="20" s="1"/>
  <c r="BB302" i="20"/>
  <c r="BD302" i="20" s="1"/>
  <c r="BB303" i="20"/>
  <c r="BD303" i="20" s="1"/>
  <c r="BB304" i="20"/>
  <c r="BD304" i="20" s="1"/>
  <c r="BB305" i="20"/>
  <c r="BD305" i="20" s="1"/>
  <c r="BB306" i="20"/>
  <c r="BD306" i="20" s="1"/>
  <c r="BB307" i="20"/>
  <c r="BD307" i="20" s="1"/>
  <c r="BB308" i="20"/>
  <c r="BD308" i="20" s="1"/>
  <c r="BB309" i="20"/>
  <c r="BD309" i="20" s="1"/>
  <c r="BB310" i="20"/>
  <c r="BD310" i="20" s="1"/>
  <c r="BB311" i="20"/>
  <c r="BD311" i="20" s="1"/>
  <c r="BB312" i="20"/>
  <c r="BD312" i="20" s="1"/>
  <c r="BB313" i="20"/>
  <c r="BD313" i="20" s="1"/>
  <c r="BB314" i="20"/>
  <c r="BD314" i="20" s="1"/>
  <c r="BB315" i="20"/>
  <c r="BD315" i="20" s="1"/>
  <c r="BB316" i="20"/>
  <c r="BD316" i="20" s="1"/>
  <c r="BB317" i="20"/>
  <c r="BD317" i="20" s="1"/>
  <c r="BB318" i="20"/>
  <c r="BD318" i="20" s="1"/>
  <c r="BB319" i="20"/>
  <c r="BD319" i="20" s="1"/>
  <c r="BB320" i="20"/>
  <c r="BD320" i="20" s="1"/>
  <c r="BB321" i="20"/>
  <c r="BD321" i="20" s="1"/>
  <c r="BB322" i="20"/>
  <c r="BD322" i="20" s="1"/>
  <c r="BB323" i="20"/>
  <c r="BD323" i="20" s="1"/>
  <c r="BB324" i="20"/>
  <c r="BD324" i="20" s="1"/>
  <c r="BB325" i="20"/>
  <c r="BD325" i="20" s="1"/>
  <c r="BB326" i="20"/>
  <c r="BD326" i="20" s="1"/>
  <c r="BB327" i="20"/>
  <c r="BD327" i="20" s="1"/>
  <c r="BB328" i="20"/>
  <c r="BD328" i="20" s="1"/>
  <c r="BB329" i="20"/>
  <c r="BD329" i="20" s="1"/>
  <c r="BB330" i="20"/>
  <c r="BD330" i="20" s="1"/>
  <c r="BB331" i="20"/>
  <c r="BD331" i="20" s="1"/>
  <c r="BB332" i="20"/>
  <c r="BD332" i="20" s="1"/>
  <c r="BB333" i="20"/>
  <c r="BD333" i="20" s="1"/>
  <c r="BB334" i="20"/>
  <c r="BD334" i="20" s="1"/>
  <c r="BB335" i="20"/>
  <c r="BD335" i="20" s="1"/>
  <c r="BB336" i="20"/>
  <c r="BD336" i="20" s="1"/>
  <c r="BB337" i="20"/>
  <c r="BD337" i="20" s="1"/>
  <c r="BB338" i="20"/>
  <c r="BD338" i="20" s="1"/>
  <c r="BB339" i="20"/>
  <c r="BD339" i="20" s="1"/>
  <c r="BB340" i="20"/>
  <c r="BD340" i="20" s="1"/>
  <c r="BB341" i="20"/>
  <c r="BD341" i="20" s="1"/>
  <c r="BB342" i="20"/>
  <c r="BD342" i="20" s="1"/>
  <c r="BB343" i="20"/>
  <c r="BD343" i="20" s="1"/>
  <c r="BB344" i="20"/>
  <c r="BD344" i="20" s="1"/>
  <c r="BB345" i="20"/>
  <c r="BD345" i="20" s="1"/>
  <c r="BB346" i="20"/>
  <c r="BD346" i="20" s="1"/>
  <c r="BB347" i="20"/>
  <c r="BD347" i="20" s="1"/>
  <c r="BB348" i="20"/>
  <c r="BB349" i="20"/>
  <c r="BD349" i="20" s="1"/>
  <c r="BB350" i="20"/>
  <c r="BD350" i="20" s="1"/>
  <c r="BB351" i="20"/>
  <c r="BD351" i="20" s="1"/>
  <c r="BB352" i="20"/>
  <c r="BD352" i="20" s="1"/>
  <c r="BB353" i="20"/>
  <c r="BD353" i="20" s="1"/>
  <c r="BB354" i="20"/>
  <c r="BD354" i="20" s="1"/>
  <c r="BB355" i="20"/>
  <c r="BD355" i="20" s="1"/>
  <c r="BB356" i="20"/>
  <c r="BB357" i="20"/>
  <c r="BD357" i="20" s="1"/>
  <c r="BB358" i="20"/>
  <c r="BD358" i="20" s="1"/>
  <c r="BB359" i="20"/>
  <c r="BD359" i="20" s="1"/>
  <c r="BB360" i="20"/>
  <c r="BD360" i="20" s="1"/>
  <c r="BB361" i="20"/>
  <c r="BD361" i="20" s="1"/>
  <c r="BB362" i="20"/>
  <c r="BD362" i="20" s="1"/>
  <c r="BB363" i="20"/>
  <c r="BD363" i="20" s="1"/>
  <c r="BB364" i="20"/>
  <c r="BB365" i="20"/>
  <c r="BD365" i="20" s="1"/>
  <c r="BB366" i="20"/>
  <c r="BD366" i="20" s="1"/>
  <c r="BB367" i="20"/>
  <c r="BD367" i="20" s="1"/>
  <c r="BB368" i="20"/>
  <c r="BD368" i="20" s="1"/>
  <c r="BB369" i="20"/>
  <c r="BD369" i="20" s="1"/>
  <c r="BB370" i="20"/>
  <c r="BD370" i="20" s="1"/>
  <c r="BB371" i="20"/>
  <c r="BD371" i="20" s="1"/>
  <c r="BB372" i="20"/>
  <c r="BD372" i="20" s="1"/>
  <c r="BB373" i="20"/>
  <c r="BD373" i="20" s="1"/>
  <c r="BB374" i="20"/>
  <c r="BD374" i="20" s="1"/>
  <c r="BB375" i="20"/>
  <c r="BD375" i="20" s="1"/>
  <c r="BB376" i="20"/>
  <c r="BD376" i="20" s="1"/>
  <c r="BB377" i="20"/>
  <c r="BD377" i="20" s="1"/>
  <c r="BB378" i="20"/>
  <c r="BD378" i="20" s="1"/>
  <c r="BB379" i="20"/>
  <c r="BD379" i="20" s="1"/>
  <c r="BB380" i="20"/>
  <c r="BD380" i="20" s="1"/>
  <c r="BB381" i="20"/>
  <c r="BD381" i="20" s="1"/>
  <c r="BB382" i="20"/>
  <c r="BD382" i="20" s="1"/>
  <c r="BB383" i="20"/>
  <c r="BD383" i="20" s="1"/>
  <c r="BB384" i="20"/>
  <c r="BD384" i="20" s="1"/>
  <c r="BB385" i="20"/>
  <c r="BD385" i="20" s="1"/>
  <c r="BB386" i="20"/>
  <c r="BD386" i="20" s="1"/>
  <c r="BB387" i="20"/>
  <c r="BD387" i="20" s="1"/>
  <c r="BB388" i="20"/>
  <c r="BD388" i="20" s="1"/>
  <c r="BB389" i="20"/>
  <c r="BD389" i="20" s="1"/>
  <c r="BB390" i="20"/>
  <c r="BD390" i="20" s="1"/>
  <c r="BB391" i="20"/>
  <c r="BD391" i="20" s="1"/>
  <c r="BB392" i="20"/>
  <c r="BD392" i="20" s="1"/>
  <c r="BB393" i="20"/>
  <c r="BD393" i="20" s="1"/>
  <c r="BB394" i="20"/>
  <c r="BD394" i="20" s="1"/>
  <c r="BB395" i="20"/>
  <c r="BD395" i="20" s="1"/>
  <c r="BB396" i="20"/>
  <c r="BD396" i="20" s="1"/>
  <c r="BB397" i="20"/>
  <c r="BD397" i="20" s="1"/>
  <c r="BB398" i="20"/>
  <c r="BD398" i="20" s="1"/>
  <c r="BB399" i="20"/>
  <c r="BD399" i="20" s="1"/>
  <c r="BB400" i="20"/>
  <c r="BD400" i="20" s="1"/>
  <c r="BB401" i="20"/>
  <c r="BD401" i="20" s="1"/>
  <c r="BB402" i="20"/>
  <c r="BD402" i="20" s="1"/>
  <c r="BB403" i="20"/>
  <c r="BD403" i="20" s="1"/>
  <c r="BB404" i="20"/>
  <c r="BD404" i="20" s="1"/>
  <c r="BB405" i="20"/>
  <c r="BD405" i="20" s="1"/>
  <c r="BB406" i="20"/>
  <c r="BD406" i="20" s="1"/>
  <c r="BB407" i="20"/>
  <c r="BD407" i="20" s="1"/>
  <c r="BB408" i="20"/>
  <c r="BD408" i="20" s="1"/>
  <c r="BB409" i="20"/>
  <c r="BD409" i="20" s="1"/>
  <c r="BB410" i="20"/>
  <c r="BD410" i="20" s="1"/>
  <c r="BB411" i="20"/>
  <c r="BD411" i="20" s="1"/>
  <c r="BB412" i="20"/>
  <c r="BB413" i="20"/>
  <c r="BD413" i="20" s="1"/>
  <c r="BB414" i="20"/>
  <c r="BD414" i="20" s="1"/>
  <c r="BB415" i="20"/>
  <c r="BD415" i="20" s="1"/>
  <c r="BB416" i="20"/>
  <c r="BD416" i="20" s="1"/>
  <c r="BB417" i="20"/>
  <c r="BD417" i="20" s="1"/>
  <c r="BB418" i="20"/>
  <c r="BD418" i="20" s="1"/>
  <c r="BB419" i="20"/>
  <c r="BD419" i="20" s="1"/>
  <c r="BB420" i="20"/>
  <c r="BB421" i="20"/>
  <c r="BD421" i="20" s="1"/>
  <c r="BB422" i="20"/>
  <c r="BD422" i="20" s="1"/>
  <c r="BB423" i="20"/>
  <c r="BD423" i="20" s="1"/>
  <c r="BB424" i="20"/>
  <c r="BD424" i="20" s="1"/>
  <c r="BB425" i="20"/>
  <c r="BD425" i="20" s="1"/>
  <c r="BB426" i="20"/>
  <c r="BD426" i="20" s="1"/>
  <c r="BB427" i="20"/>
  <c r="BD427" i="20" s="1"/>
  <c r="BB428" i="20"/>
  <c r="BB429" i="20"/>
  <c r="BD429" i="20" s="1"/>
  <c r="BB430" i="20"/>
  <c r="BD430" i="20" s="1"/>
  <c r="BB431" i="20"/>
  <c r="BD431" i="20" s="1"/>
  <c r="BB432" i="20"/>
  <c r="BD432" i="20" s="1"/>
  <c r="BB433" i="20"/>
  <c r="BD433" i="20" s="1"/>
  <c r="BB434" i="20"/>
  <c r="BD434" i="20" s="1"/>
  <c r="BB435" i="20"/>
  <c r="BD435" i="20" s="1"/>
  <c r="BB436" i="20"/>
  <c r="BD436" i="20" s="1"/>
  <c r="BB437" i="20"/>
  <c r="BD437" i="20" s="1"/>
  <c r="BB438" i="20"/>
  <c r="BD438" i="20" s="1"/>
  <c r="BB439" i="20"/>
  <c r="BD439" i="20" s="1"/>
  <c r="BB440" i="20"/>
  <c r="BD440" i="20" s="1"/>
  <c r="BB441" i="20"/>
  <c r="BD441" i="20" s="1"/>
  <c r="BB442" i="20"/>
  <c r="BD442" i="20" s="1"/>
  <c r="BB443" i="20"/>
  <c r="BD443" i="20" s="1"/>
  <c r="BB444" i="20"/>
  <c r="BD444" i="20" s="1"/>
  <c r="BB445" i="20"/>
  <c r="BD445" i="20" s="1"/>
  <c r="BB446" i="20"/>
  <c r="BD446" i="20" s="1"/>
  <c r="BB447" i="20"/>
  <c r="BD447" i="20" s="1"/>
  <c r="BB448" i="20"/>
  <c r="BD448" i="20" s="1"/>
  <c r="BB449" i="20"/>
  <c r="BD449" i="20" s="1"/>
  <c r="BB450" i="20"/>
  <c r="BD450" i="20" s="1"/>
  <c r="BB451" i="20"/>
  <c r="BD451" i="20" s="1"/>
  <c r="BB452" i="20"/>
  <c r="BD452" i="20" s="1"/>
  <c r="BB453" i="20"/>
  <c r="BD453" i="20" s="1"/>
  <c r="BB454" i="20"/>
  <c r="BD454" i="20" s="1"/>
  <c r="BB455" i="20"/>
  <c r="BD455" i="20" s="1"/>
  <c r="BB456" i="20"/>
  <c r="BD456" i="20" s="1"/>
  <c r="BB457" i="20"/>
  <c r="BD457" i="20" s="1"/>
  <c r="BB458" i="20"/>
  <c r="BD458" i="20" s="1"/>
  <c r="BB459" i="20"/>
  <c r="BD459" i="20" s="1"/>
  <c r="BB460" i="20"/>
  <c r="BD460" i="20" s="1"/>
  <c r="BB461" i="20"/>
  <c r="BD461" i="20" s="1"/>
  <c r="BB462" i="20"/>
  <c r="BD462" i="20" s="1"/>
  <c r="BB463" i="20"/>
  <c r="BD463" i="20" s="1"/>
  <c r="BB464" i="20"/>
  <c r="BD464" i="20" s="1"/>
  <c r="BB465" i="20"/>
  <c r="BD465" i="20" s="1"/>
  <c r="BB466" i="20"/>
  <c r="BD466" i="20" s="1"/>
  <c r="BB467" i="20"/>
  <c r="BD467" i="20" s="1"/>
  <c r="BB468" i="20"/>
  <c r="BD468" i="20" s="1"/>
  <c r="BB469" i="20"/>
  <c r="BD469" i="20" s="1"/>
  <c r="BB470" i="20"/>
  <c r="BD470" i="20" s="1"/>
  <c r="BB471" i="20"/>
  <c r="BD471" i="20" s="1"/>
  <c r="BB472" i="20"/>
  <c r="BD472" i="20" s="1"/>
  <c r="BB473" i="20"/>
  <c r="BD473" i="20" s="1"/>
  <c r="BB474" i="20"/>
  <c r="BD474" i="20" s="1"/>
  <c r="BB475" i="20"/>
  <c r="BD475" i="20" s="1"/>
  <c r="BB476" i="20"/>
  <c r="BB477" i="20"/>
  <c r="BD477" i="20" s="1"/>
  <c r="BB478" i="20"/>
  <c r="BD478" i="20" s="1"/>
  <c r="BB479" i="20"/>
  <c r="BD479" i="20" s="1"/>
  <c r="BB480" i="20"/>
  <c r="BD480" i="20" s="1"/>
  <c r="BB481" i="20"/>
  <c r="BD481" i="20" s="1"/>
  <c r="BB482" i="20"/>
  <c r="BD482" i="20" s="1"/>
  <c r="BB483" i="20"/>
  <c r="BD483" i="20" s="1"/>
  <c r="BB484" i="20"/>
  <c r="BB485" i="20"/>
  <c r="BD485" i="20" s="1"/>
  <c r="BB486" i="20"/>
  <c r="BD486" i="20" s="1"/>
  <c r="BB487" i="20"/>
  <c r="BD487" i="20" s="1"/>
  <c r="BB488" i="20"/>
  <c r="BD488" i="20" s="1"/>
  <c r="BB489" i="20"/>
  <c r="BD489" i="20" s="1"/>
  <c r="BB490" i="20"/>
  <c r="BD490" i="20" s="1"/>
  <c r="BB491" i="20"/>
  <c r="BD491" i="20" s="1"/>
  <c r="BB492" i="20"/>
  <c r="BB493" i="20"/>
  <c r="BD493" i="20" s="1"/>
  <c r="BB494" i="20"/>
  <c r="BD494" i="20" s="1"/>
  <c r="BB495" i="20"/>
  <c r="BD495" i="20" s="1"/>
  <c r="BB496" i="20"/>
  <c r="BD496" i="20" s="1"/>
  <c r="BB497" i="20"/>
  <c r="BD497" i="20" s="1"/>
  <c r="BB498" i="20"/>
  <c r="BD498" i="20" s="1"/>
  <c r="BB499" i="20"/>
  <c r="BD499" i="20" s="1"/>
  <c r="BB500" i="20"/>
  <c r="BD500" i="20" s="1"/>
  <c r="BB501" i="20"/>
  <c r="BD501" i="20" s="1"/>
  <c r="BB502" i="20"/>
  <c r="BD502" i="20" s="1"/>
  <c r="BB503" i="20"/>
  <c r="BD503" i="20" s="1"/>
  <c r="BB504" i="20"/>
  <c r="BD504" i="20" s="1"/>
  <c r="BB5" i="20"/>
  <c r="BD60" i="20" l="1"/>
  <c r="BD492" i="20"/>
  <c r="BD428" i="20"/>
  <c r="BD364" i="20"/>
  <c r="BD300" i="20"/>
  <c r="BD236" i="20"/>
  <c r="BD172" i="20"/>
  <c r="BD108" i="20"/>
  <c r="BD44" i="20"/>
  <c r="BD179" i="20"/>
  <c r="BD171" i="20"/>
  <c r="BD163" i="20"/>
  <c r="BD155" i="20"/>
  <c r="BD147" i="20"/>
  <c r="BD139" i="20"/>
  <c r="BD131" i="20"/>
  <c r="BD123" i="20"/>
  <c r="BD115" i="20"/>
  <c r="BD107" i="20"/>
  <c r="BD99" i="20"/>
  <c r="BD91" i="20"/>
  <c r="BD83" i="20"/>
  <c r="BD75" i="20"/>
  <c r="BD67" i="20"/>
  <c r="BD59" i="20"/>
  <c r="BD51" i="20"/>
  <c r="BD43" i="20"/>
  <c r="BD35" i="20"/>
  <c r="BD27" i="20"/>
  <c r="BD19" i="20"/>
  <c r="BD11" i="20"/>
  <c r="BD484" i="20"/>
  <c r="BD420" i="20"/>
  <c r="BD356" i="20"/>
  <c r="BD292" i="20"/>
  <c r="BD228" i="20"/>
  <c r="BD164" i="20"/>
  <c r="BD100" i="20"/>
  <c r="BD36" i="20"/>
  <c r="BD186" i="20"/>
  <c r="BD178" i="20"/>
  <c r="BD170" i="20"/>
  <c r="BD162" i="20"/>
  <c r="BD154" i="20"/>
  <c r="BD146" i="20"/>
  <c r="BD138" i="20"/>
  <c r="BD130" i="20"/>
  <c r="BD122" i="20"/>
  <c r="BD114" i="20"/>
  <c r="BD106" i="20"/>
  <c r="BD98" i="20"/>
  <c r="BD90" i="20"/>
  <c r="BD82" i="20"/>
  <c r="BD74" i="20"/>
  <c r="BD66" i="20"/>
  <c r="BD58" i="20"/>
  <c r="BD50" i="20"/>
  <c r="BD42" i="20"/>
  <c r="BD34" i="20"/>
  <c r="BD26" i="20"/>
  <c r="BD18" i="20"/>
  <c r="BD10" i="20"/>
  <c r="BD476" i="20"/>
  <c r="BD412" i="20"/>
  <c r="BD348" i="20"/>
  <c r="BD284" i="20"/>
  <c r="BD220" i="20"/>
  <c r="BD156" i="20"/>
  <c r="BD92" i="20"/>
  <c r="BD28" i="20"/>
  <c r="BD148" i="20"/>
  <c r="BD84" i="20"/>
  <c r="BD20" i="20"/>
  <c r="BD140" i="20"/>
  <c r="BD76" i="20"/>
  <c r="BD12" i="20"/>
  <c r="BD183" i="20"/>
  <c r="BD175" i="20"/>
  <c r="BD167" i="20"/>
  <c r="BD159" i="20"/>
  <c r="BD151" i="20"/>
  <c r="BD143" i="20"/>
  <c r="BD135" i="20"/>
  <c r="BD127" i="20"/>
  <c r="BD119" i="20"/>
  <c r="BD111" i="20"/>
  <c r="BD103" i="20"/>
  <c r="BD95" i="20"/>
  <c r="BD87" i="20"/>
  <c r="BD79" i="20"/>
  <c r="BD71" i="20"/>
  <c r="BD63" i="20"/>
  <c r="BD55" i="20"/>
  <c r="BD47" i="20"/>
  <c r="BD39" i="20"/>
  <c r="BD31" i="20"/>
  <c r="BD23" i="20"/>
  <c r="BD15" i="20"/>
  <c r="BD7" i="20"/>
  <c r="BD132" i="20"/>
  <c r="BD68" i="20"/>
  <c r="BD182" i="20"/>
  <c r="BD174" i="20"/>
  <c r="BD166" i="20"/>
  <c r="BD158" i="20"/>
  <c r="BD150" i="20"/>
  <c r="BD142" i="20"/>
  <c r="BD134" i="20"/>
  <c r="BD126" i="20"/>
  <c r="BD118" i="20"/>
  <c r="BD110" i="20"/>
  <c r="BD102" i="20"/>
  <c r="BD94" i="20"/>
  <c r="BD86" i="20"/>
  <c r="BD78" i="20"/>
  <c r="BD70" i="20"/>
  <c r="BD62" i="20"/>
  <c r="BD54" i="20"/>
  <c r="BD46" i="20"/>
  <c r="BD38" i="20"/>
  <c r="BD30" i="20"/>
  <c r="BD22" i="20"/>
  <c r="BD14" i="20"/>
  <c r="BD6" i="20"/>
  <c r="BD124" i="20"/>
  <c r="BD181" i="20"/>
  <c r="BD173" i="20"/>
  <c r="BD165" i="20"/>
  <c r="BD157" i="20"/>
  <c r="BD149" i="20"/>
  <c r="BD141" i="20"/>
  <c r="BD133" i="20"/>
  <c r="BD125" i="20"/>
  <c r="BD117" i="20"/>
  <c r="BD109" i="20"/>
  <c r="BD101" i="20"/>
  <c r="BD93" i="20"/>
  <c r="BD85" i="20"/>
  <c r="BD77" i="20"/>
  <c r="BD69" i="20"/>
  <c r="BD61" i="20"/>
  <c r="BD53" i="20"/>
  <c r="BD45" i="20"/>
  <c r="BD37" i="20"/>
  <c r="BD29" i="20"/>
  <c r="BD21" i="20"/>
  <c r="BD13" i="20"/>
  <c r="BD116" i="20"/>
  <c r="BD52" i="20"/>
  <c r="AI6" i="20"/>
  <c r="AI7" i="20"/>
  <c r="AI8" i="20"/>
  <c r="AI9" i="20"/>
  <c r="AI10" i="20"/>
  <c r="AI11" i="20"/>
  <c r="AI12" i="20"/>
  <c r="AI13" i="20"/>
  <c r="AI14" i="20"/>
  <c r="AI15" i="20"/>
  <c r="AI16" i="20"/>
  <c r="AI17" i="20"/>
  <c r="AI18" i="20"/>
  <c r="AI19" i="20"/>
  <c r="AI20" i="20"/>
  <c r="AI21" i="20"/>
  <c r="AI22" i="20"/>
  <c r="AI23" i="20"/>
  <c r="AI24" i="20"/>
  <c r="AI25" i="20"/>
  <c r="AI26" i="20"/>
  <c r="AI27" i="20"/>
  <c r="AI28" i="20"/>
  <c r="AI29" i="20"/>
  <c r="AI30" i="20"/>
  <c r="AI31" i="20"/>
  <c r="AI32" i="20"/>
  <c r="AI33" i="20"/>
  <c r="AI34" i="20"/>
  <c r="AI35" i="20"/>
  <c r="AI36" i="20"/>
  <c r="AI37" i="20"/>
  <c r="AI38" i="20"/>
  <c r="AI39" i="20"/>
  <c r="AI40" i="20"/>
  <c r="AI41" i="20"/>
  <c r="AI42" i="20"/>
  <c r="AI43" i="20"/>
  <c r="AI44" i="20"/>
  <c r="AI45" i="20"/>
  <c r="AI46" i="20"/>
  <c r="AI47" i="20"/>
  <c r="AI48" i="20"/>
  <c r="AI49" i="20"/>
  <c r="AI50" i="20"/>
  <c r="AI51" i="20"/>
  <c r="AI52" i="20"/>
  <c r="AI53" i="20"/>
  <c r="AI54" i="20"/>
  <c r="AI55" i="20"/>
  <c r="AI56" i="20"/>
  <c r="AI57" i="20"/>
  <c r="AI58" i="20"/>
  <c r="AI59" i="20"/>
  <c r="AI60" i="20"/>
  <c r="AI61" i="20"/>
  <c r="AI62" i="20"/>
  <c r="AI63" i="20"/>
  <c r="AI64" i="20"/>
  <c r="AI65" i="20"/>
  <c r="AI66" i="20"/>
  <c r="AI67" i="20"/>
  <c r="AI68" i="20"/>
  <c r="AI69" i="20"/>
  <c r="AI70" i="20"/>
  <c r="AI71" i="20"/>
  <c r="AI72" i="20"/>
  <c r="AI73" i="20"/>
  <c r="AI74" i="20"/>
  <c r="AI75" i="20"/>
  <c r="AI76" i="20"/>
  <c r="AI77" i="20"/>
  <c r="AI78" i="20"/>
  <c r="AI79" i="20"/>
  <c r="AI80" i="20"/>
  <c r="AI81" i="20"/>
  <c r="AI82" i="20"/>
  <c r="AI83" i="20"/>
  <c r="AI84" i="20"/>
  <c r="AI85" i="20"/>
  <c r="AI86" i="20"/>
  <c r="AI87" i="20"/>
  <c r="AI88" i="20"/>
  <c r="AI89" i="20"/>
  <c r="AI90" i="20"/>
  <c r="AI91" i="20"/>
  <c r="AI92" i="20"/>
  <c r="AI93" i="20"/>
  <c r="AI94" i="20"/>
  <c r="AI95" i="20"/>
  <c r="AI96" i="20"/>
  <c r="AI97" i="20"/>
  <c r="AI98" i="20"/>
  <c r="AI99" i="20"/>
  <c r="AI100" i="20"/>
  <c r="AI101" i="20"/>
  <c r="AI102" i="20"/>
  <c r="AI103" i="20"/>
  <c r="AI104" i="20"/>
  <c r="AI105" i="20"/>
  <c r="AI106" i="20"/>
  <c r="AI107" i="20"/>
  <c r="AI108" i="20"/>
  <c r="AI109" i="20"/>
  <c r="AI110" i="20"/>
  <c r="AI111" i="20"/>
  <c r="AI112" i="20"/>
  <c r="AI113" i="20"/>
  <c r="AI114" i="20"/>
  <c r="AI115" i="20"/>
  <c r="AI116" i="20"/>
  <c r="AI117" i="20"/>
  <c r="AI118" i="20"/>
  <c r="AI119" i="20"/>
  <c r="AI120" i="20"/>
  <c r="AI121" i="20"/>
  <c r="AI122" i="20"/>
  <c r="AI123" i="20"/>
  <c r="AI124" i="20"/>
  <c r="AI125" i="20"/>
  <c r="AI126" i="20"/>
  <c r="AI127" i="20"/>
  <c r="AI128" i="20"/>
  <c r="AI129" i="20"/>
  <c r="AI130" i="20"/>
  <c r="AI131" i="20"/>
  <c r="AI132" i="20"/>
  <c r="AI133" i="20"/>
  <c r="AI134" i="20"/>
  <c r="AI135" i="20"/>
  <c r="AI136" i="20"/>
  <c r="AI137" i="20"/>
  <c r="AI138" i="20"/>
  <c r="AI139" i="20"/>
  <c r="AI140" i="20"/>
  <c r="AI141" i="20"/>
  <c r="AI142" i="20"/>
  <c r="AI143" i="20"/>
  <c r="AI144" i="20"/>
  <c r="AI145" i="20"/>
  <c r="AI146" i="20"/>
  <c r="AI147" i="20"/>
  <c r="AI148" i="20"/>
  <c r="AI149" i="20"/>
  <c r="AI150" i="20"/>
  <c r="AI151" i="20"/>
  <c r="AI152" i="20"/>
  <c r="AI153" i="20"/>
  <c r="AI154" i="20"/>
  <c r="AI155" i="20"/>
  <c r="AI156" i="20"/>
  <c r="AI157" i="20"/>
  <c r="AI158" i="20"/>
  <c r="AI159" i="20"/>
  <c r="AI160" i="20"/>
  <c r="AI161" i="20"/>
  <c r="AI162" i="20"/>
  <c r="AI163" i="20"/>
  <c r="AI164" i="20"/>
  <c r="AI165" i="20"/>
  <c r="AI166" i="20"/>
  <c r="AI167" i="20"/>
  <c r="AI168" i="20"/>
  <c r="AI169" i="20"/>
  <c r="AI170" i="20"/>
  <c r="AI171" i="20"/>
  <c r="AI172" i="20"/>
  <c r="AI173" i="20"/>
  <c r="AI174" i="20"/>
  <c r="AI175" i="20"/>
  <c r="AI176" i="20"/>
  <c r="AI177" i="20"/>
  <c r="AI178" i="20"/>
  <c r="AI179" i="20"/>
  <c r="AI180" i="20"/>
  <c r="AI181" i="20"/>
  <c r="AI182" i="20"/>
  <c r="AI183" i="20"/>
  <c r="AI184" i="20"/>
  <c r="AI185" i="20"/>
  <c r="AI186" i="20"/>
  <c r="AI187" i="20"/>
  <c r="AI188" i="20"/>
  <c r="AI189" i="20"/>
  <c r="AI190" i="20"/>
  <c r="AI191" i="20"/>
  <c r="AI192" i="20"/>
  <c r="AI193" i="20"/>
  <c r="AI194" i="20"/>
  <c r="AI195" i="20"/>
  <c r="AI196" i="20"/>
  <c r="AI197" i="20"/>
  <c r="AI198" i="20"/>
  <c r="AI199" i="20"/>
  <c r="AI200" i="20"/>
  <c r="AI201" i="20"/>
  <c r="AI202" i="20"/>
  <c r="AI203" i="20"/>
  <c r="AI204" i="20"/>
  <c r="AI205" i="20"/>
  <c r="AI206" i="20"/>
  <c r="AI207" i="20"/>
  <c r="AI208" i="20"/>
  <c r="AI209" i="20"/>
  <c r="AI210" i="20"/>
  <c r="AI211" i="20"/>
  <c r="AI212" i="20"/>
  <c r="AI213" i="20"/>
  <c r="AI214" i="20"/>
  <c r="AI215" i="20"/>
  <c r="AI216" i="20"/>
  <c r="AI217" i="20"/>
  <c r="AI218" i="20"/>
  <c r="AI219" i="20"/>
  <c r="AI220" i="20"/>
  <c r="AI221" i="20"/>
  <c r="AI222" i="20"/>
  <c r="AI223" i="20"/>
  <c r="AI224" i="20"/>
  <c r="AI225" i="20"/>
  <c r="AI226" i="20"/>
  <c r="AI227" i="20"/>
  <c r="AI228" i="20"/>
  <c r="AI229" i="20"/>
  <c r="AI230" i="20"/>
  <c r="AI231" i="20"/>
  <c r="AI232" i="20"/>
  <c r="AI233" i="20"/>
  <c r="AI234" i="20"/>
  <c r="AI235" i="20"/>
  <c r="AI236" i="20"/>
  <c r="AI237" i="20"/>
  <c r="AI238" i="20"/>
  <c r="AI239" i="20"/>
  <c r="AI240" i="20"/>
  <c r="AI241" i="20"/>
  <c r="AI242" i="20"/>
  <c r="AI243" i="20"/>
  <c r="AI244" i="20"/>
  <c r="AI245" i="20"/>
  <c r="AI246" i="20"/>
  <c r="AI247" i="20"/>
  <c r="AI248" i="20"/>
  <c r="AI249" i="20"/>
  <c r="AI250" i="20"/>
  <c r="AI251" i="20"/>
  <c r="AI252" i="20"/>
  <c r="AI253" i="20"/>
  <c r="AI254" i="20"/>
  <c r="AI255" i="20"/>
  <c r="AI256" i="20"/>
  <c r="AI257" i="20"/>
  <c r="AI258" i="20"/>
  <c r="AI259" i="20"/>
  <c r="AI260" i="20"/>
  <c r="AI261" i="20"/>
  <c r="AI262" i="20"/>
  <c r="AI263" i="20"/>
  <c r="AI264" i="20"/>
  <c r="AI265" i="20"/>
  <c r="AI266" i="20"/>
  <c r="AI267" i="20"/>
  <c r="AI268" i="20"/>
  <c r="AI269" i="20"/>
  <c r="AI270" i="20"/>
  <c r="AI271" i="20"/>
  <c r="AI272" i="20"/>
  <c r="AI273" i="20"/>
  <c r="AI274" i="20"/>
  <c r="AI275" i="20"/>
  <c r="AI276" i="20"/>
  <c r="AI277" i="20"/>
  <c r="AI278" i="20"/>
  <c r="AI279" i="20"/>
  <c r="AI280" i="20"/>
  <c r="AI281" i="20"/>
  <c r="AI282" i="20"/>
  <c r="AI283" i="20"/>
  <c r="AI284" i="20"/>
  <c r="AI285" i="20"/>
  <c r="AI286" i="20"/>
  <c r="AI287" i="20"/>
  <c r="AI288" i="20"/>
  <c r="AI289" i="20"/>
  <c r="AI290" i="20"/>
  <c r="AI291" i="20"/>
  <c r="AI292" i="20"/>
  <c r="AI293" i="20"/>
  <c r="AI294" i="20"/>
  <c r="AI295" i="20"/>
  <c r="AI296" i="20"/>
  <c r="AI297" i="20"/>
  <c r="AI298" i="20"/>
  <c r="AI299" i="20"/>
  <c r="AI300" i="20"/>
  <c r="AI301" i="20"/>
  <c r="AI302" i="20"/>
  <c r="AI303" i="20"/>
  <c r="AI304" i="20"/>
  <c r="AI305" i="20"/>
  <c r="AI306" i="20"/>
  <c r="AI307" i="20"/>
  <c r="AI308" i="20"/>
  <c r="AI309" i="20"/>
  <c r="AI310" i="20"/>
  <c r="AI311" i="20"/>
  <c r="AI312" i="20"/>
  <c r="AI313" i="20"/>
  <c r="AI314" i="20"/>
  <c r="AI315" i="20"/>
  <c r="AI316" i="20"/>
  <c r="AI317" i="20"/>
  <c r="AI318" i="20"/>
  <c r="AI319" i="20"/>
  <c r="AI320" i="20"/>
  <c r="AI321" i="20"/>
  <c r="AI322" i="20"/>
  <c r="AI323" i="20"/>
  <c r="AI324" i="20"/>
  <c r="AI325" i="20"/>
  <c r="AI326" i="20"/>
  <c r="AI327" i="20"/>
  <c r="AI328" i="20"/>
  <c r="AI329" i="20"/>
  <c r="AI330" i="20"/>
  <c r="AI331" i="20"/>
  <c r="AI332" i="20"/>
  <c r="AI333" i="20"/>
  <c r="AI334" i="20"/>
  <c r="AI335" i="20"/>
  <c r="AI336" i="20"/>
  <c r="AI337" i="20"/>
  <c r="AI338" i="20"/>
  <c r="AI339" i="20"/>
  <c r="AI340" i="20"/>
  <c r="AI341" i="20"/>
  <c r="AI342" i="20"/>
  <c r="AI343" i="20"/>
  <c r="AI344" i="20"/>
  <c r="AI345" i="20"/>
  <c r="AI346" i="20"/>
  <c r="AI347" i="20"/>
  <c r="AI348" i="20"/>
  <c r="AI349" i="20"/>
  <c r="AI350" i="20"/>
  <c r="AI351" i="20"/>
  <c r="AI352" i="20"/>
  <c r="AI353" i="20"/>
  <c r="AI354" i="20"/>
  <c r="AI355" i="20"/>
  <c r="AI356" i="20"/>
  <c r="AI357" i="20"/>
  <c r="AI358" i="20"/>
  <c r="AI359" i="20"/>
  <c r="AI360" i="20"/>
  <c r="AI361" i="20"/>
  <c r="AI362" i="20"/>
  <c r="AI363" i="20"/>
  <c r="AI364" i="20"/>
  <c r="AI365" i="20"/>
  <c r="AI366" i="20"/>
  <c r="AI367" i="20"/>
  <c r="AI368" i="20"/>
  <c r="AI369" i="20"/>
  <c r="AI370" i="20"/>
  <c r="AI371" i="20"/>
  <c r="AI372" i="20"/>
  <c r="AI373" i="20"/>
  <c r="AI374" i="20"/>
  <c r="AI375" i="20"/>
  <c r="AI376" i="20"/>
  <c r="AI377" i="20"/>
  <c r="AI378" i="20"/>
  <c r="AI379" i="20"/>
  <c r="AI380" i="20"/>
  <c r="AI381" i="20"/>
  <c r="AI382" i="20"/>
  <c r="AI383" i="20"/>
  <c r="AI384" i="20"/>
  <c r="AI385" i="20"/>
  <c r="AI386" i="20"/>
  <c r="AI387" i="20"/>
  <c r="AI388" i="20"/>
  <c r="AI389" i="20"/>
  <c r="AI390" i="20"/>
  <c r="AI391" i="20"/>
  <c r="AI392" i="20"/>
  <c r="AI393" i="20"/>
  <c r="AI394" i="20"/>
  <c r="AI395" i="20"/>
  <c r="AI396" i="20"/>
  <c r="AI397" i="20"/>
  <c r="AI398" i="20"/>
  <c r="AI399" i="20"/>
  <c r="AI400" i="20"/>
  <c r="AI401" i="20"/>
  <c r="AI402" i="20"/>
  <c r="AI403" i="20"/>
  <c r="AI404" i="20"/>
  <c r="AI405" i="20"/>
  <c r="AI406" i="20"/>
  <c r="AI407" i="20"/>
  <c r="AI408" i="20"/>
  <c r="AI409" i="20"/>
  <c r="AI410" i="20"/>
  <c r="AI411" i="20"/>
  <c r="AI412" i="20"/>
  <c r="AI413" i="20"/>
  <c r="AI414" i="20"/>
  <c r="AI415" i="20"/>
  <c r="AI416" i="20"/>
  <c r="AI417" i="20"/>
  <c r="AI418" i="20"/>
  <c r="AI419" i="20"/>
  <c r="AI420" i="20"/>
  <c r="AI421" i="20"/>
  <c r="AI422" i="20"/>
  <c r="AI423" i="20"/>
  <c r="AI424" i="20"/>
  <c r="AI425" i="20"/>
  <c r="AI426" i="20"/>
  <c r="AI427" i="20"/>
  <c r="AI428" i="20"/>
  <c r="AI429" i="20"/>
  <c r="AI430" i="20"/>
  <c r="AI431" i="20"/>
  <c r="AI432" i="20"/>
  <c r="AI433" i="20"/>
  <c r="AI434" i="20"/>
  <c r="AI435" i="20"/>
  <c r="AI436" i="20"/>
  <c r="AI437" i="20"/>
  <c r="AI438" i="20"/>
  <c r="AI439" i="20"/>
  <c r="AI440" i="20"/>
  <c r="AI441" i="20"/>
  <c r="AI442" i="20"/>
  <c r="AI443" i="20"/>
  <c r="AI444" i="20"/>
  <c r="AI445" i="20"/>
  <c r="AI446" i="20"/>
  <c r="AI447" i="20"/>
  <c r="AI448" i="20"/>
  <c r="AI449" i="20"/>
  <c r="AI450" i="20"/>
  <c r="AI451" i="20"/>
  <c r="AI452" i="20"/>
  <c r="AI453" i="20"/>
  <c r="AI454" i="20"/>
  <c r="AI455" i="20"/>
  <c r="AI456" i="20"/>
  <c r="AI457" i="20"/>
  <c r="AI458" i="20"/>
  <c r="AI459" i="20"/>
  <c r="AI460" i="20"/>
  <c r="AI461" i="20"/>
  <c r="AI462" i="20"/>
  <c r="AI463" i="20"/>
  <c r="AI464" i="20"/>
  <c r="AI465" i="20"/>
  <c r="AI466" i="20"/>
  <c r="AI467" i="20"/>
  <c r="AI468" i="20"/>
  <c r="AI469" i="20"/>
  <c r="AI470" i="20"/>
  <c r="AI471" i="20"/>
  <c r="AI472" i="20"/>
  <c r="AI473" i="20"/>
  <c r="AI474" i="20"/>
  <c r="AI475" i="20"/>
  <c r="AI476" i="20"/>
  <c r="AI477" i="20"/>
  <c r="AI478" i="20"/>
  <c r="AI479" i="20"/>
  <c r="AI480" i="20"/>
  <c r="AI481" i="20"/>
  <c r="AI482" i="20"/>
  <c r="AI483" i="20"/>
  <c r="AI484" i="20"/>
  <c r="AI485" i="20"/>
  <c r="AI486" i="20"/>
  <c r="AI487" i="20"/>
  <c r="AI488" i="20"/>
  <c r="AI489" i="20"/>
  <c r="AI490" i="20"/>
  <c r="AI491" i="20"/>
  <c r="AI492" i="20"/>
  <c r="AI493" i="20"/>
  <c r="AI494" i="20"/>
  <c r="AI495" i="20"/>
  <c r="AI496" i="20"/>
  <c r="AI497" i="20"/>
  <c r="AI498" i="20"/>
  <c r="AI499" i="20"/>
  <c r="AI500" i="20"/>
  <c r="AI501" i="20"/>
  <c r="AI502" i="20"/>
  <c r="AI503" i="20"/>
  <c r="AI504" i="20"/>
  <c r="AI5" i="20"/>
  <c r="M12" i="27"/>
  <c r="M20" i="27"/>
  <c r="M21" i="27"/>
  <c r="M22" i="27"/>
  <c r="M30" i="27"/>
  <c r="M36" i="27"/>
  <c r="M38" i="27"/>
  <c r="M44" i="27"/>
  <c r="M46" i="27"/>
  <c r="N9" i="27"/>
  <c r="N25" i="27"/>
  <c r="N33" i="27"/>
  <c r="N41" i="27"/>
  <c r="N49" i="27"/>
  <c r="N6" i="27"/>
  <c r="M13" i="27"/>
  <c r="M14" i="27"/>
  <c r="M24" i="27"/>
  <c r="M32" i="27"/>
  <c r="M37" i="27"/>
  <c r="M40" i="27"/>
  <c r="M48" i="27"/>
  <c r="N7" i="27"/>
  <c r="N14" i="27"/>
  <c r="N19" i="27"/>
  <c r="L19" i="27" s="1"/>
  <c r="N22" i="27"/>
  <c r="N27" i="27"/>
  <c r="N30" i="27"/>
  <c r="N31" i="27"/>
  <c r="N35" i="27"/>
  <c r="N39" i="27"/>
  <c r="N43" i="27"/>
  <c r="N46" i="27"/>
  <c r="N47" i="27"/>
  <c r="N11" i="27"/>
  <c r="M7" i="27"/>
  <c r="M8" i="27"/>
  <c r="N8" i="27"/>
  <c r="M9" i="27"/>
  <c r="M10" i="27"/>
  <c r="N10" i="27"/>
  <c r="M11" i="27"/>
  <c r="N12" i="27"/>
  <c r="N13" i="27"/>
  <c r="M15" i="27"/>
  <c r="N15" i="27"/>
  <c r="M16" i="27"/>
  <c r="N16" i="27"/>
  <c r="M17" i="27"/>
  <c r="N17" i="27"/>
  <c r="M18" i="27"/>
  <c r="N18" i="27"/>
  <c r="L18" i="27" s="1"/>
  <c r="M19" i="27"/>
  <c r="N20" i="27"/>
  <c r="N21" i="27"/>
  <c r="M23" i="27"/>
  <c r="N23" i="27"/>
  <c r="N24" i="27"/>
  <c r="M25" i="27"/>
  <c r="M26" i="27"/>
  <c r="N26" i="27"/>
  <c r="M27" i="27"/>
  <c r="M28" i="27"/>
  <c r="N28" i="27"/>
  <c r="M29" i="27"/>
  <c r="N29" i="27"/>
  <c r="M31" i="27"/>
  <c r="N32" i="27"/>
  <c r="M33" i="27"/>
  <c r="M34" i="27"/>
  <c r="N34" i="27"/>
  <c r="M35" i="27"/>
  <c r="N36" i="27"/>
  <c r="N37" i="27"/>
  <c r="N38" i="27"/>
  <c r="M39" i="27"/>
  <c r="N40" i="27"/>
  <c r="M41" i="27"/>
  <c r="M42" i="27"/>
  <c r="N42" i="27"/>
  <c r="M43" i="27"/>
  <c r="N44" i="27"/>
  <c r="M45" i="27"/>
  <c r="N45" i="27"/>
  <c r="M47" i="27"/>
  <c r="N48" i="27"/>
  <c r="M49" i="27"/>
  <c r="M50" i="27"/>
  <c r="N50" i="27"/>
  <c r="M6" i="27"/>
  <c r="L34" i="27" l="1"/>
  <c r="L10" i="27"/>
  <c r="L20" i="27"/>
  <c r="L15" i="27"/>
  <c r="L29" i="27"/>
  <c r="L9" i="27"/>
  <c r="L23" i="27"/>
  <c r="L38" i="27"/>
  <c r="L11" i="27"/>
  <c r="L48" i="27"/>
  <c r="L42" i="27"/>
  <c r="L33" i="27"/>
  <c r="L28" i="27"/>
  <c r="L37" i="27"/>
  <c r="L32" i="27"/>
  <c r="L13" i="27"/>
  <c r="L24" i="27"/>
  <c r="L50" i="27"/>
  <c r="L45" i="27"/>
  <c r="L36" i="27"/>
  <c r="L26" i="27"/>
  <c r="L17" i="27"/>
  <c r="L8" i="27"/>
  <c r="L47" i="27"/>
  <c r="L39" i="27"/>
  <c r="L31" i="27"/>
  <c r="L7" i="27"/>
  <c r="L40" i="27"/>
  <c r="L30" i="27"/>
  <c r="L14" i="27"/>
  <c r="L46" i="27"/>
  <c r="L22" i="27"/>
  <c r="L44" i="27"/>
  <c r="L25" i="27"/>
  <c r="L16" i="27"/>
  <c r="L41" i="27"/>
  <c r="L21" i="27"/>
  <c r="L12" i="27"/>
  <c r="L43" i="27"/>
  <c r="L49" i="27"/>
  <c r="L35" i="27"/>
  <c r="L27" i="27"/>
  <c r="L6" i="27"/>
  <c r="V8" i="21" l="1"/>
  <c r="V7" i="21"/>
  <c r="V6" i="21"/>
  <c r="O6" i="24" l="1"/>
  <c r="AJ6" i="20"/>
  <c r="AJ7" i="20"/>
  <c r="AJ8" i="20"/>
  <c r="AJ9" i="20"/>
  <c r="AJ10" i="20"/>
  <c r="AJ11" i="20"/>
  <c r="AJ12" i="20"/>
  <c r="AJ13" i="20"/>
  <c r="AJ14" i="20"/>
  <c r="AJ15" i="20"/>
  <c r="AJ16" i="20"/>
  <c r="AJ17" i="20"/>
  <c r="AJ18" i="20"/>
  <c r="AJ19" i="20"/>
  <c r="AJ20" i="20"/>
  <c r="AJ21" i="20"/>
  <c r="AJ22" i="20"/>
  <c r="AJ23" i="20"/>
  <c r="AJ24" i="20"/>
  <c r="AJ25" i="20"/>
  <c r="AJ26" i="20"/>
  <c r="AJ27" i="20"/>
  <c r="AJ28" i="20"/>
  <c r="AJ29" i="20"/>
  <c r="AJ30" i="20"/>
  <c r="AJ31" i="20"/>
  <c r="AJ32" i="20"/>
  <c r="AJ33" i="20"/>
  <c r="AJ34" i="20"/>
  <c r="AJ35" i="20"/>
  <c r="AJ36" i="20"/>
  <c r="AJ37" i="20"/>
  <c r="AJ38" i="20"/>
  <c r="AJ39" i="20"/>
  <c r="AJ40" i="20"/>
  <c r="AJ41" i="20"/>
  <c r="AJ42" i="20"/>
  <c r="AJ43" i="20"/>
  <c r="AJ44" i="20"/>
  <c r="AJ45" i="20"/>
  <c r="AJ46" i="20"/>
  <c r="AJ47" i="20"/>
  <c r="AJ48" i="20"/>
  <c r="AJ49" i="20"/>
  <c r="AJ50" i="20"/>
  <c r="AJ51" i="20"/>
  <c r="AJ52" i="20"/>
  <c r="AJ53" i="20"/>
  <c r="AJ54" i="20"/>
  <c r="AJ55" i="20"/>
  <c r="AJ56" i="20"/>
  <c r="AJ57" i="20"/>
  <c r="AJ58" i="20"/>
  <c r="AJ59" i="20"/>
  <c r="AJ60" i="20"/>
  <c r="AJ61" i="20"/>
  <c r="AJ62" i="20"/>
  <c r="AJ63" i="20"/>
  <c r="AJ64" i="20"/>
  <c r="AJ65" i="20"/>
  <c r="AJ66" i="20"/>
  <c r="AJ67" i="20"/>
  <c r="AJ68" i="20"/>
  <c r="AJ69" i="20"/>
  <c r="AJ70" i="20"/>
  <c r="AJ71" i="20"/>
  <c r="AJ72" i="20"/>
  <c r="AJ73" i="20"/>
  <c r="AJ74" i="20"/>
  <c r="AJ75" i="20"/>
  <c r="AJ76" i="20"/>
  <c r="AJ77" i="20"/>
  <c r="AJ78" i="20"/>
  <c r="AJ79" i="20"/>
  <c r="AJ80" i="20"/>
  <c r="AJ81" i="20"/>
  <c r="AJ82" i="20"/>
  <c r="AJ83" i="20"/>
  <c r="AJ84" i="20"/>
  <c r="AJ85" i="20"/>
  <c r="AJ86" i="20"/>
  <c r="AJ87" i="20"/>
  <c r="AJ88" i="20"/>
  <c r="AJ89" i="20"/>
  <c r="AJ90" i="20"/>
  <c r="AJ91" i="20"/>
  <c r="AJ92" i="20"/>
  <c r="AJ93" i="20"/>
  <c r="AJ94" i="20"/>
  <c r="AJ95" i="20"/>
  <c r="AJ96" i="20"/>
  <c r="AJ97" i="20"/>
  <c r="AJ98" i="20"/>
  <c r="AJ99" i="20"/>
  <c r="AJ100" i="20"/>
  <c r="AJ101" i="20"/>
  <c r="AJ102" i="20"/>
  <c r="AJ103" i="20"/>
  <c r="AJ104" i="20"/>
  <c r="AJ105" i="20"/>
  <c r="AJ106" i="20"/>
  <c r="AJ107" i="20"/>
  <c r="AJ108" i="20"/>
  <c r="AJ109" i="20"/>
  <c r="AJ110" i="20"/>
  <c r="AJ111" i="20"/>
  <c r="AJ112" i="20"/>
  <c r="AJ113" i="20"/>
  <c r="AJ114" i="20"/>
  <c r="AJ115" i="20"/>
  <c r="AJ116" i="20"/>
  <c r="AJ117" i="20"/>
  <c r="AJ118" i="20"/>
  <c r="AJ119" i="20"/>
  <c r="AJ120" i="20"/>
  <c r="AJ121" i="20"/>
  <c r="AJ122" i="20"/>
  <c r="AJ123" i="20"/>
  <c r="AJ124" i="20"/>
  <c r="AJ125" i="20"/>
  <c r="AJ126" i="20"/>
  <c r="AJ127" i="20"/>
  <c r="AJ128" i="20"/>
  <c r="AJ129" i="20"/>
  <c r="AJ130" i="20"/>
  <c r="AJ131" i="20"/>
  <c r="AJ132" i="20"/>
  <c r="AJ133" i="20"/>
  <c r="AJ134" i="20"/>
  <c r="AJ135" i="20"/>
  <c r="AJ136" i="20"/>
  <c r="AJ137" i="20"/>
  <c r="AJ138" i="20"/>
  <c r="AJ139" i="20"/>
  <c r="AJ140" i="20"/>
  <c r="AJ141" i="20"/>
  <c r="AJ142" i="20"/>
  <c r="AJ143" i="20"/>
  <c r="AJ144" i="20"/>
  <c r="AJ145" i="20"/>
  <c r="AJ146" i="20"/>
  <c r="AJ147" i="20"/>
  <c r="AJ148" i="20"/>
  <c r="AJ149" i="20"/>
  <c r="AJ150" i="20"/>
  <c r="AJ151" i="20"/>
  <c r="AJ152" i="20"/>
  <c r="AJ153" i="20"/>
  <c r="AJ154" i="20"/>
  <c r="AJ155" i="20"/>
  <c r="AJ156" i="20"/>
  <c r="AJ157" i="20"/>
  <c r="AJ158" i="20"/>
  <c r="AJ159" i="20"/>
  <c r="AJ160" i="20"/>
  <c r="AJ161" i="20"/>
  <c r="AJ162" i="20"/>
  <c r="AJ163" i="20"/>
  <c r="AJ164" i="20"/>
  <c r="AJ165" i="20"/>
  <c r="AJ166" i="20"/>
  <c r="AJ167" i="20"/>
  <c r="AJ168" i="20"/>
  <c r="AJ169" i="20"/>
  <c r="AJ170" i="20"/>
  <c r="AJ171" i="20"/>
  <c r="AJ172" i="20"/>
  <c r="AJ173" i="20"/>
  <c r="AJ174" i="20"/>
  <c r="AJ175" i="20"/>
  <c r="AJ176" i="20"/>
  <c r="AJ177" i="20"/>
  <c r="AJ178" i="20"/>
  <c r="AJ179" i="20"/>
  <c r="AJ180" i="20"/>
  <c r="AJ181" i="20"/>
  <c r="AJ182" i="20"/>
  <c r="AJ183" i="20"/>
  <c r="AJ184" i="20"/>
  <c r="AJ185" i="20"/>
  <c r="AJ186" i="20"/>
  <c r="AJ187" i="20"/>
  <c r="AJ188" i="20"/>
  <c r="AJ189" i="20"/>
  <c r="AJ190" i="20"/>
  <c r="AJ191" i="20"/>
  <c r="AJ192" i="20"/>
  <c r="AJ193" i="20"/>
  <c r="AJ194" i="20"/>
  <c r="AJ195" i="20"/>
  <c r="AJ196" i="20"/>
  <c r="AJ197" i="20"/>
  <c r="AJ198" i="20"/>
  <c r="AJ199" i="20"/>
  <c r="AJ200" i="20"/>
  <c r="AJ201" i="20"/>
  <c r="AJ202" i="20"/>
  <c r="AJ203" i="20"/>
  <c r="AJ204" i="20"/>
  <c r="AJ205" i="20"/>
  <c r="AJ206" i="20"/>
  <c r="AJ207" i="20"/>
  <c r="AJ208" i="20"/>
  <c r="AJ209" i="20"/>
  <c r="AJ210" i="20"/>
  <c r="AJ211" i="20"/>
  <c r="AJ212" i="20"/>
  <c r="AJ213" i="20"/>
  <c r="AJ214" i="20"/>
  <c r="AJ215" i="20"/>
  <c r="AJ216" i="20"/>
  <c r="AJ217" i="20"/>
  <c r="AJ218" i="20"/>
  <c r="AJ219" i="20"/>
  <c r="AJ220" i="20"/>
  <c r="AJ221" i="20"/>
  <c r="AJ222" i="20"/>
  <c r="AJ223" i="20"/>
  <c r="AJ224" i="20"/>
  <c r="AJ225" i="20"/>
  <c r="AJ226" i="20"/>
  <c r="AJ227" i="20"/>
  <c r="AJ228" i="20"/>
  <c r="AJ229" i="20"/>
  <c r="AJ230" i="20"/>
  <c r="AJ231" i="20"/>
  <c r="AJ232" i="20"/>
  <c r="AJ233" i="20"/>
  <c r="AJ234" i="20"/>
  <c r="AJ235" i="20"/>
  <c r="AJ236" i="20"/>
  <c r="AJ237" i="20"/>
  <c r="AJ238" i="20"/>
  <c r="AJ239" i="20"/>
  <c r="AJ240" i="20"/>
  <c r="AJ241" i="20"/>
  <c r="AJ242" i="20"/>
  <c r="AJ243" i="20"/>
  <c r="AJ244" i="20"/>
  <c r="AJ245" i="20"/>
  <c r="AJ246" i="20"/>
  <c r="AJ247" i="20"/>
  <c r="AJ248" i="20"/>
  <c r="AJ249" i="20"/>
  <c r="AJ250" i="20"/>
  <c r="AJ251" i="20"/>
  <c r="AJ252" i="20"/>
  <c r="AJ253" i="20"/>
  <c r="AJ254" i="20"/>
  <c r="AJ255" i="20"/>
  <c r="AJ256" i="20"/>
  <c r="AJ257" i="20"/>
  <c r="AJ258" i="20"/>
  <c r="AJ259" i="20"/>
  <c r="AJ260" i="20"/>
  <c r="AJ261" i="20"/>
  <c r="AJ262" i="20"/>
  <c r="AJ263" i="20"/>
  <c r="AJ264" i="20"/>
  <c r="AJ265" i="20"/>
  <c r="AJ266" i="20"/>
  <c r="AJ267" i="20"/>
  <c r="AJ268" i="20"/>
  <c r="AJ269" i="20"/>
  <c r="AJ270" i="20"/>
  <c r="AJ271" i="20"/>
  <c r="AJ272" i="20"/>
  <c r="AJ273" i="20"/>
  <c r="AJ274" i="20"/>
  <c r="AJ275" i="20"/>
  <c r="AJ276" i="20"/>
  <c r="AJ277" i="20"/>
  <c r="AJ278" i="20"/>
  <c r="AJ279" i="20"/>
  <c r="AJ280" i="20"/>
  <c r="AJ281" i="20"/>
  <c r="AJ282" i="20"/>
  <c r="AJ283" i="20"/>
  <c r="AJ284" i="20"/>
  <c r="AJ285" i="20"/>
  <c r="AJ286" i="20"/>
  <c r="AJ287" i="20"/>
  <c r="AJ288" i="20"/>
  <c r="AJ289" i="20"/>
  <c r="AJ290" i="20"/>
  <c r="AJ291" i="20"/>
  <c r="AJ292" i="20"/>
  <c r="AJ293" i="20"/>
  <c r="AJ294" i="20"/>
  <c r="AJ295" i="20"/>
  <c r="AJ296" i="20"/>
  <c r="AJ297" i="20"/>
  <c r="AJ298" i="20"/>
  <c r="AJ299" i="20"/>
  <c r="AJ300" i="20"/>
  <c r="AJ301" i="20"/>
  <c r="AJ302" i="20"/>
  <c r="AJ303" i="20"/>
  <c r="AJ304" i="20"/>
  <c r="AJ305" i="20"/>
  <c r="AJ306" i="20"/>
  <c r="AJ307" i="20"/>
  <c r="AJ308" i="20"/>
  <c r="AJ309" i="20"/>
  <c r="AJ310" i="20"/>
  <c r="AJ311" i="20"/>
  <c r="AJ312" i="20"/>
  <c r="AJ313" i="20"/>
  <c r="AJ314" i="20"/>
  <c r="AJ315" i="20"/>
  <c r="AJ316" i="20"/>
  <c r="AJ317" i="20"/>
  <c r="AJ318" i="20"/>
  <c r="AJ319" i="20"/>
  <c r="AJ320" i="20"/>
  <c r="AJ321" i="20"/>
  <c r="AJ322" i="20"/>
  <c r="AJ323" i="20"/>
  <c r="AJ324" i="20"/>
  <c r="AJ325" i="20"/>
  <c r="AJ326" i="20"/>
  <c r="AJ327" i="20"/>
  <c r="AJ328" i="20"/>
  <c r="AJ329" i="20"/>
  <c r="AJ330" i="20"/>
  <c r="AJ331" i="20"/>
  <c r="AJ332" i="20"/>
  <c r="AJ333" i="20"/>
  <c r="AJ334" i="20"/>
  <c r="AJ335" i="20"/>
  <c r="AJ336" i="20"/>
  <c r="AJ337" i="20"/>
  <c r="AJ338" i="20"/>
  <c r="AJ339" i="20"/>
  <c r="AJ340" i="20"/>
  <c r="AJ341" i="20"/>
  <c r="AJ342" i="20"/>
  <c r="AJ343" i="20"/>
  <c r="AJ344" i="20"/>
  <c r="AJ345" i="20"/>
  <c r="AJ346" i="20"/>
  <c r="AJ347" i="20"/>
  <c r="AJ348" i="20"/>
  <c r="AJ349" i="20"/>
  <c r="AJ350" i="20"/>
  <c r="AJ351" i="20"/>
  <c r="AJ352" i="20"/>
  <c r="AJ353" i="20"/>
  <c r="AJ354" i="20"/>
  <c r="AJ355" i="20"/>
  <c r="AJ356" i="20"/>
  <c r="AJ357" i="20"/>
  <c r="AJ358" i="20"/>
  <c r="AJ359" i="20"/>
  <c r="AJ360" i="20"/>
  <c r="AJ361" i="20"/>
  <c r="AJ362" i="20"/>
  <c r="AJ363" i="20"/>
  <c r="AJ364" i="20"/>
  <c r="AJ365" i="20"/>
  <c r="AJ366" i="20"/>
  <c r="AJ367" i="20"/>
  <c r="AJ368" i="20"/>
  <c r="AJ369" i="20"/>
  <c r="AJ370" i="20"/>
  <c r="AJ371" i="20"/>
  <c r="AJ372" i="20"/>
  <c r="AJ373" i="20"/>
  <c r="AJ374" i="20"/>
  <c r="AJ375" i="20"/>
  <c r="AJ376" i="20"/>
  <c r="AJ377" i="20"/>
  <c r="AJ378" i="20"/>
  <c r="AJ379" i="20"/>
  <c r="AJ380" i="20"/>
  <c r="AJ381" i="20"/>
  <c r="AJ382" i="20"/>
  <c r="AJ383" i="20"/>
  <c r="AJ384" i="20"/>
  <c r="AJ385" i="20"/>
  <c r="AJ386" i="20"/>
  <c r="AJ387" i="20"/>
  <c r="AJ388" i="20"/>
  <c r="AJ389" i="20"/>
  <c r="AJ390" i="20"/>
  <c r="AJ391" i="20"/>
  <c r="AJ392" i="20"/>
  <c r="AJ393" i="20"/>
  <c r="AJ394" i="20"/>
  <c r="AJ395" i="20"/>
  <c r="AJ396" i="20"/>
  <c r="AJ397" i="20"/>
  <c r="AJ398" i="20"/>
  <c r="AJ399" i="20"/>
  <c r="AJ400" i="20"/>
  <c r="AJ401" i="20"/>
  <c r="AJ402" i="20"/>
  <c r="AJ403" i="20"/>
  <c r="AJ404" i="20"/>
  <c r="AJ405" i="20"/>
  <c r="AJ406" i="20"/>
  <c r="AJ407" i="20"/>
  <c r="AJ408" i="20"/>
  <c r="AJ409" i="20"/>
  <c r="AJ410" i="20"/>
  <c r="AJ411" i="20"/>
  <c r="AJ412" i="20"/>
  <c r="AJ413" i="20"/>
  <c r="AJ414" i="20"/>
  <c r="AJ415" i="20"/>
  <c r="AJ416" i="20"/>
  <c r="AJ417" i="20"/>
  <c r="AJ418" i="20"/>
  <c r="AJ419" i="20"/>
  <c r="AJ420" i="20"/>
  <c r="AJ421" i="20"/>
  <c r="AJ422" i="20"/>
  <c r="AJ423" i="20"/>
  <c r="AJ424" i="20"/>
  <c r="AJ425" i="20"/>
  <c r="AJ426" i="20"/>
  <c r="AJ427" i="20"/>
  <c r="AJ428" i="20"/>
  <c r="AJ429" i="20"/>
  <c r="AJ430" i="20"/>
  <c r="AJ431" i="20"/>
  <c r="AJ432" i="20"/>
  <c r="AJ433" i="20"/>
  <c r="AJ434" i="20"/>
  <c r="AJ435" i="20"/>
  <c r="AJ436" i="20"/>
  <c r="AJ437" i="20"/>
  <c r="AJ438" i="20"/>
  <c r="AJ439" i="20"/>
  <c r="AJ440" i="20"/>
  <c r="AJ441" i="20"/>
  <c r="AJ442" i="20"/>
  <c r="AJ443" i="20"/>
  <c r="AJ444" i="20"/>
  <c r="AJ445" i="20"/>
  <c r="AJ446" i="20"/>
  <c r="AJ447" i="20"/>
  <c r="AJ448" i="20"/>
  <c r="AJ449" i="20"/>
  <c r="AJ450" i="20"/>
  <c r="AJ451" i="20"/>
  <c r="AJ452" i="20"/>
  <c r="AJ453" i="20"/>
  <c r="AJ454" i="20"/>
  <c r="AJ455" i="20"/>
  <c r="AJ456" i="20"/>
  <c r="AJ457" i="20"/>
  <c r="AJ458" i="20"/>
  <c r="AJ459" i="20"/>
  <c r="AJ460" i="20"/>
  <c r="AJ461" i="20"/>
  <c r="AJ462" i="20"/>
  <c r="AJ463" i="20"/>
  <c r="AJ464" i="20"/>
  <c r="AJ465" i="20"/>
  <c r="AJ466" i="20"/>
  <c r="AJ467" i="20"/>
  <c r="AJ468" i="20"/>
  <c r="AJ469" i="20"/>
  <c r="AJ470" i="20"/>
  <c r="AJ471" i="20"/>
  <c r="AJ472" i="20"/>
  <c r="AJ473" i="20"/>
  <c r="AJ474" i="20"/>
  <c r="AJ475" i="20"/>
  <c r="AJ476" i="20"/>
  <c r="AJ477" i="20"/>
  <c r="AJ478" i="20"/>
  <c r="AJ479" i="20"/>
  <c r="AJ480" i="20"/>
  <c r="AJ481" i="20"/>
  <c r="AJ482" i="20"/>
  <c r="AJ483" i="20"/>
  <c r="AJ484" i="20"/>
  <c r="AJ485" i="20"/>
  <c r="AJ486" i="20"/>
  <c r="AJ487" i="20"/>
  <c r="AJ488" i="20"/>
  <c r="AJ489" i="20"/>
  <c r="AJ490" i="20"/>
  <c r="AJ491" i="20"/>
  <c r="AJ492" i="20"/>
  <c r="AJ493" i="20"/>
  <c r="AJ494" i="20"/>
  <c r="AJ495" i="20"/>
  <c r="AJ496" i="20"/>
  <c r="AJ497" i="20"/>
  <c r="AJ498" i="20"/>
  <c r="AJ499" i="20"/>
  <c r="AJ500" i="20"/>
  <c r="AJ501" i="20"/>
  <c r="AJ502" i="20"/>
  <c r="AJ503" i="20"/>
  <c r="AJ504" i="20"/>
  <c r="Y5" i="20"/>
  <c r="W5" i="20"/>
  <c r="BE5" i="20" l="1"/>
  <c r="AJ5" i="20" s="1"/>
  <c r="J31" i="29"/>
  <c r="J24" i="29"/>
  <c r="J17" i="29"/>
  <c r="G31" i="29"/>
  <c r="G24" i="29"/>
  <c r="G17" i="29"/>
  <c r="E31" i="29"/>
  <c r="E24" i="29"/>
  <c r="E17" i="29"/>
  <c r="T3" i="27"/>
  <c r="S3" i="27"/>
  <c r="R3" i="27"/>
  <c r="Q3" i="27"/>
  <c r="P3" i="27"/>
  <c r="O3" i="27"/>
  <c r="I5" i="24" l="1"/>
  <c r="H5" i="24"/>
  <c r="G5" i="24"/>
  <c r="AJ4" i="20"/>
  <c r="AI4" i="20"/>
  <c r="AH4" i="20"/>
  <c r="P4" i="20"/>
  <c r="L4" i="20"/>
  <c r="B6" i="20" l="1"/>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157" i="20"/>
  <c r="B158" i="20"/>
  <c r="B159" i="20"/>
  <c r="B160" i="20"/>
  <c r="B161" i="20"/>
  <c r="B162" i="20"/>
  <c r="B163" i="20"/>
  <c r="B164" i="20"/>
  <c r="B165" i="20"/>
  <c r="B166" i="20"/>
  <c r="B167" i="20"/>
  <c r="B168" i="20"/>
  <c r="B169" i="20"/>
  <c r="B170" i="20"/>
  <c r="B171" i="20"/>
  <c r="B172" i="20"/>
  <c r="B173" i="20"/>
  <c r="B174" i="20"/>
  <c r="B175" i="20"/>
  <c r="B176" i="20"/>
  <c r="B177" i="20"/>
  <c r="B178" i="20"/>
  <c r="B179" i="20"/>
  <c r="B180" i="20"/>
  <c r="B181" i="20"/>
  <c r="B182" i="20"/>
  <c r="B183" i="20"/>
  <c r="B184" i="20"/>
  <c r="B185" i="20"/>
  <c r="B186" i="20"/>
  <c r="B187" i="20"/>
  <c r="B188" i="20"/>
  <c r="B189" i="20"/>
  <c r="B190" i="20"/>
  <c r="B191" i="20"/>
  <c r="B192" i="20"/>
  <c r="B193" i="20"/>
  <c r="B194" i="20"/>
  <c r="B195" i="20"/>
  <c r="B196" i="20"/>
  <c r="B197" i="20"/>
  <c r="B198" i="20"/>
  <c r="B199" i="20"/>
  <c r="B200" i="20"/>
  <c r="B201" i="20"/>
  <c r="B202" i="20"/>
  <c r="B203" i="20"/>
  <c r="B204" i="20"/>
  <c r="B205" i="20"/>
  <c r="B206" i="20"/>
  <c r="B207" i="20"/>
  <c r="B208" i="20"/>
  <c r="B209" i="20"/>
  <c r="B210" i="20"/>
  <c r="B211" i="20"/>
  <c r="B212" i="20"/>
  <c r="B213" i="20"/>
  <c r="B214" i="20"/>
  <c r="B215" i="20"/>
  <c r="B216" i="20"/>
  <c r="B217" i="20"/>
  <c r="B218" i="20"/>
  <c r="B219" i="20"/>
  <c r="B220" i="20"/>
  <c r="B221" i="20"/>
  <c r="B222" i="20"/>
  <c r="B223" i="20"/>
  <c r="B224" i="20"/>
  <c r="B225" i="20"/>
  <c r="B226" i="20"/>
  <c r="B227" i="20"/>
  <c r="B228" i="20"/>
  <c r="B229" i="20"/>
  <c r="B230" i="20"/>
  <c r="B231" i="20"/>
  <c r="B232" i="20"/>
  <c r="B233" i="20"/>
  <c r="B234" i="20"/>
  <c r="B235" i="20"/>
  <c r="B236" i="20"/>
  <c r="B237" i="20"/>
  <c r="B238" i="20"/>
  <c r="B239" i="20"/>
  <c r="B240" i="20"/>
  <c r="B241" i="20"/>
  <c r="B242" i="20"/>
  <c r="B243" i="20"/>
  <c r="B244" i="20"/>
  <c r="B245" i="20"/>
  <c r="B246" i="20"/>
  <c r="B247" i="20"/>
  <c r="B248" i="20"/>
  <c r="B249" i="20"/>
  <c r="B250" i="20"/>
  <c r="B251" i="20"/>
  <c r="B252" i="20"/>
  <c r="B253" i="20"/>
  <c r="B254" i="20"/>
  <c r="B255" i="20"/>
  <c r="B256" i="20"/>
  <c r="B257" i="20"/>
  <c r="B258" i="20"/>
  <c r="B259" i="20"/>
  <c r="B260" i="20"/>
  <c r="B261" i="20"/>
  <c r="B262" i="20"/>
  <c r="B263" i="20"/>
  <c r="B264" i="20"/>
  <c r="B265" i="20"/>
  <c r="B266" i="20"/>
  <c r="B267" i="20"/>
  <c r="B268" i="20"/>
  <c r="B269" i="20"/>
  <c r="B270" i="20"/>
  <c r="B271" i="20"/>
  <c r="B272" i="20"/>
  <c r="B273" i="20"/>
  <c r="B274" i="20"/>
  <c r="B275" i="20"/>
  <c r="B276" i="20"/>
  <c r="B277" i="20"/>
  <c r="B278" i="20"/>
  <c r="B279" i="20"/>
  <c r="B280" i="20"/>
  <c r="B281" i="20"/>
  <c r="B282" i="20"/>
  <c r="B283" i="20"/>
  <c r="B284" i="20"/>
  <c r="B285" i="20"/>
  <c r="B286" i="20"/>
  <c r="B287" i="20"/>
  <c r="B288" i="20"/>
  <c r="B289" i="20"/>
  <c r="B290" i="20"/>
  <c r="B291" i="20"/>
  <c r="B292" i="20"/>
  <c r="B293" i="20"/>
  <c r="B294" i="20"/>
  <c r="B295" i="20"/>
  <c r="B296" i="20"/>
  <c r="B297" i="20"/>
  <c r="B298" i="20"/>
  <c r="B299" i="20"/>
  <c r="B300" i="20"/>
  <c r="B301" i="20"/>
  <c r="B302" i="20"/>
  <c r="B303" i="20"/>
  <c r="B304" i="20"/>
  <c r="B305" i="20"/>
  <c r="B306" i="20"/>
  <c r="B307" i="20"/>
  <c r="B308" i="20"/>
  <c r="B309" i="20"/>
  <c r="B310" i="20"/>
  <c r="B311" i="20"/>
  <c r="B312" i="20"/>
  <c r="B313" i="20"/>
  <c r="B314" i="20"/>
  <c r="B315" i="20"/>
  <c r="B316" i="20"/>
  <c r="B317" i="20"/>
  <c r="B318" i="20"/>
  <c r="B319" i="20"/>
  <c r="B320" i="20"/>
  <c r="B321" i="20"/>
  <c r="B322" i="20"/>
  <c r="B323" i="20"/>
  <c r="B324" i="20"/>
  <c r="B325" i="20"/>
  <c r="B326" i="20"/>
  <c r="B327" i="20"/>
  <c r="B328" i="20"/>
  <c r="B329" i="20"/>
  <c r="B330" i="20"/>
  <c r="B331" i="20"/>
  <c r="B332" i="20"/>
  <c r="B333" i="20"/>
  <c r="B334" i="20"/>
  <c r="B335" i="20"/>
  <c r="B336" i="20"/>
  <c r="B337" i="20"/>
  <c r="B338" i="20"/>
  <c r="B339" i="20"/>
  <c r="B340" i="20"/>
  <c r="B341" i="20"/>
  <c r="B342" i="20"/>
  <c r="B343" i="20"/>
  <c r="B344" i="20"/>
  <c r="B345" i="20"/>
  <c r="B346" i="20"/>
  <c r="B347" i="20"/>
  <c r="B348" i="20"/>
  <c r="B349" i="20"/>
  <c r="B350" i="20"/>
  <c r="B351" i="20"/>
  <c r="B352" i="20"/>
  <c r="B353" i="20"/>
  <c r="B354" i="20"/>
  <c r="B355" i="20"/>
  <c r="B356" i="20"/>
  <c r="B357" i="20"/>
  <c r="B358" i="20"/>
  <c r="B359" i="20"/>
  <c r="B360" i="20"/>
  <c r="B361" i="20"/>
  <c r="B362" i="20"/>
  <c r="B363" i="20"/>
  <c r="B364" i="20"/>
  <c r="B365" i="20"/>
  <c r="B366" i="20"/>
  <c r="B367" i="20"/>
  <c r="B368" i="20"/>
  <c r="B369" i="20"/>
  <c r="B370" i="20"/>
  <c r="B371" i="20"/>
  <c r="B372" i="20"/>
  <c r="B373" i="20"/>
  <c r="B374" i="20"/>
  <c r="B375" i="20"/>
  <c r="B376" i="20"/>
  <c r="B377" i="20"/>
  <c r="B378" i="20"/>
  <c r="B379" i="20"/>
  <c r="B380" i="20"/>
  <c r="B381" i="20"/>
  <c r="B382" i="20"/>
  <c r="B383" i="20"/>
  <c r="B384" i="20"/>
  <c r="B385" i="20"/>
  <c r="B386" i="20"/>
  <c r="B387" i="20"/>
  <c r="B388" i="20"/>
  <c r="B389" i="20"/>
  <c r="B390" i="20"/>
  <c r="B391" i="20"/>
  <c r="B392" i="20"/>
  <c r="B393" i="20"/>
  <c r="B394" i="20"/>
  <c r="B395" i="20"/>
  <c r="B396" i="20"/>
  <c r="B397" i="20"/>
  <c r="B398" i="20"/>
  <c r="B399" i="20"/>
  <c r="B400" i="20"/>
  <c r="B401" i="20"/>
  <c r="B402" i="20"/>
  <c r="B403" i="20"/>
  <c r="B404" i="20"/>
  <c r="B405" i="20"/>
  <c r="B406" i="20"/>
  <c r="B407" i="20"/>
  <c r="B408" i="20"/>
  <c r="B409" i="20"/>
  <c r="B410" i="20"/>
  <c r="B411" i="20"/>
  <c r="B412" i="20"/>
  <c r="B413" i="20"/>
  <c r="B414" i="20"/>
  <c r="B415" i="20"/>
  <c r="B416" i="20"/>
  <c r="B417" i="20"/>
  <c r="B418" i="20"/>
  <c r="B419" i="20"/>
  <c r="B420" i="20"/>
  <c r="B421" i="20"/>
  <c r="B422" i="20"/>
  <c r="B423" i="20"/>
  <c r="B424" i="20"/>
  <c r="B425" i="20"/>
  <c r="B426" i="20"/>
  <c r="B427" i="20"/>
  <c r="B428" i="20"/>
  <c r="B429" i="20"/>
  <c r="B430" i="20"/>
  <c r="B431" i="20"/>
  <c r="B432" i="20"/>
  <c r="B433" i="20"/>
  <c r="B434" i="20"/>
  <c r="B435" i="20"/>
  <c r="B436" i="20"/>
  <c r="B437" i="20"/>
  <c r="B438" i="20"/>
  <c r="B439" i="20"/>
  <c r="B440" i="20"/>
  <c r="B441" i="20"/>
  <c r="B442" i="20"/>
  <c r="B443" i="20"/>
  <c r="B444" i="20"/>
  <c r="B445" i="20"/>
  <c r="B446" i="20"/>
  <c r="B447" i="20"/>
  <c r="B448" i="20"/>
  <c r="B449" i="20"/>
  <c r="B450" i="20"/>
  <c r="B451" i="20"/>
  <c r="B452" i="20"/>
  <c r="B453" i="20"/>
  <c r="B454" i="20"/>
  <c r="B455" i="20"/>
  <c r="B456" i="20"/>
  <c r="B457" i="20"/>
  <c r="B458" i="20"/>
  <c r="B459" i="20"/>
  <c r="B460" i="20"/>
  <c r="B461" i="20"/>
  <c r="B462" i="20"/>
  <c r="B463" i="20"/>
  <c r="B464" i="20"/>
  <c r="B465" i="20"/>
  <c r="B466" i="20"/>
  <c r="B467" i="20"/>
  <c r="B468" i="20"/>
  <c r="B469" i="20"/>
  <c r="B470" i="20"/>
  <c r="B471" i="20"/>
  <c r="B472" i="20"/>
  <c r="B473" i="20"/>
  <c r="B474" i="20"/>
  <c r="B475" i="20"/>
  <c r="B476" i="20"/>
  <c r="B477" i="20"/>
  <c r="B478" i="20"/>
  <c r="B479" i="20"/>
  <c r="B480" i="20"/>
  <c r="B481" i="20"/>
  <c r="B482" i="20"/>
  <c r="B483" i="20"/>
  <c r="B484" i="20"/>
  <c r="B485" i="20"/>
  <c r="B486" i="20"/>
  <c r="B487" i="20"/>
  <c r="B488" i="20"/>
  <c r="B489" i="20"/>
  <c r="B490" i="20"/>
  <c r="B491" i="20"/>
  <c r="B492" i="20"/>
  <c r="B493" i="20"/>
  <c r="B494" i="20"/>
  <c r="B495" i="20"/>
  <c r="B496" i="20"/>
  <c r="B497" i="20"/>
  <c r="B498" i="20"/>
  <c r="B499" i="20"/>
  <c r="B500" i="20"/>
  <c r="B501" i="20"/>
  <c r="B502" i="20"/>
  <c r="B503" i="20"/>
  <c r="B504" i="20"/>
  <c r="B5" i="20"/>
  <c r="BA6" i="20" l="1"/>
  <c r="BA7" i="20"/>
  <c r="BA8" i="20"/>
  <c r="BA9" i="20"/>
  <c r="BA10" i="20"/>
  <c r="BA11" i="20"/>
  <c r="BA12" i="20"/>
  <c r="BA13" i="20"/>
  <c r="BA14" i="20"/>
  <c r="BA15" i="20"/>
  <c r="BA16" i="20"/>
  <c r="BA17" i="20"/>
  <c r="BA18" i="20"/>
  <c r="BA19" i="20"/>
  <c r="BA20" i="20"/>
  <c r="BA21" i="20"/>
  <c r="BA22" i="20"/>
  <c r="BA23" i="20"/>
  <c r="BA24" i="20"/>
  <c r="BA25" i="20"/>
  <c r="BA26" i="20"/>
  <c r="BA27" i="20"/>
  <c r="BA28" i="20"/>
  <c r="BA29" i="20"/>
  <c r="BA30" i="20"/>
  <c r="BA31" i="20"/>
  <c r="BA32" i="20"/>
  <c r="BA33" i="20"/>
  <c r="BA34" i="20"/>
  <c r="BA35" i="20"/>
  <c r="BA36" i="20"/>
  <c r="BA37" i="20"/>
  <c r="BA38" i="20"/>
  <c r="BA39" i="20"/>
  <c r="BA40" i="20"/>
  <c r="BA41" i="20"/>
  <c r="BA42" i="20"/>
  <c r="BA43" i="20"/>
  <c r="BA44" i="20"/>
  <c r="BA45" i="20"/>
  <c r="BA46" i="20"/>
  <c r="BA47" i="20"/>
  <c r="BA48" i="20"/>
  <c r="BA49" i="20"/>
  <c r="BA50" i="20"/>
  <c r="BA51" i="20"/>
  <c r="BA52" i="20"/>
  <c r="BA53" i="20"/>
  <c r="BA54" i="20"/>
  <c r="BA55" i="20"/>
  <c r="BA56" i="20"/>
  <c r="BA57" i="20"/>
  <c r="BA58" i="20"/>
  <c r="BA59" i="20"/>
  <c r="BA60" i="20"/>
  <c r="BA61" i="20"/>
  <c r="BA62" i="20"/>
  <c r="BA63" i="20"/>
  <c r="BA64" i="20"/>
  <c r="BA65" i="20"/>
  <c r="BA66" i="20"/>
  <c r="BA67" i="20"/>
  <c r="BA68" i="20"/>
  <c r="BA69" i="20"/>
  <c r="BA70" i="20"/>
  <c r="BA71" i="20"/>
  <c r="BA72" i="20"/>
  <c r="BA73" i="20"/>
  <c r="BA74" i="20"/>
  <c r="BA75" i="20"/>
  <c r="BA76" i="20"/>
  <c r="BA77" i="20"/>
  <c r="BA78" i="20"/>
  <c r="BA79" i="20"/>
  <c r="BA80" i="20"/>
  <c r="BA81" i="20"/>
  <c r="BA82" i="20"/>
  <c r="BA83" i="20"/>
  <c r="BA84" i="20"/>
  <c r="BA85" i="20"/>
  <c r="BA86" i="20"/>
  <c r="BA87" i="20"/>
  <c r="BA88" i="20"/>
  <c r="BA89" i="20"/>
  <c r="BA90" i="20"/>
  <c r="BA91" i="20"/>
  <c r="BA92" i="20"/>
  <c r="BA93" i="20"/>
  <c r="BA94" i="20"/>
  <c r="BA95" i="20"/>
  <c r="BA96" i="20"/>
  <c r="BA97" i="20"/>
  <c r="BA98" i="20"/>
  <c r="BA99" i="20"/>
  <c r="BA100" i="20"/>
  <c r="BA101" i="20"/>
  <c r="BA102" i="20"/>
  <c r="BA103" i="20"/>
  <c r="BA104" i="20"/>
  <c r="BA105" i="20"/>
  <c r="BA106" i="20"/>
  <c r="BA107" i="20"/>
  <c r="BA108" i="20"/>
  <c r="BA109" i="20"/>
  <c r="BA110" i="20"/>
  <c r="BA111" i="20"/>
  <c r="BA112" i="20"/>
  <c r="BA113" i="20"/>
  <c r="BA114" i="20"/>
  <c r="BA115" i="20"/>
  <c r="BA116" i="20"/>
  <c r="BA117" i="20"/>
  <c r="BA118" i="20"/>
  <c r="BA119" i="20"/>
  <c r="BA120" i="20"/>
  <c r="BA121" i="20"/>
  <c r="BA122" i="20"/>
  <c r="BA123" i="20"/>
  <c r="BA124" i="20"/>
  <c r="BA125" i="20"/>
  <c r="BA126" i="20"/>
  <c r="BA127" i="20"/>
  <c r="BA128" i="20"/>
  <c r="BA129" i="20"/>
  <c r="BA130" i="20"/>
  <c r="BA131" i="20"/>
  <c r="BA132" i="20"/>
  <c r="BA133" i="20"/>
  <c r="BA134" i="20"/>
  <c r="BA135" i="20"/>
  <c r="BA136" i="20"/>
  <c r="BA137" i="20"/>
  <c r="BA138" i="20"/>
  <c r="BA139" i="20"/>
  <c r="BA140" i="20"/>
  <c r="BA141" i="20"/>
  <c r="BA142" i="20"/>
  <c r="BA143" i="20"/>
  <c r="BA144" i="20"/>
  <c r="BA145" i="20"/>
  <c r="BA146" i="20"/>
  <c r="BA147" i="20"/>
  <c r="BA148" i="20"/>
  <c r="BA149" i="20"/>
  <c r="BA150" i="20"/>
  <c r="BA151" i="20"/>
  <c r="BA152" i="20"/>
  <c r="BA153" i="20"/>
  <c r="BA154" i="20"/>
  <c r="BA155" i="20"/>
  <c r="BA156" i="20"/>
  <c r="BA157" i="20"/>
  <c r="BA158" i="20"/>
  <c r="BA159" i="20"/>
  <c r="BA160" i="20"/>
  <c r="BA161" i="20"/>
  <c r="BA162" i="20"/>
  <c r="BA163" i="20"/>
  <c r="BA164" i="20"/>
  <c r="BA165" i="20"/>
  <c r="BA166" i="20"/>
  <c r="BA167" i="20"/>
  <c r="BA168" i="20"/>
  <c r="BA169" i="20"/>
  <c r="BA170" i="20"/>
  <c r="BA171" i="20"/>
  <c r="BA172" i="20"/>
  <c r="BA173" i="20"/>
  <c r="BA174" i="20"/>
  <c r="BA175" i="20"/>
  <c r="BA176" i="20"/>
  <c r="BA177" i="20"/>
  <c r="BA178" i="20"/>
  <c r="BA179" i="20"/>
  <c r="BA180" i="20"/>
  <c r="BA181" i="20"/>
  <c r="BA182" i="20"/>
  <c r="BA183" i="20"/>
  <c r="BA184" i="20"/>
  <c r="BA185" i="20"/>
  <c r="BA186" i="20"/>
  <c r="BA187" i="20"/>
  <c r="BA188" i="20"/>
  <c r="BA189" i="20"/>
  <c r="BA190" i="20"/>
  <c r="BA191" i="20"/>
  <c r="BA192" i="20"/>
  <c r="BA193" i="20"/>
  <c r="BA194" i="20"/>
  <c r="BA195" i="20"/>
  <c r="BA196" i="20"/>
  <c r="BA197" i="20"/>
  <c r="BA198" i="20"/>
  <c r="BA199" i="20"/>
  <c r="BA200" i="20"/>
  <c r="BA201" i="20"/>
  <c r="BA202" i="20"/>
  <c r="BA203" i="20"/>
  <c r="BA204" i="20"/>
  <c r="BA205" i="20"/>
  <c r="BA206" i="20"/>
  <c r="BA207" i="20"/>
  <c r="BA208" i="20"/>
  <c r="BA209" i="20"/>
  <c r="BA210" i="20"/>
  <c r="BA211" i="20"/>
  <c r="BA212" i="20"/>
  <c r="BA213" i="20"/>
  <c r="BA214" i="20"/>
  <c r="BA215" i="20"/>
  <c r="BA216" i="20"/>
  <c r="BA217" i="20"/>
  <c r="BA218" i="20"/>
  <c r="BA219" i="20"/>
  <c r="BA220" i="20"/>
  <c r="BA221" i="20"/>
  <c r="BA222" i="20"/>
  <c r="BA223" i="20"/>
  <c r="BA224" i="20"/>
  <c r="BA225" i="20"/>
  <c r="BA226" i="20"/>
  <c r="BA227" i="20"/>
  <c r="BA228" i="20"/>
  <c r="BA229" i="20"/>
  <c r="BA230" i="20"/>
  <c r="BA231" i="20"/>
  <c r="BA232" i="20"/>
  <c r="BA233" i="20"/>
  <c r="BA234" i="20"/>
  <c r="BA235" i="20"/>
  <c r="BA236" i="20"/>
  <c r="BA237" i="20"/>
  <c r="BA238" i="20"/>
  <c r="BA239" i="20"/>
  <c r="BA240" i="20"/>
  <c r="BA241" i="20"/>
  <c r="BA242" i="20"/>
  <c r="BA243" i="20"/>
  <c r="BA244" i="20"/>
  <c r="BA245" i="20"/>
  <c r="BA246" i="20"/>
  <c r="BA247" i="20"/>
  <c r="BA248" i="20"/>
  <c r="BA249" i="20"/>
  <c r="BA250" i="20"/>
  <c r="BA251" i="20"/>
  <c r="BA252" i="20"/>
  <c r="BA253" i="20"/>
  <c r="BA254" i="20"/>
  <c r="BA255" i="20"/>
  <c r="BA256" i="20"/>
  <c r="BA257" i="20"/>
  <c r="BA258" i="20"/>
  <c r="BA259" i="20"/>
  <c r="BA260" i="20"/>
  <c r="BA261" i="20"/>
  <c r="BA262" i="20"/>
  <c r="BA263" i="20"/>
  <c r="BA264" i="20"/>
  <c r="BA265" i="20"/>
  <c r="BA266" i="20"/>
  <c r="BA267" i="20"/>
  <c r="BA268" i="20"/>
  <c r="BA269" i="20"/>
  <c r="BA270" i="20"/>
  <c r="BA271" i="20"/>
  <c r="BA272" i="20"/>
  <c r="BA273" i="20"/>
  <c r="BA274" i="20"/>
  <c r="BA275" i="20"/>
  <c r="BA276" i="20"/>
  <c r="BA277" i="20"/>
  <c r="BA278" i="20"/>
  <c r="BA279" i="20"/>
  <c r="BA280" i="20"/>
  <c r="BA281" i="20"/>
  <c r="BA282" i="20"/>
  <c r="BA283" i="20"/>
  <c r="BA284" i="20"/>
  <c r="BA285" i="20"/>
  <c r="BA286" i="20"/>
  <c r="BA287" i="20"/>
  <c r="BA288" i="20"/>
  <c r="BA289" i="20"/>
  <c r="BA290" i="20"/>
  <c r="BA291" i="20"/>
  <c r="BA292" i="20"/>
  <c r="BA293" i="20"/>
  <c r="BA294" i="20"/>
  <c r="BA295" i="20"/>
  <c r="BA296" i="20"/>
  <c r="BA297" i="20"/>
  <c r="BA298" i="20"/>
  <c r="BA299" i="20"/>
  <c r="BA300" i="20"/>
  <c r="BA301" i="20"/>
  <c r="BA302" i="20"/>
  <c r="BA303" i="20"/>
  <c r="BA304" i="20"/>
  <c r="BA305" i="20"/>
  <c r="BA306" i="20"/>
  <c r="BA307" i="20"/>
  <c r="BA308" i="20"/>
  <c r="BA309" i="20"/>
  <c r="BA310" i="20"/>
  <c r="BA311" i="20"/>
  <c r="BA312" i="20"/>
  <c r="BA313" i="20"/>
  <c r="BA314" i="20"/>
  <c r="BA315" i="20"/>
  <c r="BA316" i="20"/>
  <c r="BA317" i="20"/>
  <c r="BA318" i="20"/>
  <c r="BA319" i="20"/>
  <c r="BA320" i="20"/>
  <c r="BA321" i="20"/>
  <c r="BA322" i="20"/>
  <c r="BA323" i="20"/>
  <c r="BA324" i="20"/>
  <c r="BA325" i="20"/>
  <c r="BA326" i="20"/>
  <c r="BA327" i="20"/>
  <c r="BA328" i="20"/>
  <c r="BA329" i="20"/>
  <c r="BA330" i="20"/>
  <c r="BA331" i="20"/>
  <c r="BA332" i="20"/>
  <c r="BA333" i="20"/>
  <c r="BA334" i="20"/>
  <c r="BA335" i="20"/>
  <c r="BA336" i="20"/>
  <c r="BA337" i="20"/>
  <c r="BA338" i="20"/>
  <c r="BA339" i="20"/>
  <c r="BA340" i="20"/>
  <c r="BA341" i="20"/>
  <c r="BA342" i="20"/>
  <c r="BA343" i="20"/>
  <c r="BA344" i="20"/>
  <c r="BA345" i="20"/>
  <c r="BA346" i="20"/>
  <c r="BA347" i="20"/>
  <c r="BA348" i="20"/>
  <c r="BA349" i="20"/>
  <c r="BA350" i="20"/>
  <c r="BA351" i="20"/>
  <c r="BA352" i="20"/>
  <c r="BA353" i="20"/>
  <c r="BA354" i="20"/>
  <c r="BA355" i="20"/>
  <c r="BA356" i="20"/>
  <c r="BA357" i="20"/>
  <c r="BA358" i="20"/>
  <c r="BA359" i="20"/>
  <c r="BA360" i="20"/>
  <c r="BA361" i="20"/>
  <c r="BA362" i="20"/>
  <c r="BA363" i="20"/>
  <c r="BA364" i="20"/>
  <c r="BA365" i="20"/>
  <c r="BA366" i="20"/>
  <c r="BA367" i="20"/>
  <c r="BA368" i="20"/>
  <c r="BA369" i="20"/>
  <c r="BA370" i="20"/>
  <c r="BA371" i="20"/>
  <c r="BA372" i="20"/>
  <c r="BA373" i="20"/>
  <c r="BA374" i="20"/>
  <c r="BA375" i="20"/>
  <c r="BA376" i="20"/>
  <c r="BA377" i="20"/>
  <c r="BA378" i="20"/>
  <c r="BA379" i="20"/>
  <c r="BA380" i="20"/>
  <c r="BA381" i="20"/>
  <c r="BA382" i="20"/>
  <c r="BA383" i="20"/>
  <c r="BA384" i="20"/>
  <c r="BA385" i="20"/>
  <c r="BA386" i="20"/>
  <c r="BA387" i="20"/>
  <c r="BA388" i="20"/>
  <c r="BA389" i="20"/>
  <c r="BA390" i="20"/>
  <c r="BA391" i="20"/>
  <c r="BA392" i="20"/>
  <c r="BA393" i="20"/>
  <c r="BA394" i="20"/>
  <c r="BA395" i="20"/>
  <c r="BA396" i="20"/>
  <c r="BA397" i="20"/>
  <c r="BA398" i="20"/>
  <c r="BA399" i="20"/>
  <c r="BA400" i="20"/>
  <c r="BA401" i="20"/>
  <c r="BA402" i="20"/>
  <c r="BA403" i="20"/>
  <c r="BA404" i="20"/>
  <c r="BA405" i="20"/>
  <c r="BA406" i="20"/>
  <c r="BA407" i="20"/>
  <c r="BA408" i="20"/>
  <c r="BA409" i="20"/>
  <c r="BA410" i="20"/>
  <c r="BA411" i="20"/>
  <c r="BA412" i="20"/>
  <c r="BA413" i="20"/>
  <c r="BA414" i="20"/>
  <c r="BA415" i="20"/>
  <c r="BA416" i="20"/>
  <c r="BA417" i="20"/>
  <c r="BA418" i="20"/>
  <c r="BA419" i="20"/>
  <c r="BA420" i="20"/>
  <c r="BA421" i="20"/>
  <c r="BA422" i="20"/>
  <c r="BA423" i="20"/>
  <c r="BA424" i="20"/>
  <c r="BA425" i="20"/>
  <c r="BA426" i="20"/>
  <c r="BA427" i="20"/>
  <c r="BA428" i="20"/>
  <c r="BA429" i="20"/>
  <c r="BA430" i="20"/>
  <c r="BA431" i="20"/>
  <c r="BA432" i="20"/>
  <c r="BA433" i="20"/>
  <c r="BA434" i="20"/>
  <c r="BA435" i="20"/>
  <c r="BA436" i="20"/>
  <c r="BA437" i="20"/>
  <c r="BA438" i="20"/>
  <c r="BA439" i="20"/>
  <c r="BA440" i="20"/>
  <c r="BA441" i="20"/>
  <c r="BA442" i="20"/>
  <c r="BA443" i="20"/>
  <c r="BA444" i="20"/>
  <c r="BA445" i="20"/>
  <c r="BA446" i="20"/>
  <c r="BA447" i="20"/>
  <c r="BA448" i="20"/>
  <c r="BA449" i="20"/>
  <c r="BA450" i="20"/>
  <c r="BA451" i="20"/>
  <c r="BA452" i="20"/>
  <c r="BA453" i="20"/>
  <c r="BA454" i="20"/>
  <c r="BA455" i="20"/>
  <c r="BA456" i="20"/>
  <c r="BA457" i="20"/>
  <c r="BA458" i="20"/>
  <c r="BA459" i="20"/>
  <c r="BA460" i="20"/>
  <c r="BA461" i="20"/>
  <c r="BA462" i="20"/>
  <c r="BA463" i="20"/>
  <c r="BA464" i="20"/>
  <c r="BA465" i="20"/>
  <c r="BA466" i="20"/>
  <c r="BA467" i="20"/>
  <c r="BA468" i="20"/>
  <c r="BA469" i="20"/>
  <c r="BA470" i="20"/>
  <c r="BA471" i="20"/>
  <c r="BA472" i="20"/>
  <c r="BA473" i="20"/>
  <c r="BA474" i="20"/>
  <c r="BA475" i="20"/>
  <c r="BA476" i="20"/>
  <c r="BA477" i="20"/>
  <c r="BA478" i="20"/>
  <c r="BA479" i="20"/>
  <c r="BA480" i="20"/>
  <c r="BA481" i="20"/>
  <c r="BA482" i="20"/>
  <c r="BA483" i="20"/>
  <c r="BA484" i="20"/>
  <c r="BA485" i="20"/>
  <c r="BA486" i="20"/>
  <c r="BA487" i="20"/>
  <c r="BA488" i="20"/>
  <c r="BA489" i="20"/>
  <c r="BA490" i="20"/>
  <c r="BA491" i="20"/>
  <c r="BA492" i="20"/>
  <c r="BA493" i="20"/>
  <c r="BA494" i="20"/>
  <c r="BA495" i="20"/>
  <c r="BA496" i="20"/>
  <c r="BA497" i="20"/>
  <c r="BA498" i="20"/>
  <c r="BA499" i="20"/>
  <c r="BA500" i="20"/>
  <c r="BA501" i="20"/>
  <c r="BA502" i="20"/>
  <c r="BA503" i="20"/>
  <c r="BA504" i="20"/>
  <c r="AC6" i="20"/>
  <c r="AD6" i="20"/>
  <c r="AE6" i="20"/>
  <c r="AF6" i="20"/>
  <c r="AG6" i="20"/>
  <c r="AC7" i="20"/>
  <c r="AD7" i="20"/>
  <c r="AE7" i="20"/>
  <c r="AF7" i="20"/>
  <c r="AG7" i="20"/>
  <c r="AC8" i="20"/>
  <c r="AD8" i="20"/>
  <c r="AE8" i="20"/>
  <c r="AF8" i="20"/>
  <c r="AG8" i="20"/>
  <c r="AC9" i="20"/>
  <c r="AD9" i="20"/>
  <c r="AE9" i="20"/>
  <c r="AF9" i="20"/>
  <c r="AG9" i="20"/>
  <c r="AC10" i="20"/>
  <c r="AD10" i="20"/>
  <c r="AE10" i="20"/>
  <c r="AF10" i="20"/>
  <c r="AG10" i="20"/>
  <c r="AC11" i="20"/>
  <c r="AD11" i="20"/>
  <c r="AE11" i="20"/>
  <c r="AF11" i="20"/>
  <c r="AG11" i="20"/>
  <c r="AC12" i="20"/>
  <c r="AD12" i="20"/>
  <c r="AE12" i="20"/>
  <c r="AF12" i="20"/>
  <c r="AG12" i="20"/>
  <c r="AC13" i="20"/>
  <c r="AD13" i="20"/>
  <c r="AE13" i="20"/>
  <c r="AF13" i="20"/>
  <c r="AG13" i="20"/>
  <c r="AC14" i="20"/>
  <c r="AD14" i="20"/>
  <c r="AE14" i="20"/>
  <c r="AF14" i="20"/>
  <c r="AG14" i="20"/>
  <c r="AC15" i="20"/>
  <c r="AD15" i="20"/>
  <c r="AE15" i="20"/>
  <c r="AF15" i="20"/>
  <c r="AG15" i="20"/>
  <c r="AC16" i="20"/>
  <c r="AD16" i="20"/>
  <c r="AE16" i="20"/>
  <c r="AF16" i="20"/>
  <c r="AG16" i="20"/>
  <c r="AC17" i="20"/>
  <c r="AD17" i="20"/>
  <c r="AE17" i="20"/>
  <c r="AF17" i="20"/>
  <c r="AG17" i="20"/>
  <c r="AC18" i="20"/>
  <c r="AD18" i="20"/>
  <c r="AE18" i="20"/>
  <c r="AF18" i="20"/>
  <c r="AG18" i="20"/>
  <c r="AC19" i="20"/>
  <c r="AD19" i="20"/>
  <c r="AE19" i="20"/>
  <c r="AF19" i="20"/>
  <c r="AG19" i="20"/>
  <c r="AC20" i="20"/>
  <c r="AD20" i="20"/>
  <c r="AE20" i="20"/>
  <c r="AF20" i="20"/>
  <c r="AG20" i="20"/>
  <c r="AC21" i="20"/>
  <c r="AD21" i="20"/>
  <c r="AE21" i="20"/>
  <c r="AF21" i="20"/>
  <c r="AG21" i="20"/>
  <c r="AC22" i="20"/>
  <c r="AD22" i="20"/>
  <c r="AE22" i="20"/>
  <c r="AF22" i="20"/>
  <c r="AG22" i="20"/>
  <c r="AC23" i="20"/>
  <c r="AD23" i="20"/>
  <c r="AE23" i="20"/>
  <c r="AF23" i="20"/>
  <c r="AG23" i="20"/>
  <c r="AC24" i="20"/>
  <c r="AD24" i="20"/>
  <c r="AE24" i="20"/>
  <c r="AF24" i="20"/>
  <c r="AG24" i="20"/>
  <c r="AC25" i="20"/>
  <c r="AD25" i="20"/>
  <c r="AE25" i="20"/>
  <c r="AF25" i="20"/>
  <c r="AG25" i="20"/>
  <c r="AC26" i="20"/>
  <c r="AD26" i="20"/>
  <c r="AE26" i="20"/>
  <c r="AF26" i="20"/>
  <c r="AG26" i="20"/>
  <c r="AC27" i="20"/>
  <c r="AD27" i="20"/>
  <c r="AE27" i="20"/>
  <c r="AF27" i="20"/>
  <c r="AG27" i="20"/>
  <c r="AC28" i="20"/>
  <c r="AD28" i="20"/>
  <c r="AE28" i="20"/>
  <c r="AF28" i="20"/>
  <c r="AG28" i="20"/>
  <c r="AC29" i="20"/>
  <c r="AD29" i="20"/>
  <c r="AE29" i="20"/>
  <c r="AF29" i="20"/>
  <c r="AG29" i="20"/>
  <c r="AC30" i="20"/>
  <c r="AD30" i="20"/>
  <c r="AE30" i="20"/>
  <c r="AF30" i="20"/>
  <c r="AG30" i="20"/>
  <c r="AC31" i="20"/>
  <c r="AD31" i="20"/>
  <c r="AE31" i="20"/>
  <c r="AF31" i="20"/>
  <c r="AG31" i="20"/>
  <c r="AC32" i="20"/>
  <c r="AD32" i="20"/>
  <c r="AE32" i="20"/>
  <c r="AF32" i="20"/>
  <c r="AG32" i="20"/>
  <c r="AC33" i="20"/>
  <c r="AD33" i="20"/>
  <c r="AE33" i="20"/>
  <c r="AF33" i="20"/>
  <c r="AG33" i="20"/>
  <c r="AC34" i="20"/>
  <c r="AD34" i="20"/>
  <c r="AE34" i="20"/>
  <c r="AF34" i="20"/>
  <c r="AG34" i="20"/>
  <c r="AC35" i="20"/>
  <c r="AD35" i="20"/>
  <c r="AE35" i="20"/>
  <c r="AF35" i="20"/>
  <c r="AG35" i="20"/>
  <c r="AC36" i="20"/>
  <c r="AD36" i="20"/>
  <c r="AE36" i="20"/>
  <c r="AF36" i="20"/>
  <c r="AG36" i="20"/>
  <c r="AC37" i="20"/>
  <c r="AD37" i="20"/>
  <c r="AE37" i="20"/>
  <c r="AF37" i="20"/>
  <c r="AG37" i="20"/>
  <c r="AC38" i="20"/>
  <c r="AD38" i="20"/>
  <c r="AE38" i="20"/>
  <c r="AF38" i="20"/>
  <c r="AG38" i="20"/>
  <c r="AC39" i="20"/>
  <c r="AD39" i="20"/>
  <c r="AE39" i="20"/>
  <c r="AF39" i="20"/>
  <c r="AG39" i="20"/>
  <c r="AC40" i="20"/>
  <c r="AD40" i="20"/>
  <c r="AE40" i="20"/>
  <c r="AF40" i="20"/>
  <c r="AG40" i="20"/>
  <c r="AC41" i="20"/>
  <c r="AD41" i="20"/>
  <c r="AE41" i="20"/>
  <c r="AF41" i="20"/>
  <c r="AG41" i="20"/>
  <c r="AC42" i="20"/>
  <c r="AD42" i="20"/>
  <c r="AE42" i="20"/>
  <c r="AF42" i="20"/>
  <c r="AG42" i="20"/>
  <c r="AC43" i="20"/>
  <c r="AD43" i="20"/>
  <c r="AE43" i="20"/>
  <c r="AF43" i="20"/>
  <c r="AG43" i="20"/>
  <c r="AC44" i="20"/>
  <c r="AD44" i="20"/>
  <c r="AE44" i="20"/>
  <c r="AF44" i="20"/>
  <c r="AG44" i="20"/>
  <c r="AC45" i="20"/>
  <c r="AD45" i="20"/>
  <c r="AE45" i="20"/>
  <c r="AF45" i="20"/>
  <c r="AG45" i="20"/>
  <c r="AC46" i="20"/>
  <c r="AD46" i="20"/>
  <c r="AE46" i="20"/>
  <c r="AF46" i="20"/>
  <c r="AG46" i="20"/>
  <c r="AC47" i="20"/>
  <c r="AD47" i="20"/>
  <c r="AE47" i="20"/>
  <c r="AF47" i="20"/>
  <c r="AG47" i="20"/>
  <c r="AC48" i="20"/>
  <c r="AD48" i="20"/>
  <c r="AE48" i="20"/>
  <c r="AF48" i="20"/>
  <c r="AG48" i="20"/>
  <c r="AC49" i="20"/>
  <c r="AD49" i="20"/>
  <c r="AE49" i="20"/>
  <c r="AF49" i="20"/>
  <c r="AG49" i="20"/>
  <c r="AC50" i="20"/>
  <c r="AD50" i="20"/>
  <c r="AE50" i="20"/>
  <c r="AF50" i="20"/>
  <c r="AG50" i="20"/>
  <c r="AC51" i="20"/>
  <c r="AD51" i="20"/>
  <c r="AE51" i="20"/>
  <c r="AF51" i="20"/>
  <c r="AG51" i="20"/>
  <c r="AC52" i="20"/>
  <c r="AD52" i="20"/>
  <c r="AE52" i="20"/>
  <c r="AF52" i="20"/>
  <c r="AG52" i="20"/>
  <c r="AC53" i="20"/>
  <c r="AD53" i="20"/>
  <c r="AE53" i="20"/>
  <c r="AF53" i="20"/>
  <c r="AG53" i="20"/>
  <c r="AC54" i="20"/>
  <c r="AD54" i="20"/>
  <c r="AE54" i="20"/>
  <c r="AF54" i="20"/>
  <c r="AG54" i="20"/>
  <c r="AC55" i="20"/>
  <c r="AD55" i="20"/>
  <c r="AE55" i="20"/>
  <c r="AF55" i="20"/>
  <c r="AG55" i="20"/>
  <c r="AC56" i="20"/>
  <c r="AD56" i="20"/>
  <c r="AE56" i="20"/>
  <c r="AF56" i="20"/>
  <c r="AG56" i="20"/>
  <c r="AC57" i="20"/>
  <c r="AD57" i="20"/>
  <c r="AE57" i="20"/>
  <c r="AF57" i="20"/>
  <c r="AG57" i="20"/>
  <c r="AC58" i="20"/>
  <c r="AD58" i="20"/>
  <c r="AE58" i="20"/>
  <c r="AF58" i="20"/>
  <c r="AG58" i="20"/>
  <c r="AC59" i="20"/>
  <c r="AD59" i="20"/>
  <c r="AE59" i="20"/>
  <c r="AF59" i="20"/>
  <c r="AG59" i="20"/>
  <c r="AC60" i="20"/>
  <c r="AD60" i="20"/>
  <c r="AE60" i="20"/>
  <c r="AF60" i="20"/>
  <c r="AG60" i="20"/>
  <c r="AC61" i="20"/>
  <c r="AD61" i="20"/>
  <c r="AE61" i="20"/>
  <c r="AF61" i="20"/>
  <c r="AG61" i="20"/>
  <c r="AC62" i="20"/>
  <c r="AD62" i="20"/>
  <c r="AE62" i="20"/>
  <c r="AF62" i="20"/>
  <c r="AG62" i="20"/>
  <c r="AC63" i="20"/>
  <c r="AD63" i="20"/>
  <c r="AE63" i="20"/>
  <c r="AF63" i="20"/>
  <c r="AG63" i="20"/>
  <c r="AC64" i="20"/>
  <c r="AD64" i="20"/>
  <c r="AE64" i="20"/>
  <c r="AF64" i="20"/>
  <c r="AG64" i="20"/>
  <c r="AC65" i="20"/>
  <c r="AD65" i="20"/>
  <c r="AE65" i="20"/>
  <c r="AF65" i="20"/>
  <c r="AG65" i="20"/>
  <c r="AC66" i="20"/>
  <c r="AD66" i="20"/>
  <c r="AE66" i="20"/>
  <c r="AF66" i="20"/>
  <c r="AG66" i="20"/>
  <c r="AC67" i="20"/>
  <c r="AD67" i="20"/>
  <c r="AE67" i="20"/>
  <c r="AF67" i="20"/>
  <c r="AG67" i="20"/>
  <c r="AC68" i="20"/>
  <c r="AD68" i="20"/>
  <c r="AE68" i="20"/>
  <c r="AF68" i="20"/>
  <c r="AG68" i="20"/>
  <c r="AC69" i="20"/>
  <c r="AD69" i="20"/>
  <c r="AE69" i="20"/>
  <c r="AF69" i="20"/>
  <c r="AG69" i="20"/>
  <c r="AC70" i="20"/>
  <c r="AD70" i="20"/>
  <c r="AE70" i="20"/>
  <c r="AF70" i="20"/>
  <c r="AG70" i="20"/>
  <c r="AC71" i="20"/>
  <c r="AD71" i="20"/>
  <c r="AE71" i="20"/>
  <c r="AF71" i="20"/>
  <c r="AG71" i="20"/>
  <c r="AC72" i="20"/>
  <c r="AD72" i="20"/>
  <c r="AE72" i="20"/>
  <c r="AF72" i="20"/>
  <c r="AG72" i="20"/>
  <c r="AC73" i="20"/>
  <c r="AD73" i="20"/>
  <c r="AE73" i="20"/>
  <c r="AF73" i="20"/>
  <c r="AG73" i="20"/>
  <c r="AC74" i="20"/>
  <c r="AD74" i="20"/>
  <c r="AE74" i="20"/>
  <c r="AF74" i="20"/>
  <c r="AG74" i="20"/>
  <c r="AC75" i="20"/>
  <c r="AD75" i="20"/>
  <c r="AE75" i="20"/>
  <c r="AF75" i="20"/>
  <c r="AG75" i="20"/>
  <c r="AC76" i="20"/>
  <c r="AD76" i="20"/>
  <c r="AE76" i="20"/>
  <c r="AF76" i="20"/>
  <c r="AG76" i="20"/>
  <c r="AC77" i="20"/>
  <c r="AD77" i="20"/>
  <c r="AE77" i="20"/>
  <c r="AF77" i="20"/>
  <c r="AG77" i="20"/>
  <c r="AC78" i="20"/>
  <c r="AD78" i="20"/>
  <c r="AE78" i="20"/>
  <c r="AF78" i="20"/>
  <c r="AG78" i="20"/>
  <c r="AC79" i="20"/>
  <c r="AD79" i="20"/>
  <c r="AE79" i="20"/>
  <c r="AF79" i="20"/>
  <c r="AG79" i="20"/>
  <c r="AC80" i="20"/>
  <c r="AD80" i="20"/>
  <c r="AE80" i="20"/>
  <c r="AF80" i="20"/>
  <c r="AG80" i="20"/>
  <c r="AC81" i="20"/>
  <c r="AD81" i="20"/>
  <c r="AE81" i="20"/>
  <c r="AF81" i="20"/>
  <c r="AG81" i="20"/>
  <c r="AC82" i="20"/>
  <c r="AD82" i="20"/>
  <c r="AE82" i="20"/>
  <c r="AF82" i="20"/>
  <c r="AG82" i="20"/>
  <c r="AC83" i="20"/>
  <c r="AD83" i="20"/>
  <c r="AE83" i="20"/>
  <c r="AF83" i="20"/>
  <c r="AG83" i="20"/>
  <c r="AC84" i="20"/>
  <c r="AD84" i="20"/>
  <c r="AE84" i="20"/>
  <c r="AF84" i="20"/>
  <c r="AG84" i="20"/>
  <c r="AC85" i="20"/>
  <c r="AD85" i="20"/>
  <c r="AE85" i="20"/>
  <c r="AF85" i="20"/>
  <c r="AG85" i="20"/>
  <c r="AC86" i="20"/>
  <c r="AD86" i="20"/>
  <c r="AE86" i="20"/>
  <c r="AF86" i="20"/>
  <c r="AG86" i="20"/>
  <c r="AC87" i="20"/>
  <c r="AD87" i="20"/>
  <c r="AE87" i="20"/>
  <c r="AF87" i="20"/>
  <c r="AG87" i="20"/>
  <c r="AC88" i="20"/>
  <c r="AD88" i="20"/>
  <c r="AE88" i="20"/>
  <c r="AF88" i="20"/>
  <c r="AG88" i="20"/>
  <c r="AC89" i="20"/>
  <c r="AD89" i="20"/>
  <c r="AE89" i="20"/>
  <c r="AF89" i="20"/>
  <c r="AG89" i="20"/>
  <c r="AC90" i="20"/>
  <c r="AD90" i="20"/>
  <c r="AE90" i="20"/>
  <c r="AF90" i="20"/>
  <c r="AG90" i="20"/>
  <c r="AC91" i="20"/>
  <c r="AD91" i="20"/>
  <c r="AE91" i="20"/>
  <c r="AF91" i="20"/>
  <c r="AG91" i="20"/>
  <c r="AC92" i="20"/>
  <c r="AD92" i="20"/>
  <c r="AE92" i="20"/>
  <c r="AF92" i="20"/>
  <c r="AG92" i="20"/>
  <c r="AC93" i="20"/>
  <c r="AD93" i="20"/>
  <c r="AE93" i="20"/>
  <c r="AF93" i="20"/>
  <c r="AG93" i="20"/>
  <c r="AC94" i="20"/>
  <c r="AD94" i="20"/>
  <c r="AE94" i="20"/>
  <c r="AF94" i="20"/>
  <c r="AG94" i="20"/>
  <c r="AC95" i="20"/>
  <c r="AD95" i="20"/>
  <c r="AE95" i="20"/>
  <c r="AF95" i="20"/>
  <c r="AG95" i="20"/>
  <c r="AC96" i="20"/>
  <c r="AD96" i="20"/>
  <c r="AE96" i="20"/>
  <c r="AF96" i="20"/>
  <c r="AG96" i="20"/>
  <c r="AC97" i="20"/>
  <c r="AD97" i="20"/>
  <c r="AE97" i="20"/>
  <c r="AF97" i="20"/>
  <c r="AG97" i="20"/>
  <c r="AC98" i="20"/>
  <c r="AD98" i="20"/>
  <c r="AE98" i="20"/>
  <c r="AF98" i="20"/>
  <c r="AG98" i="20"/>
  <c r="AC99" i="20"/>
  <c r="AD99" i="20"/>
  <c r="AE99" i="20"/>
  <c r="AF99" i="20"/>
  <c r="AG99" i="20"/>
  <c r="AC100" i="20"/>
  <c r="AD100" i="20"/>
  <c r="AE100" i="20"/>
  <c r="AF100" i="20"/>
  <c r="AG100" i="20"/>
  <c r="AC101" i="20"/>
  <c r="AD101" i="20"/>
  <c r="AE101" i="20"/>
  <c r="AF101" i="20"/>
  <c r="AG101" i="20"/>
  <c r="AC102" i="20"/>
  <c r="AD102" i="20"/>
  <c r="AE102" i="20"/>
  <c r="AF102" i="20"/>
  <c r="AG102" i="20"/>
  <c r="AC103" i="20"/>
  <c r="AD103" i="20"/>
  <c r="AE103" i="20"/>
  <c r="AF103" i="20"/>
  <c r="AG103" i="20"/>
  <c r="AC104" i="20"/>
  <c r="AD104" i="20"/>
  <c r="AE104" i="20"/>
  <c r="AF104" i="20"/>
  <c r="AG104" i="20"/>
  <c r="AC105" i="20"/>
  <c r="AD105" i="20"/>
  <c r="AE105" i="20"/>
  <c r="AF105" i="20"/>
  <c r="AG105" i="20"/>
  <c r="AC106" i="20"/>
  <c r="AD106" i="20"/>
  <c r="AE106" i="20"/>
  <c r="AF106" i="20"/>
  <c r="AG106" i="20"/>
  <c r="AC107" i="20"/>
  <c r="AD107" i="20"/>
  <c r="AE107" i="20"/>
  <c r="AF107" i="20"/>
  <c r="AG107" i="20"/>
  <c r="AC108" i="20"/>
  <c r="AD108" i="20"/>
  <c r="AE108" i="20"/>
  <c r="AF108" i="20"/>
  <c r="AG108" i="20"/>
  <c r="AC109" i="20"/>
  <c r="AD109" i="20"/>
  <c r="AE109" i="20"/>
  <c r="AF109" i="20"/>
  <c r="AG109" i="20"/>
  <c r="AC110" i="20"/>
  <c r="AD110" i="20"/>
  <c r="AE110" i="20"/>
  <c r="AF110" i="20"/>
  <c r="AG110" i="20"/>
  <c r="AC111" i="20"/>
  <c r="AD111" i="20"/>
  <c r="AE111" i="20"/>
  <c r="AF111" i="20"/>
  <c r="AG111" i="20"/>
  <c r="AC112" i="20"/>
  <c r="AD112" i="20"/>
  <c r="AE112" i="20"/>
  <c r="AF112" i="20"/>
  <c r="AG112" i="20"/>
  <c r="AC113" i="20"/>
  <c r="AD113" i="20"/>
  <c r="AE113" i="20"/>
  <c r="AF113" i="20"/>
  <c r="AG113" i="20"/>
  <c r="AC114" i="20"/>
  <c r="AD114" i="20"/>
  <c r="AE114" i="20"/>
  <c r="AF114" i="20"/>
  <c r="AG114" i="20"/>
  <c r="AC115" i="20"/>
  <c r="AD115" i="20"/>
  <c r="AE115" i="20"/>
  <c r="AF115" i="20"/>
  <c r="AG115" i="20"/>
  <c r="AC116" i="20"/>
  <c r="AD116" i="20"/>
  <c r="AE116" i="20"/>
  <c r="AF116" i="20"/>
  <c r="AG116" i="20"/>
  <c r="AC117" i="20"/>
  <c r="AD117" i="20"/>
  <c r="AE117" i="20"/>
  <c r="AF117" i="20"/>
  <c r="AG117" i="20"/>
  <c r="AC118" i="20"/>
  <c r="AD118" i="20"/>
  <c r="AE118" i="20"/>
  <c r="AF118" i="20"/>
  <c r="AG118" i="20"/>
  <c r="AC119" i="20"/>
  <c r="AD119" i="20"/>
  <c r="AE119" i="20"/>
  <c r="AF119" i="20"/>
  <c r="AG119" i="20"/>
  <c r="AC120" i="20"/>
  <c r="AD120" i="20"/>
  <c r="AE120" i="20"/>
  <c r="AF120" i="20"/>
  <c r="AG120" i="20"/>
  <c r="AC121" i="20"/>
  <c r="AD121" i="20"/>
  <c r="AE121" i="20"/>
  <c r="AF121" i="20"/>
  <c r="AG121" i="20"/>
  <c r="AC122" i="20"/>
  <c r="AD122" i="20"/>
  <c r="AE122" i="20"/>
  <c r="AF122" i="20"/>
  <c r="AG122" i="20"/>
  <c r="AC123" i="20"/>
  <c r="AD123" i="20"/>
  <c r="AE123" i="20"/>
  <c r="AF123" i="20"/>
  <c r="AG123" i="20"/>
  <c r="AC124" i="20"/>
  <c r="AD124" i="20"/>
  <c r="AE124" i="20"/>
  <c r="AF124" i="20"/>
  <c r="AG124" i="20"/>
  <c r="AC125" i="20"/>
  <c r="AD125" i="20"/>
  <c r="AE125" i="20"/>
  <c r="AF125" i="20"/>
  <c r="AG125" i="20"/>
  <c r="AC126" i="20"/>
  <c r="AD126" i="20"/>
  <c r="AE126" i="20"/>
  <c r="AF126" i="20"/>
  <c r="AG126" i="20"/>
  <c r="AC127" i="20"/>
  <c r="AD127" i="20"/>
  <c r="AE127" i="20"/>
  <c r="AF127" i="20"/>
  <c r="AG127" i="20"/>
  <c r="AC128" i="20"/>
  <c r="AD128" i="20"/>
  <c r="AE128" i="20"/>
  <c r="AF128" i="20"/>
  <c r="AG128" i="20"/>
  <c r="AC129" i="20"/>
  <c r="AD129" i="20"/>
  <c r="AE129" i="20"/>
  <c r="AF129" i="20"/>
  <c r="AG129" i="20"/>
  <c r="AC130" i="20"/>
  <c r="AD130" i="20"/>
  <c r="AE130" i="20"/>
  <c r="AF130" i="20"/>
  <c r="AG130" i="20"/>
  <c r="AC131" i="20"/>
  <c r="AD131" i="20"/>
  <c r="AE131" i="20"/>
  <c r="AF131" i="20"/>
  <c r="AG131" i="20"/>
  <c r="AC132" i="20"/>
  <c r="AD132" i="20"/>
  <c r="AE132" i="20"/>
  <c r="AF132" i="20"/>
  <c r="AG132" i="20"/>
  <c r="AC133" i="20"/>
  <c r="AD133" i="20"/>
  <c r="AE133" i="20"/>
  <c r="AF133" i="20"/>
  <c r="AG133" i="20"/>
  <c r="AC134" i="20"/>
  <c r="AD134" i="20"/>
  <c r="AE134" i="20"/>
  <c r="AF134" i="20"/>
  <c r="AG134" i="20"/>
  <c r="AC135" i="20"/>
  <c r="AD135" i="20"/>
  <c r="AE135" i="20"/>
  <c r="AF135" i="20"/>
  <c r="AG135" i="20"/>
  <c r="AC136" i="20"/>
  <c r="AD136" i="20"/>
  <c r="AE136" i="20"/>
  <c r="AF136" i="20"/>
  <c r="AG136" i="20"/>
  <c r="AC137" i="20"/>
  <c r="AD137" i="20"/>
  <c r="AE137" i="20"/>
  <c r="AF137" i="20"/>
  <c r="AG137" i="20"/>
  <c r="AC138" i="20"/>
  <c r="AD138" i="20"/>
  <c r="AE138" i="20"/>
  <c r="AF138" i="20"/>
  <c r="AG138" i="20"/>
  <c r="AC139" i="20"/>
  <c r="AD139" i="20"/>
  <c r="AE139" i="20"/>
  <c r="AF139" i="20"/>
  <c r="AG139" i="20"/>
  <c r="AC140" i="20"/>
  <c r="AD140" i="20"/>
  <c r="AE140" i="20"/>
  <c r="AF140" i="20"/>
  <c r="AG140" i="20"/>
  <c r="AC141" i="20"/>
  <c r="AD141" i="20"/>
  <c r="AE141" i="20"/>
  <c r="AF141" i="20"/>
  <c r="AG141" i="20"/>
  <c r="AC142" i="20"/>
  <c r="AD142" i="20"/>
  <c r="AE142" i="20"/>
  <c r="AF142" i="20"/>
  <c r="AG142" i="20"/>
  <c r="AC143" i="20"/>
  <c r="AD143" i="20"/>
  <c r="AE143" i="20"/>
  <c r="AF143" i="20"/>
  <c r="AG143" i="20"/>
  <c r="AC144" i="20"/>
  <c r="AD144" i="20"/>
  <c r="AE144" i="20"/>
  <c r="AF144" i="20"/>
  <c r="AG144" i="20"/>
  <c r="AC145" i="20"/>
  <c r="AD145" i="20"/>
  <c r="AE145" i="20"/>
  <c r="AF145" i="20"/>
  <c r="AG145" i="20"/>
  <c r="AC146" i="20"/>
  <c r="AD146" i="20"/>
  <c r="AE146" i="20"/>
  <c r="AF146" i="20"/>
  <c r="AG146" i="20"/>
  <c r="AC147" i="20"/>
  <c r="AD147" i="20"/>
  <c r="AE147" i="20"/>
  <c r="AF147" i="20"/>
  <c r="AG147" i="20"/>
  <c r="AC148" i="20"/>
  <c r="AD148" i="20"/>
  <c r="AE148" i="20"/>
  <c r="AF148" i="20"/>
  <c r="AG148" i="20"/>
  <c r="AC149" i="20"/>
  <c r="AD149" i="20"/>
  <c r="AE149" i="20"/>
  <c r="AF149" i="20"/>
  <c r="AG149" i="20"/>
  <c r="AC150" i="20"/>
  <c r="AD150" i="20"/>
  <c r="AE150" i="20"/>
  <c r="AF150" i="20"/>
  <c r="AG150" i="20"/>
  <c r="AC151" i="20"/>
  <c r="AD151" i="20"/>
  <c r="AE151" i="20"/>
  <c r="AF151" i="20"/>
  <c r="AG151" i="20"/>
  <c r="AC152" i="20"/>
  <c r="AD152" i="20"/>
  <c r="AE152" i="20"/>
  <c r="AF152" i="20"/>
  <c r="AG152" i="20"/>
  <c r="AC153" i="20"/>
  <c r="AD153" i="20"/>
  <c r="AE153" i="20"/>
  <c r="AF153" i="20"/>
  <c r="AG153" i="20"/>
  <c r="AC154" i="20"/>
  <c r="AD154" i="20"/>
  <c r="AE154" i="20"/>
  <c r="AF154" i="20"/>
  <c r="AG154" i="20"/>
  <c r="AC155" i="20"/>
  <c r="AD155" i="20"/>
  <c r="AE155" i="20"/>
  <c r="AF155" i="20"/>
  <c r="AG155" i="20"/>
  <c r="AC156" i="20"/>
  <c r="AD156" i="20"/>
  <c r="AE156" i="20"/>
  <c r="AF156" i="20"/>
  <c r="AG156" i="20"/>
  <c r="AC157" i="20"/>
  <c r="AD157" i="20"/>
  <c r="AE157" i="20"/>
  <c r="AF157" i="20"/>
  <c r="AG157" i="20"/>
  <c r="AC158" i="20"/>
  <c r="AD158" i="20"/>
  <c r="AE158" i="20"/>
  <c r="AF158" i="20"/>
  <c r="AG158" i="20"/>
  <c r="AC159" i="20"/>
  <c r="AD159" i="20"/>
  <c r="AE159" i="20"/>
  <c r="AF159" i="20"/>
  <c r="AG159" i="20"/>
  <c r="AC160" i="20"/>
  <c r="AD160" i="20"/>
  <c r="AE160" i="20"/>
  <c r="AF160" i="20"/>
  <c r="AG160" i="20"/>
  <c r="AC161" i="20"/>
  <c r="AD161" i="20"/>
  <c r="AE161" i="20"/>
  <c r="AF161" i="20"/>
  <c r="AG161" i="20"/>
  <c r="AC162" i="20"/>
  <c r="AD162" i="20"/>
  <c r="AE162" i="20"/>
  <c r="AF162" i="20"/>
  <c r="AG162" i="20"/>
  <c r="AC163" i="20"/>
  <c r="AD163" i="20"/>
  <c r="AE163" i="20"/>
  <c r="AF163" i="20"/>
  <c r="AG163" i="20"/>
  <c r="AC164" i="20"/>
  <c r="AD164" i="20"/>
  <c r="AE164" i="20"/>
  <c r="AF164" i="20"/>
  <c r="AG164" i="20"/>
  <c r="AC165" i="20"/>
  <c r="AD165" i="20"/>
  <c r="AE165" i="20"/>
  <c r="AF165" i="20"/>
  <c r="AG165" i="20"/>
  <c r="AC166" i="20"/>
  <c r="AD166" i="20"/>
  <c r="AE166" i="20"/>
  <c r="AF166" i="20"/>
  <c r="AG166" i="20"/>
  <c r="AC167" i="20"/>
  <c r="AD167" i="20"/>
  <c r="AE167" i="20"/>
  <c r="AF167" i="20"/>
  <c r="AG167" i="20"/>
  <c r="AC168" i="20"/>
  <c r="AD168" i="20"/>
  <c r="AE168" i="20"/>
  <c r="AF168" i="20"/>
  <c r="AG168" i="20"/>
  <c r="AC169" i="20"/>
  <c r="AD169" i="20"/>
  <c r="AE169" i="20"/>
  <c r="AF169" i="20"/>
  <c r="AG169" i="20"/>
  <c r="AC170" i="20"/>
  <c r="AD170" i="20"/>
  <c r="AE170" i="20"/>
  <c r="AF170" i="20"/>
  <c r="AG170" i="20"/>
  <c r="AC171" i="20"/>
  <c r="AD171" i="20"/>
  <c r="AE171" i="20"/>
  <c r="AF171" i="20"/>
  <c r="AG171" i="20"/>
  <c r="AC172" i="20"/>
  <c r="AD172" i="20"/>
  <c r="AE172" i="20"/>
  <c r="AF172" i="20"/>
  <c r="AG172" i="20"/>
  <c r="AC173" i="20"/>
  <c r="AD173" i="20"/>
  <c r="AE173" i="20"/>
  <c r="AF173" i="20"/>
  <c r="AG173" i="20"/>
  <c r="AC174" i="20"/>
  <c r="AD174" i="20"/>
  <c r="AE174" i="20"/>
  <c r="AF174" i="20"/>
  <c r="AG174" i="20"/>
  <c r="AC175" i="20"/>
  <c r="AD175" i="20"/>
  <c r="AE175" i="20"/>
  <c r="AF175" i="20"/>
  <c r="AG175" i="20"/>
  <c r="AC176" i="20"/>
  <c r="AD176" i="20"/>
  <c r="AE176" i="20"/>
  <c r="AF176" i="20"/>
  <c r="AG176" i="20"/>
  <c r="AC177" i="20"/>
  <c r="AD177" i="20"/>
  <c r="AE177" i="20"/>
  <c r="AF177" i="20"/>
  <c r="AG177" i="20"/>
  <c r="AC178" i="20"/>
  <c r="AD178" i="20"/>
  <c r="AE178" i="20"/>
  <c r="AF178" i="20"/>
  <c r="AG178" i="20"/>
  <c r="AC179" i="20"/>
  <c r="AD179" i="20"/>
  <c r="AE179" i="20"/>
  <c r="AF179" i="20"/>
  <c r="AG179" i="20"/>
  <c r="AC180" i="20"/>
  <c r="AD180" i="20"/>
  <c r="AE180" i="20"/>
  <c r="AF180" i="20"/>
  <c r="AG180" i="20"/>
  <c r="AC181" i="20"/>
  <c r="AD181" i="20"/>
  <c r="AE181" i="20"/>
  <c r="AF181" i="20"/>
  <c r="AG181" i="20"/>
  <c r="AC182" i="20"/>
  <c r="AD182" i="20"/>
  <c r="AE182" i="20"/>
  <c r="AF182" i="20"/>
  <c r="AG182" i="20"/>
  <c r="AC183" i="20"/>
  <c r="AD183" i="20"/>
  <c r="AE183" i="20"/>
  <c r="AF183" i="20"/>
  <c r="AG183" i="20"/>
  <c r="AC184" i="20"/>
  <c r="AD184" i="20"/>
  <c r="AE184" i="20"/>
  <c r="AF184" i="20"/>
  <c r="AG184" i="20"/>
  <c r="AC185" i="20"/>
  <c r="AD185" i="20"/>
  <c r="AE185" i="20"/>
  <c r="AF185" i="20"/>
  <c r="AG185" i="20"/>
  <c r="AC186" i="20"/>
  <c r="AD186" i="20"/>
  <c r="AE186" i="20"/>
  <c r="AF186" i="20"/>
  <c r="AG186" i="20"/>
  <c r="AC187" i="20"/>
  <c r="AD187" i="20"/>
  <c r="AE187" i="20"/>
  <c r="AF187" i="20"/>
  <c r="AG187" i="20"/>
  <c r="AC188" i="20"/>
  <c r="AD188" i="20"/>
  <c r="AE188" i="20"/>
  <c r="AF188" i="20"/>
  <c r="AG188" i="20"/>
  <c r="AC189" i="20"/>
  <c r="AD189" i="20"/>
  <c r="AE189" i="20"/>
  <c r="AF189" i="20"/>
  <c r="AG189" i="20"/>
  <c r="AC190" i="20"/>
  <c r="AD190" i="20"/>
  <c r="AE190" i="20"/>
  <c r="AF190" i="20"/>
  <c r="AG190" i="20"/>
  <c r="AC191" i="20"/>
  <c r="AD191" i="20"/>
  <c r="AE191" i="20"/>
  <c r="AF191" i="20"/>
  <c r="AG191" i="20"/>
  <c r="AC192" i="20"/>
  <c r="AD192" i="20"/>
  <c r="AE192" i="20"/>
  <c r="AF192" i="20"/>
  <c r="AG192" i="20"/>
  <c r="AC193" i="20"/>
  <c r="AD193" i="20"/>
  <c r="AE193" i="20"/>
  <c r="AF193" i="20"/>
  <c r="AG193" i="20"/>
  <c r="AC194" i="20"/>
  <c r="AD194" i="20"/>
  <c r="AE194" i="20"/>
  <c r="AF194" i="20"/>
  <c r="AG194" i="20"/>
  <c r="AC195" i="20"/>
  <c r="AD195" i="20"/>
  <c r="AE195" i="20"/>
  <c r="AF195" i="20"/>
  <c r="AG195" i="20"/>
  <c r="AC196" i="20"/>
  <c r="AD196" i="20"/>
  <c r="AE196" i="20"/>
  <c r="AF196" i="20"/>
  <c r="AG196" i="20"/>
  <c r="AC197" i="20"/>
  <c r="AD197" i="20"/>
  <c r="AE197" i="20"/>
  <c r="AF197" i="20"/>
  <c r="AG197" i="20"/>
  <c r="AC198" i="20"/>
  <c r="AD198" i="20"/>
  <c r="AE198" i="20"/>
  <c r="AF198" i="20"/>
  <c r="AG198" i="20"/>
  <c r="AC199" i="20"/>
  <c r="AD199" i="20"/>
  <c r="AE199" i="20"/>
  <c r="AF199" i="20"/>
  <c r="AG199" i="20"/>
  <c r="AC200" i="20"/>
  <c r="AD200" i="20"/>
  <c r="AE200" i="20"/>
  <c r="AF200" i="20"/>
  <c r="AG200" i="20"/>
  <c r="AC201" i="20"/>
  <c r="AD201" i="20"/>
  <c r="AE201" i="20"/>
  <c r="AF201" i="20"/>
  <c r="AG201" i="20"/>
  <c r="AC202" i="20"/>
  <c r="AD202" i="20"/>
  <c r="AE202" i="20"/>
  <c r="AF202" i="20"/>
  <c r="AG202" i="20"/>
  <c r="AC203" i="20"/>
  <c r="AD203" i="20"/>
  <c r="AE203" i="20"/>
  <c r="AF203" i="20"/>
  <c r="AG203" i="20"/>
  <c r="AC204" i="20"/>
  <c r="AD204" i="20"/>
  <c r="AE204" i="20"/>
  <c r="AF204" i="20"/>
  <c r="AG204" i="20"/>
  <c r="AC205" i="20"/>
  <c r="AD205" i="20"/>
  <c r="AE205" i="20"/>
  <c r="AF205" i="20"/>
  <c r="AG205" i="20"/>
  <c r="AC206" i="20"/>
  <c r="AD206" i="20"/>
  <c r="AE206" i="20"/>
  <c r="AF206" i="20"/>
  <c r="AG206" i="20"/>
  <c r="AC207" i="20"/>
  <c r="AD207" i="20"/>
  <c r="AE207" i="20"/>
  <c r="AF207" i="20"/>
  <c r="AG207" i="20"/>
  <c r="AC208" i="20"/>
  <c r="AD208" i="20"/>
  <c r="AE208" i="20"/>
  <c r="AF208" i="20"/>
  <c r="AG208" i="20"/>
  <c r="AC209" i="20"/>
  <c r="AD209" i="20"/>
  <c r="AE209" i="20"/>
  <c r="AF209" i="20"/>
  <c r="AG209" i="20"/>
  <c r="AC210" i="20"/>
  <c r="AD210" i="20"/>
  <c r="AE210" i="20"/>
  <c r="AF210" i="20"/>
  <c r="AG210" i="20"/>
  <c r="AC211" i="20"/>
  <c r="AD211" i="20"/>
  <c r="AE211" i="20"/>
  <c r="AF211" i="20"/>
  <c r="AG211" i="20"/>
  <c r="AC212" i="20"/>
  <c r="AD212" i="20"/>
  <c r="AE212" i="20"/>
  <c r="AF212" i="20"/>
  <c r="AG212" i="20"/>
  <c r="AC213" i="20"/>
  <c r="AD213" i="20"/>
  <c r="AE213" i="20"/>
  <c r="AF213" i="20"/>
  <c r="AG213" i="20"/>
  <c r="AC214" i="20"/>
  <c r="AD214" i="20"/>
  <c r="AE214" i="20"/>
  <c r="AF214" i="20"/>
  <c r="AG214" i="20"/>
  <c r="AC215" i="20"/>
  <c r="AD215" i="20"/>
  <c r="AE215" i="20"/>
  <c r="AF215" i="20"/>
  <c r="AG215" i="20"/>
  <c r="AC216" i="20"/>
  <c r="AD216" i="20"/>
  <c r="AE216" i="20"/>
  <c r="AF216" i="20"/>
  <c r="AG216" i="20"/>
  <c r="AC217" i="20"/>
  <c r="AD217" i="20"/>
  <c r="AE217" i="20"/>
  <c r="AF217" i="20"/>
  <c r="AG217" i="20"/>
  <c r="AC218" i="20"/>
  <c r="AD218" i="20"/>
  <c r="AE218" i="20"/>
  <c r="AF218" i="20"/>
  <c r="AG218" i="20"/>
  <c r="AC219" i="20"/>
  <c r="AD219" i="20"/>
  <c r="AE219" i="20"/>
  <c r="AF219" i="20"/>
  <c r="AG219" i="20"/>
  <c r="AC220" i="20"/>
  <c r="AD220" i="20"/>
  <c r="AE220" i="20"/>
  <c r="AF220" i="20"/>
  <c r="AG220" i="20"/>
  <c r="AC221" i="20"/>
  <c r="AD221" i="20"/>
  <c r="AE221" i="20"/>
  <c r="AF221" i="20"/>
  <c r="AG221" i="20"/>
  <c r="AC222" i="20"/>
  <c r="AD222" i="20"/>
  <c r="AE222" i="20"/>
  <c r="AF222" i="20"/>
  <c r="AG222" i="20"/>
  <c r="AC223" i="20"/>
  <c r="AD223" i="20"/>
  <c r="AE223" i="20"/>
  <c r="AF223" i="20"/>
  <c r="AG223" i="20"/>
  <c r="AC224" i="20"/>
  <c r="AD224" i="20"/>
  <c r="AE224" i="20"/>
  <c r="AF224" i="20"/>
  <c r="AG224" i="20"/>
  <c r="AC225" i="20"/>
  <c r="AD225" i="20"/>
  <c r="AE225" i="20"/>
  <c r="AF225" i="20"/>
  <c r="AG225" i="20"/>
  <c r="AC226" i="20"/>
  <c r="AD226" i="20"/>
  <c r="AE226" i="20"/>
  <c r="AF226" i="20"/>
  <c r="AG226" i="20"/>
  <c r="AC227" i="20"/>
  <c r="AD227" i="20"/>
  <c r="AE227" i="20"/>
  <c r="AF227" i="20"/>
  <c r="AG227" i="20"/>
  <c r="AC228" i="20"/>
  <c r="AD228" i="20"/>
  <c r="AE228" i="20"/>
  <c r="AF228" i="20"/>
  <c r="AG228" i="20"/>
  <c r="AC229" i="20"/>
  <c r="AD229" i="20"/>
  <c r="AE229" i="20"/>
  <c r="AF229" i="20"/>
  <c r="AG229" i="20"/>
  <c r="AC230" i="20"/>
  <c r="AD230" i="20"/>
  <c r="AE230" i="20"/>
  <c r="AF230" i="20"/>
  <c r="AG230" i="20"/>
  <c r="AC231" i="20"/>
  <c r="AD231" i="20"/>
  <c r="AE231" i="20"/>
  <c r="AF231" i="20"/>
  <c r="AG231" i="20"/>
  <c r="AC232" i="20"/>
  <c r="AD232" i="20"/>
  <c r="AE232" i="20"/>
  <c r="AF232" i="20"/>
  <c r="AG232" i="20"/>
  <c r="AC233" i="20"/>
  <c r="AD233" i="20"/>
  <c r="AE233" i="20"/>
  <c r="AF233" i="20"/>
  <c r="AG233" i="20"/>
  <c r="AC234" i="20"/>
  <c r="AD234" i="20"/>
  <c r="AE234" i="20"/>
  <c r="AF234" i="20"/>
  <c r="AG234" i="20"/>
  <c r="AC235" i="20"/>
  <c r="AD235" i="20"/>
  <c r="AE235" i="20"/>
  <c r="AF235" i="20"/>
  <c r="AG235" i="20"/>
  <c r="AC236" i="20"/>
  <c r="AD236" i="20"/>
  <c r="AE236" i="20"/>
  <c r="AF236" i="20"/>
  <c r="AG236" i="20"/>
  <c r="AC237" i="20"/>
  <c r="AD237" i="20"/>
  <c r="AE237" i="20"/>
  <c r="AF237" i="20"/>
  <c r="AG237" i="20"/>
  <c r="AC238" i="20"/>
  <c r="AD238" i="20"/>
  <c r="AE238" i="20"/>
  <c r="AF238" i="20"/>
  <c r="AG238" i="20"/>
  <c r="AC239" i="20"/>
  <c r="AD239" i="20"/>
  <c r="AE239" i="20"/>
  <c r="AF239" i="20"/>
  <c r="AG239" i="20"/>
  <c r="AC240" i="20"/>
  <c r="AD240" i="20"/>
  <c r="AE240" i="20"/>
  <c r="AF240" i="20"/>
  <c r="AG240" i="20"/>
  <c r="AC241" i="20"/>
  <c r="AD241" i="20"/>
  <c r="AE241" i="20"/>
  <c r="AF241" i="20"/>
  <c r="AG241" i="20"/>
  <c r="AC242" i="20"/>
  <c r="AD242" i="20"/>
  <c r="AE242" i="20"/>
  <c r="AF242" i="20"/>
  <c r="AG242" i="20"/>
  <c r="AC243" i="20"/>
  <c r="AD243" i="20"/>
  <c r="AE243" i="20"/>
  <c r="AF243" i="20"/>
  <c r="AG243" i="20"/>
  <c r="AC244" i="20"/>
  <c r="AD244" i="20"/>
  <c r="AE244" i="20"/>
  <c r="AF244" i="20"/>
  <c r="AG244" i="20"/>
  <c r="AC245" i="20"/>
  <c r="AD245" i="20"/>
  <c r="AE245" i="20"/>
  <c r="AF245" i="20"/>
  <c r="AG245" i="20"/>
  <c r="AC246" i="20"/>
  <c r="AD246" i="20"/>
  <c r="AE246" i="20"/>
  <c r="AF246" i="20"/>
  <c r="AG246" i="20"/>
  <c r="AC247" i="20"/>
  <c r="AD247" i="20"/>
  <c r="AE247" i="20"/>
  <c r="AF247" i="20"/>
  <c r="AG247" i="20"/>
  <c r="AC248" i="20"/>
  <c r="AD248" i="20"/>
  <c r="AE248" i="20"/>
  <c r="AF248" i="20"/>
  <c r="AG248" i="20"/>
  <c r="AC249" i="20"/>
  <c r="AD249" i="20"/>
  <c r="AE249" i="20"/>
  <c r="AF249" i="20"/>
  <c r="AG249" i="20"/>
  <c r="AC250" i="20"/>
  <c r="AD250" i="20"/>
  <c r="AE250" i="20"/>
  <c r="AF250" i="20"/>
  <c r="AG250" i="20"/>
  <c r="AC251" i="20"/>
  <c r="AD251" i="20"/>
  <c r="AE251" i="20"/>
  <c r="AF251" i="20"/>
  <c r="AG251" i="20"/>
  <c r="AC252" i="20"/>
  <c r="AD252" i="20"/>
  <c r="AE252" i="20"/>
  <c r="AF252" i="20"/>
  <c r="AG252" i="20"/>
  <c r="AC253" i="20"/>
  <c r="AD253" i="20"/>
  <c r="AE253" i="20"/>
  <c r="AF253" i="20"/>
  <c r="AG253" i="20"/>
  <c r="AC254" i="20"/>
  <c r="AD254" i="20"/>
  <c r="AE254" i="20"/>
  <c r="AF254" i="20"/>
  <c r="AG254" i="20"/>
  <c r="AC255" i="20"/>
  <c r="AD255" i="20"/>
  <c r="AE255" i="20"/>
  <c r="AF255" i="20"/>
  <c r="AG255" i="20"/>
  <c r="AC256" i="20"/>
  <c r="AD256" i="20"/>
  <c r="AE256" i="20"/>
  <c r="AF256" i="20"/>
  <c r="AG256" i="20"/>
  <c r="AC257" i="20"/>
  <c r="AD257" i="20"/>
  <c r="AE257" i="20"/>
  <c r="AF257" i="20"/>
  <c r="AG257" i="20"/>
  <c r="AC258" i="20"/>
  <c r="AD258" i="20"/>
  <c r="AE258" i="20"/>
  <c r="AF258" i="20"/>
  <c r="AG258" i="20"/>
  <c r="AC259" i="20"/>
  <c r="AD259" i="20"/>
  <c r="AE259" i="20"/>
  <c r="AF259" i="20"/>
  <c r="AG259" i="20"/>
  <c r="AC260" i="20"/>
  <c r="AD260" i="20"/>
  <c r="AE260" i="20"/>
  <c r="AF260" i="20"/>
  <c r="AG260" i="20"/>
  <c r="AC261" i="20"/>
  <c r="AD261" i="20"/>
  <c r="AE261" i="20"/>
  <c r="AF261" i="20"/>
  <c r="AG261" i="20"/>
  <c r="AC262" i="20"/>
  <c r="AD262" i="20"/>
  <c r="AE262" i="20"/>
  <c r="AF262" i="20"/>
  <c r="AG262" i="20"/>
  <c r="AC263" i="20"/>
  <c r="AD263" i="20"/>
  <c r="AE263" i="20"/>
  <c r="AF263" i="20"/>
  <c r="AG263" i="20"/>
  <c r="AC264" i="20"/>
  <c r="AD264" i="20"/>
  <c r="AE264" i="20"/>
  <c r="AF264" i="20"/>
  <c r="AG264" i="20"/>
  <c r="AC265" i="20"/>
  <c r="AD265" i="20"/>
  <c r="AE265" i="20"/>
  <c r="AF265" i="20"/>
  <c r="AG265" i="20"/>
  <c r="AC266" i="20"/>
  <c r="AD266" i="20"/>
  <c r="AE266" i="20"/>
  <c r="AF266" i="20"/>
  <c r="AG266" i="20"/>
  <c r="AC267" i="20"/>
  <c r="AD267" i="20"/>
  <c r="AE267" i="20"/>
  <c r="AF267" i="20"/>
  <c r="AG267" i="20"/>
  <c r="AC268" i="20"/>
  <c r="AD268" i="20"/>
  <c r="AE268" i="20"/>
  <c r="AF268" i="20"/>
  <c r="AG268" i="20"/>
  <c r="AC269" i="20"/>
  <c r="AD269" i="20"/>
  <c r="AE269" i="20"/>
  <c r="AF269" i="20"/>
  <c r="AG269" i="20"/>
  <c r="AC270" i="20"/>
  <c r="AD270" i="20"/>
  <c r="AE270" i="20"/>
  <c r="AF270" i="20"/>
  <c r="AG270" i="20"/>
  <c r="AC271" i="20"/>
  <c r="AD271" i="20"/>
  <c r="AE271" i="20"/>
  <c r="AF271" i="20"/>
  <c r="AG271" i="20"/>
  <c r="AC272" i="20"/>
  <c r="AD272" i="20"/>
  <c r="AE272" i="20"/>
  <c r="AF272" i="20"/>
  <c r="AG272" i="20"/>
  <c r="AC273" i="20"/>
  <c r="AD273" i="20"/>
  <c r="AE273" i="20"/>
  <c r="AF273" i="20"/>
  <c r="AG273" i="20"/>
  <c r="AC274" i="20"/>
  <c r="AD274" i="20"/>
  <c r="AE274" i="20"/>
  <c r="AF274" i="20"/>
  <c r="AG274" i="20"/>
  <c r="AC275" i="20"/>
  <c r="AD275" i="20"/>
  <c r="AE275" i="20"/>
  <c r="AF275" i="20"/>
  <c r="AG275" i="20"/>
  <c r="AC276" i="20"/>
  <c r="AD276" i="20"/>
  <c r="AE276" i="20"/>
  <c r="AF276" i="20"/>
  <c r="AG276" i="20"/>
  <c r="AC277" i="20"/>
  <c r="AD277" i="20"/>
  <c r="AE277" i="20"/>
  <c r="AF277" i="20"/>
  <c r="AG277" i="20"/>
  <c r="AC278" i="20"/>
  <c r="AD278" i="20"/>
  <c r="AE278" i="20"/>
  <c r="AF278" i="20"/>
  <c r="AG278" i="20"/>
  <c r="AC279" i="20"/>
  <c r="AD279" i="20"/>
  <c r="AE279" i="20"/>
  <c r="AF279" i="20"/>
  <c r="AG279" i="20"/>
  <c r="AC280" i="20"/>
  <c r="AD280" i="20"/>
  <c r="AE280" i="20"/>
  <c r="AF280" i="20"/>
  <c r="AG280" i="20"/>
  <c r="AC281" i="20"/>
  <c r="AD281" i="20"/>
  <c r="AE281" i="20"/>
  <c r="AF281" i="20"/>
  <c r="AG281" i="20"/>
  <c r="AC282" i="20"/>
  <c r="AD282" i="20"/>
  <c r="AE282" i="20"/>
  <c r="AF282" i="20"/>
  <c r="AG282" i="20"/>
  <c r="AC283" i="20"/>
  <c r="AD283" i="20"/>
  <c r="AE283" i="20"/>
  <c r="AF283" i="20"/>
  <c r="AG283" i="20"/>
  <c r="AC284" i="20"/>
  <c r="AD284" i="20"/>
  <c r="AE284" i="20"/>
  <c r="AF284" i="20"/>
  <c r="AG284" i="20"/>
  <c r="AC285" i="20"/>
  <c r="AD285" i="20"/>
  <c r="AE285" i="20"/>
  <c r="AF285" i="20"/>
  <c r="AG285" i="20"/>
  <c r="AC286" i="20"/>
  <c r="AD286" i="20"/>
  <c r="AE286" i="20"/>
  <c r="AF286" i="20"/>
  <c r="AG286" i="20"/>
  <c r="AC287" i="20"/>
  <c r="AD287" i="20"/>
  <c r="AE287" i="20"/>
  <c r="AF287" i="20"/>
  <c r="AG287" i="20"/>
  <c r="AC288" i="20"/>
  <c r="AD288" i="20"/>
  <c r="AE288" i="20"/>
  <c r="AF288" i="20"/>
  <c r="AG288" i="20"/>
  <c r="AC289" i="20"/>
  <c r="AD289" i="20"/>
  <c r="AE289" i="20"/>
  <c r="AF289" i="20"/>
  <c r="AG289" i="20"/>
  <c r="AC290" i="20"/>
  <c r="AD290" i="20"/>
  <c r="AE290" i="20"/>
  <c r="AF290" i="20"/>
  <c r="AG290" i="20"/>
  <c r="AC291" i="20"/>
  <c r="AD291" i="20"/>
  <c r="AE291" i="20"/>
  <c r="AF291" i="20"/>
  <c r="AG291" i="20"/>
  <c r="AC292" i="20"/>
  <c r="AD292" i="20"/>
  <c r="AE292" i="20"/>
  <c r="AF292" i="20"/>
  <c r="AG292" i="20"/>
  <c r="AC293" i="20"/>
  <c r="AD293" i="20"/>
  <c r="AE293" i="20"/>
  <c r="AF293" i="20"/>
  <c r="AG293" i="20"/>
  <c r="AC294" i="20"/>
  <c r="AD294" i="20"/>
  <c r="AE294" i="20"/>
  <c r="AF294" i="20"/>
  <c r="AG294" i="20"/>
  <c r="AC295" i="20"/>
  <c r="AD295" i="20"/>
  <c r="AE295" i="20"/>
  <c r="AF295" i="20"/>
  <c r="AG295" i="20"/>
  <c r="AC296" i="20"/>
  <c r="AD296" i="20"/>
  <c r="AE296" i="20"/>
  <c r="AF296" i="20"/>
  <c r="AG296" i="20"/>
  <c r="AC297" i="20"/>
  <c r="AD297" i="20"/>
  <c r="AE297" i="20"/>
  <c r="AF297" i="20"/>
  <c r="AG297" i="20"/>
  <c r="AC298" i="20"/>
  <c r="AD298" i="20"/>
  <c r="AE298" i="20"/>
  <c r="AF298" i="20"/>
  <c r="AG298" i="20"/>
  <c r="AC299" i="20"/>
  <c r="AD299" i="20"/>
  <c r="AE299" i="20"/>
  <c r="AF299" i="20"/>
  <c r="AG299" i="20"/>
  <c r="AC300" i="20"/>
  <c r="AD300" i="20"/>
  <c r="AE300" i="20"/>
  <c r="AF300" i="20"/>
  <c r="AG300" i="20"/>
  <c r="AC301" i="20"/>
  <c r="AD301" i="20"/>
  <c r="AE301" i="20"/>
  <c r="AF301" i="20"/>
  <c r="AG301" i="20"/>
  <c r="AC302" i="20"/>
  <c r="AD302" i="20"/>
  <c r="AE302" i="20"/>
  <c r="AF302" i="20"/>
  <c r="AG302" i="20"/>
  <c r="AC303" i="20"/>
  <c r="AD303" i="20"/>
  <c r="AE303" i="20"/>
  <c r="AF303" i="20"/>
  <c r="AG303" i="20"/>
  <c r="AC304" i="20"/>
  <c r="AD304" i="20"/>
  <c r="AE304" i="20"/>
  <c r="AF304" i="20"/>
  <c r="AG304" i="20"/>
  <c r="AC305" i="20"/>
  <c r="AD305" i="20"/>
  <c r="AE305" i="20"/>
  <c r="AF305" i="20"/>
  <c r="AG305" i="20"/>
  <c r="AC306" i="20"/>
  <c r="AD306" i="20"/>
  <c r="AE306" i="20"/>
  <c r="AF306" i="20"/>
  <c r="AG306" i="20"/>
  <c r="AC307" i="20"/>
  <c r="AD307" i="20"/>
  <c r="AE307" i="20"/>
  <c r="AF307" i="20"/>
  <c r="AG307" i="20"/>
  <c r="AC308" i="20"/>
  <c r="AD308" i="20"/>
  <c r="AE308" i="20"/>
  <c r="AF308" i="20"/>
  <c r="AG308" i="20"/>
  <c r="AC309" i="20"/>
  <c r="AD309" i="20"/>
  <c r="AE309" i="20"/>
  <c r="AF309" i="20"/>
  <c r="AG309" i="20"/>
  <c r="AC310" i="20"/>
  <c r="AD310" i="20"/>
  <c r="AE310" i="20"/>
  <c r="AF310" i="20"/>
  <c r="AG310" i="20"/>
  <c r="AC311" i="20"/>
  <c r="AD311" i="20"/>
  <c r="AE311" i="20"/>
  <c r="AF311" i="20"/>
  <c r="AG311" i="20"/>
  <c r="AC312" i="20"/>
  <c r="AD312" i="20"/>
  <c r="AE312" i="20"/>
  <c r="AF312" i="20"/>
  <c r="AG312" i="20"/>
  <c r="AC313" i="20"/>
  <c r="AD313" i="20"/>
  <c r="AE313" i="20"/>
  <c r="AF313" i="20"/>
  <c r="AG313" i="20"/>
  <c r="AC314" i="20"/>
  <c r="AD314" i="20"/>
  <c r="AE314" i="20"/>
  <c r="AF314" i="20"/>
  <c r="AG314" i="20"/>
  <c r="AC315" i="20"/>
  <c r="AD315" i="20"/>
  <c r="AE315" i="20"/>
  <c r="AF315" i="20"/>
  <c r="AG315" i="20"/>
  <c r="AC316" i="20"/>
  <c r="AD316" i="20"/>
  <c r="AE316" i="20"/>
  <c r="AF316" i="20"/>
  <c r="AG316" i="20"/>
  <c r="AC317" i="20"/>
  <c r="AD317" i="20"/>
  <c r="AE317" i="20"/>
  <c r="AF317" i="20"/>
  <c r="AG317" i="20"/>
  <c r="AC318" i="20"/>
  <c r="AD318" i="20"/>
  <c r="AE318" i="20"/>
  <c r="AF318" i="20"/>
  <c r="AG318" i="20"/>
  <c r="AC319" i="20"/>
  <c r="AD319" i="20"/>
  <c r="AE319" i="20"/>
  <c r="AF319" i="20"/>
  <c r="AG319" i="20"/>
  <c r="AC320" i="20"/>
  <c r="AD320" i="20"/>
  <c r="AE320" i="20"/>
  <c r="AF320" i="20"/>
  <c r="AG320" i="20"/>
  <c r="AC321" i="20"/>
  <c r="AD321" i="20"/>
  <c r="AE321" i="20"/>
  <c r="AF321" i="20"/>
  <c r="AG321" i="20"/>
  <c r="AC322" i="20"/>
  <c r="AD322" i="20"/>
  <c r="AE322" i="20"/>
  <c r="AF322" i="20"/>
  <c r="AG322" i="20"/>
  <c r="AC323" i="20"/>
  <c r="AD323" i="20"/>
  <c r="AE323" i="20"/>
  <c r="AF323" i="20"/>
  <c r="AG323" i="20"/>
  <c r="AC324" i="20"/>
  <c r="AD324" i="20"/>
  <c r="AE324" i="20"/>
  <c r="AF324" i="20"/>
  <c r="AG324" i="20"/>
  <c r="AC325" i="20"/>
  <c r="AD325" i="20"/>
  <c r="AE325" i="20"/>
  <c r="AF325" i="20"/>
  <c r="AG325" i="20"/>
  <c r="AC326" i="20"/>
  <c r="AD326" i="20"/>
  <c r="AE326" i="20"/>
  <c r="AF326" i="20"/>
  <c r="AG326" i="20"/>
  <c r="AC327" i="20"/>
  <c r="AD327" i="20"/>
  <c r="AE327" i="20"/>
  <c r="AF327" i="20"/>
  <c r="AG327" i="20"/>
  <c r="AC328" i="20"/>
  <c r="AD328" i="20"/>
  <c r="AE328" i="20"/>
  <c r="AF328" i="20"/>
  <c r="AG328" i="20"/>
  <c r="AC329" i="20"/>
  <c r="AD329" i="20"/>
  <c r="AE329" i="20"/>
  <c r="AF329" i="20"/>
  <c r="AG329" i="20"/>
  <c r="AC330" i="20"/>
  <c r="AD330" i="20"/>
  <c r="AE330" i="20"/>
  <c r="AF330" i="20"/>
  <c r="AG330" i="20"/>
  <c r="AC331" i="20"/>
  <c r="AD331" i="20"/>
  <c r="AE331" i="20"/>
  <c r="AF331" i="20"/>
  <c r="AG331" i="20"/>
  <c r="AC332" i="20"/>
  <c r="AD332" i="20"/>
  <c r="AE332" i="20"/>
  <c r="AF332" i="20"/>
  <c r="AG332" i="20"/>
  <c r="AC333" i="20"/>
  <c r="AD333" i="20"/>
  <c r="AE333" i="20"/>
  <c r="AF333" i="20"/>
  <c r="AG333" i="20"/>
  <c r="AC334" i="20"/>
  <c r="AD334" i="20"/>
  <c r="AE334" i="20"/>
  <c r="AF334" i="20"/>
  <c r="AG334" i="20"/>
  <c r="AC335" i="20"/>
  <c r="AD335" i="20"/>
  <c r="AE335" i="20"/>
  <c r="AF335" i="20"/>
  <c r="AG335" i="20"/>
  <c r="AC336" i="20"/>
  <c r="AD336" i="20"/>
  <c r="AE336" i="20"/>
  <c r="AF336" i="20"/>
  <c r="AG336" i="20"/>
  <c r="AC337" i="20"/>
  <c r="AD337" i="20"/>
  <c r="AE337" i="20"/>
  <c r="AF337" i="20"/>
  <c r="AG337" i="20"/>
  <c r="AC338" i="20"/>
  <c r="AD338" i="20"/>
  <c r="AE338" i="20"/>
  <c r="AF338" i="20"/>
  <c r="AG338" i="20"/>
  <c r="AC339" i="20"/>
  <c r="AD339" i="20"/>
  <c r="AE339" i="20"/>
  <c r="AF339" i="20"/>
  <c r="AG339" i="20"/>
  <c r="AC340" i="20"/>
  <c r="AD340" i="20"/>
  <c r="AE340" i="20"/>
  <c r="AF340" i="20"/>
  <c r="AG340" i="20"/>
  <c r="AC341" i="20"/>
  <c r="AD341" i="20"/>
  <c r="AE341" i="20"/>
  <c r="AF341" i="20"/>
  <c r="AG341" i="20"/>
  <c r="AC342" i="20"/>
  <c r="AD342" i="20"/>
  <c r="AE342" i="20"/>
  <c r="AF342" i="20"/>
  <c r="AG342" i="20"/>
  <c r="AC343" i="20"/>
  <c r="AD343" i="20"/>
  <c r="AE343" i="20"/>
  <c r="AF343" i="20"/>
  <c r="AG343" i="20"/>
  <c r="AC344" i="20"/>
  <c r="AD344" i="20"/>
  <c r="AE344" i="20"/>
  <c r="AF344" i="20"/>
  <c r="AG344" i="20"/>
  <c r="AC345" i="20"/>
  <c r="AD345" i="20"/>
  <c r="AE345" i="20"/>
  <c r="AF345" i="20"/>
  <c r="AG345" i="20"/>
  <c r="AC346" i="20"/>
  <c r="AD346" i="20"/>
  <c r="AE346" i="20"/>
  <c r="AF346" i="20"/>
  <c r="AG346" i="20"/>
  <c r="AC347" i="20"/>
  <c r="AD347" i="20"/>
  <c r="AE347" i="20"/>
  <c r="AF347" i="20"/>
  <c r="AG347" i="20"/>
  <c r="AC348" i="20"/>
  <c r="AD348" i="20"/>
  <c r="AE348" i="20"/>
  <c r="AF348" i="20"/>
  <c r="AG348" i="20"/>
  <c r="AC349" i="20"/>
  <c r="AD349" i="20"/>
  <c r="AE349" i="20"/>
  <c r="AF349" i="20"/>
  <c r="AG349" i="20"/>
  <c r="AC350" i="20"/>
  <c r="AD350" i="20"/>
  <c r="AE350" i="20"/>
  <c r="AF350" i="20"/>
  <c r="AG350" i="20"/>
  <c r="AC351" i="20"/>
  <c r="AD351" i="20"/>
  <c r="AE351" i="20"/>
  <c r="AF351" i="20"/>
  <c r="AG351" i="20"/>
  <c r="AC352" i="20"/>
  <c r="AD352" i="20"/>
  <c r="AE352" i="20"/>
  <c r="AF352" i="20"/>
  <c r="AG352" i="20"/>
  <c r="AC353" i="20"/>
  <c r="AD353" i="20"/>
  <c r="AE353" i="20"/>
  <c r="AF353" i="20"/>
  <c r="AG353" i="20"/>
  <c r="AC354" i="20"/>
  <c r="AD354" i="20"/>
  <c r="AE354" i="20"/>
  <c r="AF354" i="20"/>
  <c r="AG354" i="20"/>
  <c r="AC355" i="20"/>
  <c r="AD355" i="20"/>
  <c r="AE355" i="20"/>
  <c r="AF355" i="20"/>
  <c r="AG355" i="20"/>
  <c r="AC356" i="20"/>
  <c r="AD356" i="20"/>
  <c r="AE356" i="20"/>
  <c r="AF356" i="20"/>
  <c r="AG356" i="20"/>
  <c r="AC357" i="20"/>
  <c r="AD357" i="20"/>
  <c r="AE357" i="20"/>
  <c r="AF357" i="20"/>
  <c r="AG357" i="20"/>
  <c r="AC358" i="20"/>
  <c r="AD358" i="20"/>
  <c r="AE358" i="20"/>
  <c r="AF358" i="20"/>
  <c r="AG358" i="20"/>
  <c r="AC359" i="20"/>
  <c r="AD359" i="20"/>
  <c r="AE359" i="20"/>
  <c r="AF359" i="20"/>
  <c r="AG359" i="20"/>
  <c r="AC360" i="20"/>
  <c r="AD360" i="20"/>
  <c r="AE360" i="20"/>
  <c r="AF360" i="20"/>
  <c r="AG360" i="20"/>
  <c r="AC361" i="20"/>
  <c r="AD361" i="20"/>
  <c r="AE361" i="20"/>
  <c r="AF361" i="20"/>
  <c r="AG361" i="20"/>
  <c r="AC362" i="20"/>
  <c r="AD362" i="20"/>
  <c r="AE362" i="20"/>
  <c r="AF362" i="20"/>
  <c r="AG362" i="20"/>
  <c r="AC363" i="20"/>
  <c r="AD363" i="20"/>
  <c r="AE363" i="20"/>
  <c r="AF363" i="20"/>
  <c r="AG363" i="20"/>
  <c r="AC364" i="20"/>
  <c r="AD364" i="20"/>
  <c r="AE364" i="20"/>
  <c r="AF364" i="20"/>
  <c r="AG364" i="20"/>
  <c r="AC365" i="20"/>
  <c r="AD365" i="20"/>
  <c r="AE365" i="20"/>
  <c r="AF365" i="20"/>
  <c r="AG365" i="20"/>
  <c r="AC366" i="20"/>
  <c r="AD366" i="20"/>
  <c r="AE366" i="20"/>
  <c r="AF366" i="20"/>
  <c r="AG366" i="20"/>
  <c r="AC367" i="20"/>
  <c r="AD367" i="20"/>
  <c r="AE367" i="20"/>
  <c r="AF367" i="20"/>
  <c r="AG367" i="20"/>
  <c r="AC368" i="20"/>
  <c r="AD368" i="20"/>
  <c r="AE368" i="20"/>
  <c r="AF368" i="20"/>
  <c r="AG368" i="20"/>
  <c r="AC369" i="20"/>
  <c r="AD369" i="20"/>
  <c r="AE369" i="20"/>
  <c r="AF369" i="20"/>
  <c r="AG369" i="20"/>
  <c r="AC370" i="20"/>
  <c r="AD370" i="20"/>
  <c r="AE370" i="20"/>
  <c r="AF370" i="20"/>
  <c r="AG370" i="20"/>
  <c r="AC371" i="20"/>
  <c r="AD371" i="20"/>
  <c r="AE371" i="20"/>
  <c r="AF371" i="20"/>
  <c r="AG371" i="20"/>
  <c r="AC372" i="20"/>
  <c r="AD372" i="20"/>
  <c r="AE372" i="20"/>
  <c r="AF372" i="20"/>
  <c r="AG372" i="20"/>
  <c r="AC373" i="20"/>
  <c r="AD373" i="20"/>
  <c r="AE373" i="20"/>
  <c r="AF373" i="20"/>
  <c r="AG373" i="20"/>
  <c r="AC374" i="20"/>
  <c r="AD374" i="20"/>
  <c r="AE374" i="20"/>
  <c r="AF374" i="20"/>
  <c r="AG374" i="20"/>
  <c r="AC375" i="20"/>
  <c r="AD375" i="20"/>
  <c r="AE375" i="20"/>
  <c r="AF375" i="20"/>
  <c r="AG375" i="20"/>
  <c r="AC376" i="20"/>
  <c r="AD376" i="20"/>
  <c r="AE376" i="20"/>
  <c r="AF376" i="20"/>
  <c r="AG376" i="20"/>
  <c r="AC377" i="20"/>
  <c r="AD377" i="20"/>
  <c r="AE377" i="20"/>
  <c r="AF377" i="20"/>
  <c r="AG377" i="20"/>
  <c r="AC378" i="20"/>
  <c r="AD378" i="20"/>
  <c r="AE378" i="20"/>
  <c r="AF378" i="20"/>
  <c r="AG378" i="20"/>
  <c r="AC379" i="20"/>
  <c r="AD379" i="20"/>
  <c r="AE379" i="20"/>
  <c r="AF379" i="20"/>
  <c r="AG379" i="20"/>
  <c r="AC380" i="20"/>
  <c r="AD380" i="20"/>
  <c r="AE380" i="20"/>
  <c r="AF380" i="20"/>
  <c r="AG380" i="20"/>
  <c r="AC381" i="20"/>
  <c r="AD381" i="20"/>
  <c r="AE381" i="20"/>
  <c r="AF381" i="20"/>
  <c r="AG381" i="20"/>
  <c r="AC382" i="20"/>
  <c r="AD382" i="20"/>
  <c r="AE382" i="20"/>
  <c r="AF382" i="20"/>
  <c r="AG382" i="20"/>
  <c r="AC383" i="20"/>
  <c r="AD383" i="20"/>
  <c r="AE383" i="20"/>
  <c r="AF383" i="20"/>
  <c r="AG383" i="20"/>
  <c r="AC384" i="20"/>
  <c r="AD384" i="20"/>
  <c r="AE384" i="20"/>
  <c r="AF384" i="20"/>
  <c r="AG384" i="20"/>
  <c r="AC385" i="20"/>
  <c r="AD385" i="20"/>
  <c r="AE385" i="20"/>
  <c r="AF385" i="20"/>
  <c r="AG385" i="20"/>
  <c r="AC386" i="20"/>
  <c r="AD386" i="20"/>
  <c r="AE386" i="20"/>
  <c r="AF386" i="20"/>
  <c r="AG386" i="20"/>
  <c r="AC387" i="20"/>
  <c r="AD387" i="20"/>
  <c r="AE387" i="20"/>
  <c r="AF387" i="20"/>
  <c r="AG387" i="20"/>
  <c r="AC388" i="20"/>
  <c r="AD388" i="20"/>
  <c r="AE388" i="20"/>
  <c r="AF388" i="20"/>
  <c r="AG388" i="20"/>
  <c r="AC389" i="20"/>
  <c r="AD389" i="20"/>
  <c r="AE389" i="20"/>
  <c r="AF389" i="20"/>
  <c r="AG389" i="20"/>
  <c r="AC390" i="20"/>
  <c r="AD390" i="20"/>
  <c r="AE390" i="20"/>
  <c r="AF390" i="20"/>
  <c r="AG390" i="20"/>
  <c r="AC391" i="20"/>
  <c r="AD391" i="20"/>
  <c r="AE391" i="20"/>
  <c r="AF391" i="20"/>
  <c r="AG391" i="20"/>
  <c r="AC392" i="20"/>
  <c r="AD392" i="20"/>
  <c r="AE392" i="20"/>
  <c r="AF392" i="20"/>
  <c r="AG392" i="20"/>
  <c r="AC393" i="20"/>
  <c r="AD393" i="20"/>
  <c r="AE393" i="20"/>
  <c r="AF393" i="20"/>
  <c r="AG393" i="20"/>
  <c r="AC394" i="20"/>
  <c r="AD394" i="20"/>
  <c r="AE394" i="20"/>
  <c r="AF394" i="20"/>
  <c r="AG394" i="20"/>
  <c r="AC395" i="20"/>
  <c r="AD395" i="20"/>
  <c r="AE395" i="20"/>
  <c r="AF395" i="20"/>
  <c r="AG395" i="20"/>
  <c r="AC396" i="20"/>
  <c r="AD396" i="20"/>
  <c r="AE396" i="20"/>
  <c r="AF396" i="20"/>
  <c r="AG396" i="20"/>
  <c r="AC397" i="20"/>
  <c r="AD397" i="20"/>
  <c r="AE397" i="20"/>
  <c r="AF397" i="20"/>
  <c r="AG397" i="20"/>
  <c r="AC398" i="20"/>
  <c r="AD398" i="20"/>
  <c r="AE398" i="20"/>
  <c r="AF398" i="20"/>
  <c r="AG398" i="20"/>
  <c r="AC399" i="20"/>
  <c r="AD399" i="20"/>
  <c r="AE399" i="20"/>
  <c r="AF399" i="20"/>
  <c r="AG399" i="20"/>
  <c r="AC400" i="20"/>
  <c r="AD400" i="20"/>
  <c r="AE400" i="20"/>
  <c r="AF400" i="20"/>
  <c r="AG400" i="20"/>
  <c r="AC401" i="20"/>
  <c r="AD401" i="20"/>
  <c r="AE401" i="20"/>
  <c r="AF401" i="20"/>
  <c r="AG401" i="20"/>
  <c r="AC402" i="20"/>
  <c r="AD402" i="20"/>
  <c r="AE402" i="20"/>
  <c r="AF402" i="20"/>
  <c r="AG402" i="20"/>
  <c r="AC403" i="20"/>
  <c r="AD403" i="20"/>
  <c r="AE403" i="20"/>
  <c r="AF403" i="20"/>
  <c r="AG403" i="20"/>
  <c r="AC404" i="20"/>
  <c r="AD404" i="20"/>
  <c r="AE404" i="20"/>
  <c r="AF404" i="20"/>
  <c r="AG404" i="20"/>
  <c r="AC405" i="20"/>
  <c r="AD405" i="20"/>
  <c r="AE405" i="20"/>
  <c r="AF405" i="20"/>
  <c r="AG405" i="20"/>
  <c r="AC406" i="20"/>
  <c r="AD406" i="20"/>
  <c r="AE406" i="20"/>
  <c r="AF406" i="20"/>
  <c r="AG406" i="20"/>
  <c r="AC407" i="20"/>
  <c r="AD407" i="20"/>
  <c r="AE407" i="20"/>
  <c r="AF407" i="20"/>
  <c r="AG407" i="20"/>
  <c r="AC408" i="20"/>
  <c r="AD408" i="20"/>
  <c r="AE408" i="20"/>
  <c r="AF408" i="20"/>
  <c r="AG408" i="20"/>
  <c r="AC409" i="20"/>
  <c r="AD409" i="20"/>
  <c r="AE409" i="20"/>
  <c r="AF409" i="20"/>
  <c r="AG409" i="20"/>
  <c r="AC410" i="20"/>
  <c r="AD410" i="20"/>
  <c r="AE410" i="20"/>
  <c r="AF410" i="20"/>
  <c r="AG410" i="20"/>
  <c r="AC411" i="20"/>
  <c r="AD411" i="20"/>
  <c r="AE411" i="20"/>
  <c r="AF411" i="20"/>
  <c r="AG411" i="20"/>
  <c r="AC412" i="20"/>
  <c r="AD412" i="20"/>
  <c r="AE412" i="20"/>
  <c r="AF412" i="20"/>
  <c r="AG412" i="20"/>
  <c r="AC413" i="20"/>
  <c r="AD413" i="20"/>
  <c r="AE413" i="20"/>
  <c r="AF413" i="20"/>
  <c r="AG413" i="20"/>
  <c r="AC414" i="20"/>
  <c r="AD414" i="20"/>
  <c r="AE414" i="20"/>
  <c r="AF414" i="20"/>
  <c r="AG414" i="20"/>
  <c r="AC415" i="20"/>
  <c r="AD415" i="20"/>
  <c r="AE415" i="20"/>
  <c r="AF415" i="20"/>
  <c r="AG415" i="20"/>
  <c r="AC416" i="20"/>
  <c r="AD416" i="20"/>
  <c r="AE416" i="20"/>
  <c r="AF416" i="20"/>
  <c r="AG416" i="20"/>
  <c r="AC417" i="20"/>
  <c r="AD417" i="20"/>
  <c r="AE417" i="20"/>
  <c r="AF417" i="20"/>
  <c r="AG417" i="20"/>
  <c r="AC418" i="20"/>
  <c r="AD418" i="20"/>
  <c r="AE418" i="20"/>
  <c r="AF418" i="20"/>
  <c r="AG418" i="20"/>
  <c r="AC419" i="20"/>
  <c r="AD419" i="20"/>
  <c r="AE419" i="20"/>
  <c r="AF419" i="20"/>
  <c r="AG419" i="20"/>
  <c r="AC420" i="20"/>
  <c r="AD420" i="20"/>
  <c r="AE420" i="20"/>
  <c r="AF420" i="20"/>
  <c r="AG420" i="20"/>
  <c r="AC421" i="20"/>
  <c r="AD421" i="20"/>
  <c r="AE421" i="20"/>
  <c r="AF421" i="20"/>
  <c r="AG421" i="20"/>
  <c r="AC422" i="20"/>
  <c r="AD422" i="20"/>
  <c r="AE422" i="20"/>
  <c r="AF422" i="20"/>
  <c r="AG422" i="20"/>
  <c r="AC423" i="20"/>
  <c r="AD423" i="20"/>
  <c r="AE423" i="20"/>
  <c r="AF423" i="20"/>
  <c r="AG423" i="20"/>
  <c r="AC424" i="20"/>
  <c r="AD424" i="20"/>
  <c r="AE424" i="20"/>
  <c r="AF424" i="20"/>
  <c r="AG424" i="20"/>
  <c r="AC425" i="20"/>
  <c r="AD425" i="20"/>
  <c r="AE425" i="20"/>
  <c r="AF425" i="20"/>
  <c r="AG425" i="20"/>
  <c r="AC426" i="20"/>
  <c r="AD426" i="20"/>
  <c r="AE426" i="20"/>
  <c r="AF426" i="20"/>
  <c r="AG426" i="20"/>
  <c r="AC427" i="20"/>
  <c r="AD427" i="20"/>
  <c r="AE427" i="20"/>
  <c r="AF427" i="20"/>
  <c r="AG427" i="20"/>
  <c r="AC428" i="20"/>
  <c r="AD428" i="20"/>
  <c r="AE428" i="20"/>
  <c r="AF428" i="20"/>
  <c r="AG428" i="20"/>
  <c r="AC429" i="20"/>
  <c r="AD429" i="20"/>
  <c r="AE429" i="20"/>
  <c r="AF429" i="20"/>
  <c r="AG429" i="20"/>
  <c r="AC430" i="20"/>
  <c r="AD430" i="20"/>
  <c r="AE430" i="20"/>
  <c r="AF430" i="20"/>
  <c r="AG430" i="20"/>
  <c r="AC431" i="20"/>
  <c r="AD431" i="20"/>
  <c r="AE431" i="20"/>
  <c r="AF431" i="20"/>
  <c r="AG431" i="20"/>
  <c r="AC432" i="20"/>
  <c r="AD432" i="20"/>
  <c r="AE432" i="20"/>
  <c r="AF432" i="20"/>
  <c r="AG432" i="20"/>
  <c r="AC433" i="20"/>
  <c r="AD433" i="20"/>
  <c r="AE433" i="20"/>
  <c r="AF433" i="20"/>
  <c r="AG433" i="20"/>
  <c r="AC434" i="20"/>
  <c r="AD434" i="20"/>
  <c r="AE434" i="20"/>
  <c r="AF434" i="20"/>
  <c r="AG434" i="20"/>
  <c r="AC435" i="20"/>
  <c r="AD435" i="20"/>
  <c r="AE435" i="20"/>
  <c r="AF435" i="20"/>
  <c r="AG435" i="20"/>
  <c r="AC436" i="20"/>
  <c r="AD436" i="20"/>
  <c r="AE436" i="20"/>
  <c r="AF436" i="20"/>
  <c r="AG436" i="20"/>
  <c r="AC437" i="20"/>
  <c r="AD437" i="20"/>
  <c r="AE437" i="20"/>
  <c r="AF437" i="20"/>
  <c r="AG437" i="20"/>
  <c r="AC438" i="20"/>
  <c r="AD438" i="20"/>
  <c r="AE438" i="20"/>
  <c r="AF438" i="20"/>
  <c r="AG438" i="20"/>
  <c r="AC439" i="20"/>
  <c r="AD439" i="20"/>
  <c r="AE439" i="20"/>
  <c r="AF439" i="20"/>
  <c r="AG439" i="20"/>
  <c r="AC440" i="20"/>
  <c r="AD440" i="20"/>
  <c r="AE440" i="20"/>
  <c r="AF440" i="20"/>
  <c r="AG440" i="20"/>
  <c r="AC441" i="20"/>
  <c r="AD441" i="20"/>
  <c r="AE441" i="20"/>
  <c r="AF441" i="20"/>
  <c r="AG441" i="20"/>
  <c r="AC442" i="20"/>
  <c r="AD442" i="20"/>
  <c r="AE442" i="20"/>
  <c r="AF442" i="20"/>
  <c r="AG442" i="20"/>
  <c r="AC443" i="20"/>
  <c r="AD443" i="20"/>
  <c r="AE443" i="20"/>
  <c r="AF443" i="20"/>
  <c r="AG443" i="20"/>
  <c r="AC444" i="20"/>
  <c r="AD444" i="20"/>
  <c r="AE444" i="20"/>
  <c r="AF444" i="20"/>
  <c r="AG444" i="20"/>
  <c r="AC445" i="20"/>
  <c r="AD445" i="20"/>
  <c r="AE445" i="20"/>
  <c r="AF445" i="20"/>
  <c r="AG445" i="20"/>
  <c r="AC446" i="20"/>
  <c r="AD446" i="20"/>
  <c r="AE446" i="20"/>
  <c r="AF446" i="20"/>
  <c r="AG446" i="20"/>
  <c r="AC447" i="20"/>
  <c r="AD447" i="20"/>
  <c r="AE447" i="20"/>
  <c r="AF447" i="20"/>
  <c r="AG447" i="20"/>
  <c r="AC448" i="20"/>
  <c r="AD448" i="20"/>
  <c r="AE448" i="20"/>
  <c r="AF448" i="20"/>
  <c r="AG448" i="20"/>
  <c r="AC449" i="20"/>
  <c r="AD449" i="20"/>
  <c r="AE449" i="20"/>
  <c r="AF449" i="20"/>
  <c r="AG449" i="20"/>
  <c r="AC450" i="20"/>
  <c r="AD450" i="20"/>
  <c r="AE450" i="20"/>
  <c r="AF450" i="20"/>
  <c r="AG450" i="20"/>
  <c r="AC451" i="20"/>
  <c r="AD451" i="20"/>
  <c r="AE451" i="20"/>
  <c r="AF451" i="20"/>
  <c r="AG451" i="20"/>
  <c r="AC452" i="20"/>
  <c r="AD452" i="20"/>
  <c r="AE452" i="20"/>
  <c r="AF452" i="20"/>
  <c r="AG452" i="20"/>
  <c r="AC453" i="20"/>
  <c r="AD453" i="20"/>
  <c r="AE453" i="20"/>
  <c r="AF453" i="20"/>
  <c r="AG453" i="20"/>
  <c r="AC454" i="20"/>
  <c r="AD454" i="20"/>
  <c r="AE454" i="20"/>
  <c r="AF454" i="20"/>
  <c r="AG454" i="20"/>
  <c r="AC455" i="20"/>
  <c r="AD455" i="20"/>
  <c r="AE455" i="20"/>
  <c r="AF455" i="20"/>
  <c r="AG455" i="20"/>
  <c r="AC456" i="20"/>
  <c r="AD456" i="20"/>
  <c r="AE456" i="20"/>
  <c r="AF456" i="20"/>
  <c r="AG456" i="20"/>
  <c r="AC457" i="20"/>
  <c r="AD457" i="20"/>
  <c r="AE457" i="20"/>
  <c r="AF457" i="20"/>
  <c r="AG457" i="20"/>
  <c r="AC458" i="20"/>
  <c r="AD458" i="20"/>
  <c r="AE458" i="20"/>
  <c r="AF458" i="20"/>
  <c r="AG458" i="20"/>
  <c r="AC459" i="20"/>
  <c r="AD459" i="20"/>
  <c r="AE459" i="20"/>
  <c r="AF459" i="20"/>
  <c r="AG459" i="20"/>
  <c r="AC460" i="20"/>
  <c r="AD460" i="20"/>
  <c r="AE460" i="20"/>
  <c r="AF460" i="20"/>
  <c r="AG460" i="20"/>
  <c r="AC461" i="20"/>
  <c r="AD461" i="20"/>
  <c r="AE461" i="20"/>
  <c r="AF461" i="20"/>
  <c r="AG461" i="20"/>
  <c r="AC462" i="20"/>
  <c r="AD462" i="20"/>
  <c r="AE462" i="20"/>
  <c r="AF462" i="20"/>
  <c r="AG462" i="20"/>
  <c r="AC463" i="20"/>
  <c r="AD463" i="20"/>
  <c r="AE463" i="20"/>
  <c r="AF463" i="20"/>
  <c r="AG463" i="20"/>
  <c r="AC464" i="20"/>
  <c r="AD464" i="20"/>
  <c r="AE464" i="20"/>
  <c r="AF464" i="20"/>
  <c r="AG464" i="20"/>
  <c r="AC465" i="20"/>
  <c r="AD465" i="20"/>
  <c r="AE465" i="20"/>
  <c r="AF465" i="20"/>
  <c r="AG465" i="20"/>
  <c r="AC466" i="20"/>
  <c r="AD466" i="20"/>
  <c r="AE466" i="20"/>
  <c r="AF466" i="20"/>
  <c r="AG466" i="20"/>
  <c r="AC467" i="20"/>
  <c r="AD467" i="20"/>
  <c r="AE467" i="20"/>
  <c r="AF467" i="20"/>
  <c r="AG467" i="20"/>
  <c r="AC468" i="20"/>
  <c r="AD468" i="20"/>
  <c r="AE468" i="20"/>
  <c r="AF468" i="20"/>
  <c r="AG468" i="20"/>
  <c r="AC469" i="20"/>
  <c r="AD469" i="20"/>
  <c r="AE469" i="20"/>
  <c r="AF469" i="20"/>
  <c r="AG469" i="20"/>
  <c r="AC470" i="20"/>
  <c r="AD470" i="20"/>
  <c r="AE470" i="20"/>
  <c r="AF470" i="20"/>
  <c r="AG470" i="20"/>
  <c r="AC471" i="20"/>
  <c r="AD471" i="20"/>
  <c r="AE471" i="20"/>
  <c r="AF471" i="20"/>
  <c r="AG471" i="20"/>
  <c r="AC472" i="20"/>
  <c r="AD472" i="20"/>
  <c r="AE472" i="20"/>
  <c r="AF472" i="20"/>
  <c r="AG472" i="20"/>
  <c r="AC473" i="20"/>
  <c r="AD473" i="20"/>
  <c r="AE473" i="20"/>
  <c r="AF473" i="20"/>
  <c r="AG473" i="20"/>
  <c r="AC474" i="20"/>
  <c r="AD474" i="20"/>
  <c r="AE474" i="20"/>
  <c r="AF474" i="20"/>
  <c r="AG474" i="20"/>
  <c r="AC475" i="20"/>
  <c r="AD475" i="20"/>
  <c r="AE475" i="20"/>
  <c r="AF475" i="20"/>
  <c r="AG475" i="20"/>
  <c r="AC476" i="20"/>
  <c r="AD476" i="20"/>
  <c r="AE476" i="20"/>
  <c r="AF476" i="20"/>
  <c r="AG476" i="20"/>
  <c r="AC477" i="20"/>
  <c r="AD477" i="20"/>
  <c r="AE477" i="20"/>
  <c r="AF477" i="20"/>
  <c r="AG477" i="20"/>
  <c r="AC478" i="20"/>
  <c r="AD478" i="20"/>
  <c r="AE478" i="20"/>
  <c r="AF478" i="20"/>
  <c r="AG478" i="20"/>
  <c r="AC479" i="20"/>
  <c r="AD479" i="20"/>
  <c r="AE479" i="20"/>
  <c r="AF479" i="20"/>
  <c r="AG479" i="20"/>
  <c r="AC480" i="20"/>
  <c r="AD480" i="20"/>
  <c r="AE480" i="20"/>
  <c r="AF480" i="20"/>
  <c r="AG480" i="20"/>
  <c r="AC481" i="20"/>
  <c r="AD481" i="20"/>
  <c r="AE481" i="20"/>
  <c r="AF481" i="20"/>
  <c r="AG481" i="20"/>
  <c r="AC482" i="20"/>
  <c r="AD482" i="20"/>
  <c r="AE482" i="20"/>
  <c r="AF482" i="20"/>
  <c r="AG482" i="20"/>
  <c r="AC483" i="20"/>
  <c r="AD483" i="20"/>
  <c r="AE483" i="20"/>
  <c r="AF483" i="20"/>
  <c r="AG483" i="20"/>
  <c r="AC484" i="20"/>
  <c r="AD484" i="20"/>
  <c r="AE484" i="20"/>
  <c r="AF484" i="20"/>
  <c r="AG484" i="20"/>
  <c r="AC485" i="20"/>
  <c r="AD485" i="20"/>
  <c r="AE485" i="20"/>
  <c r="AF485" i="20"/>
  <c r="AG485" i="20"/>
  <c r="AC486" i="20"/>
  <c r="AD486" i="20"/>
  <c r="AE486" i="20"/>
  <c r="AF486" i="20"/>
  <c r="AG486" i="20"/>
  <c r="AC487" i="20"/>
  <c r="AD487" i="20"/>
  <c r="AE487" i="20"/>
  <c r="AF487" i="20"/>
  <c r="AG487" i="20"/>
  <c r="AC488" i="20"/>
  <c r="AD488" i="20"/>
  <c r="AE488" i="20"/>
  <c r="AF488" i="20"/>
  <c r="AG488" i="20"/>
  <c r="AC489" i="20"/>
  <c r="AD489" i="20"/>
  <c r="AE489" i="20"/>
  <c r="AF489" i="20"/>
  <c r="AG489" i="20"/>
  <c r="AC490" i="20"/>
  <c r="AD490" i="20"/>
  <c r="AE490" i="20"/>
  <c r="AF490" i="20"/>
  <c r="AG490" i="20"/>
  <c r="AC491" i="20"/>
  <c r="AD491" i="20"/>
  <c r="AE491" i="20"/>
  <c r="AF491" i="20"/>
  <c r="AG491" i="20"/>
  <c r="AC492" i="20"/>
  <c r="AD492" i="20"/>
  <c r="AE492" i="20"/>
  <c r="AF492" i="20"/>
  <c r="AG492" i="20"/>
  <c r="AC493" i="20"/>
  <c r="AD493" i="20"/>
  <c r="AE493" i="20"/>
  <c r="AF493" i="20"/>
  <c r="AG493" i="20"/>
  <c r="AC494" i="20"/>
  <c r="AD494" i="20"/>
  <c r="AE494" i="20"/>
  <c r="AF494" i="20"/>
  <c r="AG494" i="20"/>
  <c r="AC495" i="20"/>
  <c r="AD495" i="20"/>
  <c r="AE495" i="20"/>
  <c r="AF495" i="20"/>
  <c r="AG495" i="20"/>
  <c r="AC496" i="20"/>
  <c r="AD496" i="20"/>
  <c r="AE496" i="20"/>
  <c r="AF496" i="20"/>
  <c r="AG496" i="20"/>
  <c r="AC497" i="20"/>
  <c r="AD497" i="20"/>
  <c r="AE497" i="20"/>
  <c r="AF497" i="20"/>
  <c r="AG497" i="20"/>
  <c r="AC498" i="20"/>
  <c r="AD498" i="20"/>
  <c r="AE498" i="20"/>
  <c r="AF498" i="20"/>
  <c r="AG498" i="20"/>
  <c r="AC499" i="20"/>
  <c r="AD499" i="20"/>
  <c r="AE499" i="20"/>
  <c r="AF499" i="20"/>
  <c r="AG499" i="20"/>
  <c r="AC500" i="20"/>
  <c r="AD500" i="20"/>
  <c r="AE500" i="20"/>
  <c r="AF500" i="20"/>
  <c r="AG500" i="20"/>
  <c r="AC501" i="20"/>
  <c r="AD501" i="20"/>
  <c r="AE501" i="20"/>
  <c r="AF501" i="20"/>
  <c r="AG501" i="20"/>
  <c r="AC502" i="20"/>
  <c r="AD502" i="20"/>
  <c r="AE502" i="20"/>
  <c r="AF502" i="20"/>
  <c r="AG502" i="20"/>
  <c r="AC503" i="20"/>
  <c r="AD503" i="20"/>
  <c r="AE503" i="20"/>
  <c r="AF503" i="20"/>
  <c r="AG503" i="20"/>
  <c r="AC504" i="20"/>
  <c r="AD504" i="20"/>
  <c r="AE504" i="20"/>
  <c r="AF504" i="20"/>
  <c r="AG504" i="20"/>
  <c r="AD5" i="20"/>
  <c r="Y6" i="20"/>
  <c r="Z6" i="20"/>
  <c r="Y7" i="20"/>
  <c r="Z7" i="20"/>
  <c r="Y8" i="20"/>
  <c r="Z8" i="20"/>
  <c r="Y9" i="20"/>
  <c r="Z9" i="20"/>
  <c r="Y10" i="20"/>
  <c r="Z10" i="20"/>
  <c r="Y11" i="20"/>
  <c r="Z11" i="20"/>
  <c r="Y12" i="20"/>
  <c r="Z12" i="20"/>
  <c r="Y13" i="20"/>
  <c r="Z13" i="20"/>
  <c r="Y14" i="20"/>
  <c r="Z14" i="20"/>
  <c r="Y15" i="20"/>
  <c r="Z15" i="20"/>
  <c r="Y16" i="20"/>
  <c r="Z16" i="20"/>
  <c r="Y17" i="20"/>
  <c r="Z17" i="20"/>
  <c r="Y18" i="20"/>
  <c r="Z18" i="20"/>
  <c r="Y19" i="20"/>
  <c r="Z19" i="20"/>
  <c r="Y20" i="20"/>
  <c r="Z20" i="20"/>
  <c r="Y21" i="20"/>
  <c r="Z21" i="20"/>
  <c r="Y22" i="20"/>
  <c r="Z22" i="20"/>
  <c r="Y23" i="20"/>
  <c r="Z23" i="20"/>
  <c r="Y24" i="20"/>
  <c r="Z24" i="20"/>
  <c r="Y25" i="20"/>
  <c r="Z25" i="20"/>
  <c r="Y26" i="20"/>
  <c r="Z26" i="20"/>
  <c r="Y27" i="20"/>
  <c r="Z27" i="20"/>
  <c r="Y28" i="20"/>
  <c r="Z28" i="20"/>
  <c r="Y29" i="20"/>
  <c r="Z29" i="20"/>
  <c r="Y30" i="20"/>
  <c r="Z30" i="20"/>
  <c r="Y31" i="20"/>
  <c r="Z31" i="20"/>
  <c r="Y32" i="20"/>
  <c r="Z32" i="20"/>
  <c r="Y33" i="20"/>
  <c r="Z33" i="20"/>
  <c r="Y34" i="20"/>
  <c r="Z34" i="20"/>
  <c r="Y35" i="20"/>
  <c r="Z35" i="20"/>
  <c r="Y36" i="20"/>
  <c r="Z36" i="20"/>
  <c r="Y37" i="20"/>
  <c r="Z37" i="20"/>
  <c r="Y38" i="20"/>
  <c r="Z38" i="20"/>
  <c r="Y39" i="20"/>
  <c r="Z39" i="20"/>
  <c r="Y40" i="20"/>
  <c r="Z40" i="20"/>
  <c r="Y41" i="20"/>
  <c r="Z41" i="20"/>
  <c r="Y42" i="20"/>
  <c r="Z42" i="20"/>
  <c r="Y43" i="20"/>
  <c r="Z43" i="20"/>
  <c r="Y44" i="20"/>
  <c r="Z44" i="20"/>
  <c r="Y45" i="20"/>
  <c r="Z45" i="20"/>
  <c r="Y46" i="20"/>
  <c r="Z46" i="20"/>
  <c r="Y47" i="20"/>
  <c r="Z47" i="20"/>
  <c r="Y48" i="20"/>
  <c r="Z48" i="20"/>
  <c r="Y49" i="20"/>
  <c r="Z49" i="20"/>
  <c r="Y50" i="20"/>
  <c r="Z50" i="20"/>
  <c r="Y51" i="20"/>
  <c r="Z51" i="20"/>
  <c r="Y52" i="20"/>
  <c r="Z52" i="20"/>
  <c r="Y53" i="20"/>
  <c r="Z53" i="20"/>
  <c r="Y54" i="20"/>
  <c r="Z54" i="20"/>
  <c r="Y55" i="20"/>
  <c r="Z55" i="20"/>
  <c r="Y56" i="20"/>
  <c r="Z56" i="20"/>
  <c r="Y57" i="20"/>
  <c r="Z57" i="20"/>
  <c r="Y58" i="20"/>
  <c r="Z58" i="20"/>
  <c r="Y59" i="20"/>
  <c r="Z59" i="20"/>
  <c r="Y60" i="20"/>
  <c r="Z60" i="20"/>
  <c r="Y61" i="20"/>
  <c r="Z61" i="20"/>
  <c r="Y62" i="20"/>
  <c r="AB62" i="20" s="1"/>
  <c r="Z62" i="20"/>
  <c r="Y63" i="20"/>
  <c r="Z63" i="20"/>
  <c r="Y64" i="20"/>
  <c r="Z64" i="20"/>
  <c r="Y65" i="20"/>
  <c r="Z65" i="20"/>
  <c r="Y66" i="20"/>
  <c r="Z66" i="20"/>
  <c r="Y67" i="20"/>
  <c r="Z67" i="20"/>
  <c r="Y68" i="20"/>
  <c r="Z68" i="20"/>
  <c r="Y69" i="20"/>
  <c r="AB69" i="20" s="1"/>
  <c r="Z69" i="20"/>
  <c r="Y70" i="20"/>
  <c r="AA70" i="20" s="1"/>
  <c r="Z70" i="20"/>
  <c r="Y71" i="20"/>
  <c r="Z71" i="20"/>
  <c r="Y72" i="20"/>
  <c r="Z72" i="20"/>
  <c r="Y73" i="20"/>
  <c r="Z73" i="20"/>
  <c r="Y74" i="20"/>
  <c r="Z74" i="20"/>
  <c r="Y75" i="20"/>
  <c r="Z75" i="20"/>
  <c r="Y76" i="20"/>
  <c r="Z76" i="20"/>
  <c r="Y77" i="20"/>
  <c r="AB77" i="20" s="1"/>
  <c r="Z77" i="20"/>
  <c r="Y78" i="20"/>
  <c r="AA78" i="20" s="1"/>
  <c r="Z78" i="20"/>
  <c r="Y79" i="20"/>
  <c r="Z79" i="20"/>
  <c r="Y80" i="20"/>
  <c r="Z80" i="20"/>
  <c r="Y81" i="20"/>
  <c r="Z81" i="20"/>
  <c r="Y82" i="20"/>
  <c r="Z82" i="20"/>
  <c r="Y83" i="20"/>
  <c r="Z83" i="20"/>
  <c r="Y84" i="20"/>
  <c r="Z84" i="20"/>
  <c r="Y85" i="20"/>
  <c r="AB85" i="20" s="1"/>
  <c r="Z85" i="20"/>
  <c r="Y86" i="20"/>
  <c r="AA86" i="20" s="1"/>
  <c r="Z86" i="20"/>
  <c r="Y87" i="20"/>
  <c r="Z87" i="20"/>
  <c r="Y88" i="20"/>
  <c r="Z88" i="20"/>
  <c r="Y89" i="20"/>
  <c r="Z89" i="20"/>
  <c r="Y90" i="20"/>
  <c r="Z90" i="20"/>
  <c r="Y91" i="20"/>
  <c r="Z91" i="20"/>
  <c r="Y92" i="20"/>
  <c r="Z92" i="20"/>
  <c r="Y93" i="20"/>
  <c r="AB93" i="20" s="1"/>
  <c r="Z93" i="20"/>
  <c r="Y94" i="20"/>
  <c r="AA94" i="20" s="1"/>
  <c r="Z94" i="20"/>
  <c r="Y95" i="20"/>
  <c r="Z95" i="20"/>
  <c r="Y96" i="20"/>
  <c r="Z96" i="20"/>
  <c r="Y97" i="20"/>
  <c r="Z97" i="20"/>
  <c r="Y98" i="20"/>
  <c r="Z98" i="20"/>
  <c r="Y99" i="20"/>
  <c r="Z99" i="20"/>
  <c r="Y100" i="20"/>
  <c r="Z100" i="20"/>
  <c r="Y101" i="20"/>
  <c r="AB101" i="20" s="1"/>
  <c r="Z101" i="20"/>
  <c r="Y102" i="20"/>
  <c r="AA102" i="20" s="1"/>
  <c r="Z102" i="20"/>
  <c r="Y103" i="20"/>
  <c r="Z103" i="20"/>
  <c r="Y104" i="20"/>
  <c r="Z104" i="20"/>
  <c r="Y105" i="20"/>
  <c r="Z105" i="20"/>
  <c r="Y106" i="20"/>
  <c r="Z106" i="20"/>
  <c r="Y107" i="20"/>
  <c r="Z107" i="20"/>
  <c r="Y108" i="20"/>
  <c r="Z108" i="20"/>
  <c r="Y109" i="20"/>
  <c r="AB109" i="20" s="1"/>
  <c r="Z109" i="20"/>
  <c r="Y110" i="20"/>
  <c r="AA110" i="20" s="1"/>
  <c r="Z110" i="20"/>
  <c r="Y111" i="20"/>
  <c r="Z111" i="20"/>
  <c r="Y112" i="20"/>
  <c r="Z112" i="20"/>
  <c r="Y113" i="20"/>
  <c r="Z113" i="20"/>
  <c r="Y114" i="20"/>
  <c r="Z114" i="20"/>
  <c r="Y115" i="20"/>
  <c r="Z115" i="20"/>
  <c r="Y116" i="20"/>
  <c r="Z116" i="20"/>
  <c r="Y117" i="20"/>
  <c r="AB117" i="20" s="1"/>
  <c r="Z117" i="20"/>
  <c r="Y118" i="20"/>
  <c r="AA118" i="20" s="1"/>
  <c r="Z118" i="20"/>
  <c r="Y119" i="20"/>
  <c r="Z119" i="20"/>
  <c r="Y120" i="20"/>
  <c r="Z120" i="20"/>
  <c r="Y121" i="20"/>
  <c r="Z121" i="20"/>
  <c r="Y122" i="20"/>
  <c r="Z122" i="20"/>
  <c r="Y123" i="20"/>
  <c r="Z123" i="20"/>
  <c r="Y124" i="20"/>
  <c r="Z124" i="20"/>
  <c r="Y125" i="20"/>
  <c r="AB125" i="20" s="1"/>
  <c r="Z125" i="20"/>
  <c r="Y126" i="20"/>
  <c r="AA126" i="20" s="1"/>
  <c r="Z126" i="20"/>
  <c r="Y127" i="20"/>
  <c r="Z127" i="20"/>
  <c r="Y128" i="20"/>
  <c r="Z128" i="20"/>
  <c r="Y129" i="20"/>
  <c r="Z129" i="20"/>
  <c r="Y130" i="20"/>
  <c r="Z130" i="20"/>
  <c r="Y131" i="20"/>
  <c r="Z131" i="20"/>
  <c r="Y132" i="20"/>
  <c r="Z132" i="20"/>
  <c r="Y133" i="20"/>
  <c r="AB133" i="20" s="1"/>
  <c r="Z133" i="20"/>
  <c r="Y134" i="20"/>
  <c r="AA134" i="20" s="1"/>
  <c r="Z134" i="20"/>
  <c r="Y135" i="20"/>
  <c r="Z135" i="20"/>
  <c r="Y136" i="20"/>
  <c r="Z136" i="20"/>
  <c r="Y137" i="20"/>
  <c r="Z137" i="20"/>
  <c r="Y138" i="20"/>
  <c r="Z138" i="20"/>
  <c r="Y139" i="20"/>
  <c r="Z139" i="20"/>
  <c r="Y140" i="20"/>
  <c r="Z140" i="20"/>
  <c r="Y141" i="20"/>
  <c r="AB141" i="20" s="1"/>
  <c r="Z141" i="20"/>
  <c r="Y142" i="20"/>
  <c r="AA142" i="20" s="1"/>
  <c r="Z142" i="20"/>
  <c r="Y143" i="20"/>
  <c r="Z143" i="20"/>
  <c r="Y144" i="20"/>
  <c r="Z144" i="20"/>
  <c r="Y145" i="20"/>
  <c r="Z145" i="20"/>
  <c r="Y146" i="20"/>
  <c r="Z146" i="20"/>
  <c r="Y147" i="20"/>
  <c r="Z147" i="20"/>
  <c r="Y148" i="20"/>
  <c r="Z148" i="20"/>
  <c r="Y149" i="20"/>
  <c r="AB149" i="20" s="1"/>
  <c r="Z149" i="20"/>
  <c r="Y150" i="20"/>
  <c r="AA150" i="20" s="1"/>
  <c r="Z150" i="20"/>
  <c r="Y151" i="20"/>
  <c r="Z151" i="20"/>
  <c r="Y152" i="20"/>
  <c r="Z152" i="20"/>
  <c r="Y153" i="20"/>
  <c r="Z153" i="20"/>
  <c r="Y154" i="20"/>
  <c r="Z154" i="20"/>
  <c r="Y155" i="20"/>
  <c r="Z155" i="20"/>
  <c r="Y156" i="20"/>
  <c r="Z156" i="20"/>
  <c r="Y157" i="20"/>
  <c r="Z157" i="20"/>
  <c r="Y158" i="20"/>
  <c r="AA158" i="20" s="1"/>
  <c r="Z158" i="20"/>
  <c r="Y159" i="20"/>
  <c r="Z159" i="20"/>
  <c r="Y160" i="20"/>
  <c r="Z160" i="20"/>
  <c r="Y161" i="20"/>
  <c r="Z161" i="20"/>
  <c r="Y162" i="20"/>
  <c r="Z162" i="20"/>
  <c r="Y163" i="20"/>
  <c r="Z163" i="20"/>
  <c r="Y164" i="20"/>
  <c r="Z164" i="20"/>
  <c r="Y165" i="20"/>
  <c r="Z165" i="20"/>
  <c r="Y166" i="20"/>
  <c r="AA166" i="20" s="1"/>
  <c r="Z166" i="20"/>
  <c r="Y167" i="20"/>
  <c r="Z167" i="20"/>
  <c r="Y168" i="20"/>
  <c r="Z168" i="20"/>
  <c r="Y169" i="20"/>
  <c r="Z169" i="20"/>
  <c r="Y170" i="20"/>
  <c r="Z170" i="20"/>
  <c r="Y171" i="20"/>
  <c r="Z171" i="20"/>
  <c r="Y172" i="20"/>
  <c r="Z172" i="20"/>
  <c r="Y173" i="20"/>
  <c r="Z173" i="20"/>
  <c r="Y174" i="20"/>
  <c r="AA174" i="20" s="1"/>
  <c r="Z174" i="20"/>
  <c r="Y175" i="20"/>
  <c r="Z175" i="20"/>
  <c r="Y176" i="20"/>
  <c r="Z176" i="20"/>
  <c r="Y177" i="20"/>
  <c r="Z177" i="20"/>
  <c r="Y178" i="20"/>
  <c r="Z178" i="20"/>
  <c r="Y179" i="20"/>
  <c r="Z179" i="20"/>
  <c r="Y180" i="20"/>
  <c r="Z180" i="20"/>
  <c r="Y181" i="20"/>
  <c r="AB181" i="20" s="1"/>
  <c r="Z181" i="20"/>
  <c r="Y182" i="20"/>
  <c r="AA182" i="20" s="1"/>
  <c r="Z182" i="20"/>
  <c r="Y183" i="20"/>
  <c r="Z183" i="20"/>
  <c r="Y184" i="20"/>
  <c r="Z184" i="20"/>
  <c r="Y185" i="20"/>
  <c r="Z185" i="20"/>
  <c r="Y186" i="20"/>
  <c r="Z186" i="20"/>
  <c r="Y187" i="20"/>
  <c r="Z187" i="20"/>
  <c r="Y188" i="20"/>
  <c r="Z188" i="20"/>
  <c r="Y189" i="20"/>
  <c r="Z189" i="20"/>
  <c r="Y190" i="20"/>
  <c r="AA190" i="20" s="1"/>
  <c r="Z190" i="20"/>
  <c r="Y191" i="20"/>
  <c r="Z191" i="20"/>
  <c r="Y192" i="20"/>
  <c r="Z192" i="20"/>
  <c r="Y193" i="20"/>
  <c r="Z193" i="20"/>
  <c r="Y194" i="20"/>
  <c r="Z194" i="20"/>
  <c r="Y195" i="20"/>
  <c r="Z195" i="20"/>
  <c r="Y196" i="20"/>
  <c r="Z196" i="20"/>
  <c r="Y197" i="20"/>
  <c r="Z197" i="20"/>
  <c r="Y198" i="20"/>
  <c r="AA198" i="20" s="1"/>
  <c r="Z198" i="20"/>
  <c r="Y199" i="20"/>
  <c r="Z199" i="20"/>
  <c r="Y200" i="20"/>
  <c r="Z200" i="20"/>
  <c r="Y201" i="20"/>
  <c r="Z201" i="20"/>
  <c r="Y202" i="20"/>
  <c r="Z202" i="20"/>
  <c r="Y203" i="20"/>
  <c r="Z203" i="20"/>
  <c r="Y204" i="20"/>
  <c r="Z204" i="20"/>
  <c r="Y205" i="20"/>
  <c r="Z205" i="20"/>
  <c r="Y206" i="20"/>
  <c r="AA206" i="20" s="1"/>
  <c r="Z206" i="20"/>
  <c r="Y207" i="20"/>
  <c r="Z207" i="20"/>
  <c r="Y208" i="20"/>
  <c r="Z208" i="20"/>
  <c r="Y209" i="20"/>
  <c r="Z209" i="20"/>
  <c r="Y210" i="20"/>
  <c r="Z210" i="20"/>
  <c r="Y211" i="20"/>
  <c r="Z211" i="20"/>
  <c r="Y212" i="20"/>
  <c r="Z212" i="20"/>
  <c r="Y213" i="20"/>
  <c r="AB213" i="20" s="1"/>
  <c r="Z213" i="20"/>
  <c r="Y214" i="20"/>
  <c r="AA214" i="20" s="1"/>
  <c r="Z214" i="20"/>
  <c r="Y215" i="20"/>
  <c r="Z215" i="20"/>
  <c r="Y216" i="20"/>
  <c r="Z216" i="20"/>
  <c r="Y217" i="20"/>
  <c r="Z217" i="20"/>
  <c r="Y218" i="20"/>
  <c r="Z218" i="20"/>
  <c r="Y219" i="20"/>
  <c r="Z219" i="20"/>
  <c r="Y220" i="20"/>
  <c r="Z220" i="20"/>
  <c r="Y221" i="20"/>
  <c r="Z221" i="20"/>
  <c r="Y222" i="20"/>
  <c r="AA222" i="20" s="1"/>
  <c r="Z222" i="20"/>
  <c r="Y223" i="20"/>
  <c r="Z223" i="20"/>
  <c r="Y224" i="20"/>
  <c r="Z224" i="20"/>
  <c r="Y225" i="20"/>
  <c r="Z225" i="20"/>
  <c r="Y226" i="20"/>
  <c r="Z226" i="20"/>
  <c r="Y227" i="20"/>
  <c r="Z227" i="20"/>
  <c r="Y228" i="20"/>
  <c r="Z228" i="20"/>
  <c r="Y229" i="20"/>
  <c r="Z229" i="20"/>
  <c r="Y230" i="20"/>
  <c r="AA230" i="20" s="1"/>
  <c r="Z230" i="20"/>
  <c r="Y231" i="20"/>
  <c r="Z231" i="20"/>
  <c r="Y232" i="20"/>
  <c r="Z232" i="20"/>
  <c r="Y233" i="20"/>
  <c r="Z233" i="20"/>
  <c r="Y234" i="20"/>
  <c r="Z234" i="20"/>
  <c r="Y235" i="20"/>
  <c r="Z235" i="20"/>
  <c r="Y236" i="20"/>
  <c r="Z236" i="20"/>
  <c r="Y237" i="20"/>
  <c r="Z237" i="20"/>
  <c r="Y238" i="20"/>
  <c r="AA238" i="20" s="1"/>
  <c r="Z238" i="20"/>
  <c r="Y239" i="20"/>
  <c r="Z239" i="20"/>
  <c r="Y240" i="20"/>
  <c r="Z240" i="20"/>
  <c r="Y241" i="20"/>
  <c r="Z241" i="20"/>
  <c r="Y242" i="20"/>
  <c r="Z242" i="20"/>
  <c r="Y243" i="20"/>
  <c r="Z243" i="20"/>
  <c r="Y244" i="20"/>
  <c r="Z244" i="20"/>
  <c r="Y245" i="20"/>
  <c r="AB245" i="20" s="1"/>
  <c r="Z245" i="20"/>
  <c r="Y246" i="20"/>
  <c r="AA246" i="20" s="1"/>
  <c r="Z246" i="20"/>
  <c r="Y247" i="20"/>
  <c r="Z247" i="20"/>
  <c r="Y248" i="20"/>
  <c r="Z248" i="20"/>
  <c r="Y249" i="20"/>
  <c r="Z249" i="20"/>
  <c r="Y250" i="20"/>
  <c r="Z250" i="20"/>
  <c r="Y251" i="20"/>
  <c r="Z251" i="20"/>
  <c r="Y252" i="20"/>
  <c r="Z252" i="20"/>
  <c r="Y253" i="20"/>
  <c r="Z253" i="20"/>
  <c r="Y254" i="20"/>
  <c r="AA254" i="20" s="1"/>
  <c r="Z254" i="20"/>
  <c r="Y255" i="20"/>
  <c r="Z255" i="20"/>
  <c r="Y256" i="20"/>
  <c r="Z256" i="20"/>
  <c r="Y257" i="20"/>
  <c r="Z257" i="20"/>
  <c r="Y258" i="20"/>
  <c r="Z258" i="20"/>
  <c r="Y259" i="20"/>
  <c r="Z259" i="20"/>
  <c r="Y260" i="20"/>
  <c r="Z260" i="20"/>
  <c r="Y261" i="20"/>
  <c r="Z261" i="20"/>
  <c r="Y262" i="20"/>
  <c r="AA262" i="20" s="1"/>
  <c r="Z262" i="20"/>
  <c r="Y263" i="20"/>
  <c r="Z263" i="20"/>
  <c r="Y264" i="20"/>
  <c r="Z264" i="20"/>
  <c r="Y265" i="20"/>
  <c r="Z265" i="20"/>
  <c r="Y266" i="20"/>
  <c r="Z266" i="20"/>
  <c r="Y267" i="20"/>
  <c r="Z267" i="20"/>
  <c r="Y268" i="20"/>
  <c r="Z268" i="20"/>
  <c r="Y269" i="20"/>
  <c r="Z269" i="20"/>
  <c r="Y270" i="20"/>
  <c r="AA270" i="20" s="1"/>
  <c r="Z270" i="20"/>
  <c r="Y271" i="20"/>
  <c r="Z271" i="20"/>
  <c r="Y272" i="20"/>
  <c r="Z272" i="20"/>
  <c r="Y273" i="20"/>
  <c r="Z273" i="20"/>
  <c r="Y274" i="20"/>
  <c r="Z274" i="20"/>
  <c r="Y275" i="20"/>
  <c r="Z275" i="20"/>
  <c r="Y276" i="20"/>
  <c r="Z276" i="20"/>
  <c r="Y277" i="20"/>
  <c r="AB277" i="20" s="1"/>
  <c r="Z277" i="20"/>
  <c r="Y278" i="20"/>
  <c r="AA278" i="20" s="1"/>
  <c r="Z278" i="20"/>
  <c r="Y279" i="20"/>
  <c r="Z279" i="20"/>
  <c r="Y280" i="20"/>
  <c r="Z280" i="20"/>
  <c r="Y281" i="20"/>
  <c r="Z281" i="20"/>
  <c r="Y282" i="20"/>
  <c r="Z282" i="20"/>
  <c r="Y283" i="20"/>
  <c r="Z283" i="20"/>
  <c r="Y284" i="20"/>
  <c r="Z284" i="20"/>
  <c r="Y285" i="20"/>
  <c r="Z285" i="20"/>
  <c r="Y286" i="20"/>
  <c r="AA286" i="20" s="1"/>
  <c r="Z286" i="20"/>
  <c r="Y287" i="20"/>
  <c r="Z287" i="20"/>
  <c r="Y288" i="20"/>
  <c r="Z288" i="20"/>
  <c r="Y289" i="20"/>
  <c r="Z289" i="20"/>
  <c r="Y290" i="20"/>
  <c r="Z290" i="20"/>
  <c r="Y291" i="20"/>
  <c r="Z291" i="20"/>
  <c r="Y292" i="20"/>
  <c r="Z292" i="20"/>
  <c r="Y293" i="20"/>
  <c r="Z293" i="20"/>
  <c r="Y294" i="20"/>
  <c r="AA294" i="20" s="1"/>
  <c r="Z294" i="20"/>
  <c r="Y295" i="20"/>
  <c r="Z295" i="20"/>
  <c r="Y296" i="20"/>
  <c r="Z296" i="20"/>
  <c r="Y297" i="20"/>
  <c r="Z297" i="20"/>
  <c r="Y298" i="20"/>
  <c r="Z298" i="20"/>
  <c r="Y299" i="20"/>
  <c r="Z299" i="20"/>
  <c r="Y300" i="20"/>
  <c r="Z300" i="20"/>
  <c r="Y301" i="20"/>
  <c r="Z301" i="20"/>
  <c r="Y302" i="20"/>
  <c r="AA302" i="20" s="1"/>
  <c r="Z302" i="20"/>
  <c r="Y303" i="20"/>
  <c r="Z303" i="20"/>
  <c r="Y304" i="20"/>
  <c r="Z304" i="20"/>
  <c r="Y305" i="20"/>
  <c r="Z305" i="20"/>
  <c r="Y306" i="20"/>
  <c r="Z306" i="20"/>
  <c r="Y307" i="20"/>
  <c r="Z307" i="20"/>
  <c r="Y308" i="20"/>
  <c r="Z308" i="20"/>
  <c r="Y309" i="20"/>
  <c r="AB309" i="20" s="1"/>
  <c r="Z309" i="20"/>
  <c r="Y310" i="20"/>
  <c r="AA310" i="20" s="1"/>
  <c r="Z310" i="20"/>
  <c r="Y311" i="20"/>
  <c r="Z311" i="20"/>
  <c r="Y312" i="20"/>
  <c r="Z312" i="20"/>
  <c r="Y313" i="20"/>
  <c r="Z313" i="20"/>
  <c r="Y314" i="20"/>
  <c r="Z314" i="20"/>
  <c r="Y315" i="20"/>
  <c r="AB315" i="20" s="1"/>
  <c r="Z315" i="20"/>
  <c r="Y316" i="20"/>
  <c r="Z316" i="20"/>
  <c r="Y317" i="20"/>
  <c r="Z317" i="20"/>
  <c r="Y318" i="20"/>
  <c r="AA318" i="20" s="1"/>
  <c r="Z318" i="20"/>
  <c r="Y319" i="20"/>
  <c r="Z319" i="20"/>
  <c r="Y320" i="20"/>
  <c r="Z320" i="20"/>
  <c r="Y321" i="20"/>
  <c r="Z321" i="20"/>
  <c r="Y322" i="20"/>
  <c r="AB322" i="20" s="1"/>
  <c r="Z322" i="20"/>
  <c r="Y323" i="20"/>
  <c r="AA323" i="20" s="1"/>
  <c r="Z323" i="20"/>
  <c r="Y324" i="20"/>
  <c r="Z324" i="20"/>
  <c r="Y325" i="20"/>
  <c r="Z325" i="20"/>
  <c r="Y326" i="20"/>
  <c r="AA326" i="20" s="1"/>
  <c r="Z326" i="20"/>
  <c r="Y327" i="20"/>
  <c r="Z327" i="20"/>
  <c r="Y328" i="20"/>
  <c r="Z328" i="20"/>
  <c r="Y329" i="20"/>
  <c r="Z329" i="20"/>
  <c r="Y330" i="20"/>
  <c r="AB330" i="20" s="1"/>
  <c r="Z330" i="20"/>
  <c r="Y331" i="20"/>
  <c r="AA331" i="20" s="1"/>
  <c r="Z331" i="20"/>
  <c r="Y332" i="20"/>
  <c r="Z332" i="20"/>
  <c r="Y333" i="20"/>
  <c r="Z333" i="20"/>
  <c r="Y334" i="20"/>
  <c r="AA334" i="20" s="1"/>
  <c r="Z334" i="20"/>
  <c r="Y335" i="20"/>
  <c r="Z335" i="20"/>
  <c r="Y336" i="20"/>
  <c r="Z336" i="20"/>
  <c r="Y337" i="20"/>
  <c r="Z337" i="20"/>
  <c r="Y338" i="20"/>
  <c r="AB338" i="20" s="1"/>
  <c r="Z338" i="20"/>
  <c r="Y339" i="20"/>
  <c r="AA339" i="20" s="1"/>
  <c r="Z339" i="20"/>
  <c r="Y340" i="20"/>
  <c r="Z340" i="20"/>
  <c r="Y341" i="20"/>
  <c r="Z341" i="20"/>
  <c r="Y342" i="20"/>
  <c r="AA342" i="20" s="1"/>
  <c r="Z342" i="20"/>
  <c r="Y343" i="20"/>
  <c r="Z343" i="20"/>
  <c r="Y344" i="20"/>
  <c r="Z344" i="20"/>
  <c r="Y345" i="20"/>
  <c r="Z345" i="20"/>
  <c r="Y346" i="20"/>
  <c r="AB346" i="20" s="1"/>
  <c r="Z346" i="20"/>
  <c r="Y347" i="20"/>
  <c r="AA347" i="20" s="1"/>
  <c r="Z347" i="20"/>
  <c r="Y348" i="20"/>
  <c r="Z348" i="20"/>
  <c r="Y349" i="20"/>
  <c r="Z349" i="20"/>
  <c r="Y350" i="20"/>
  <c r="AA350" i="20" s="1"/>
  <c r="Z350" i="20"/>
  <c r="Y351" i="20"/>
  <c r="Z351" i="20"/>
  <c r="Y352" i="20"/>
  <c r="Z352" i="20"/>
  <c r="Y353" i="20"/>
  <c r="Z353" i="20"/>
  <c r="Y354" i="20"/>
  <c r="AB354" i="20" s="1"/>
  <c r="Z354" i="20"/>
  <c r="Y355" i="20"/>
  <c r="AA355" i="20" s="1"/>
  <c r="Z355" i="20"/>
  <c r="Y356" i="20"/>
  <c r="Z356" i="20"/>
  <c r="Y357" i="20"/>
  <c r="Z357" i="20"/>
  <c r="Y358" i="20"/>
  <c r="AA358" i="20" s="1"/>
  <c r="Z358" i="20"/>
  <c r="Y359" i="20"/>
  <c r="Z359" i="20"/>
  <c r="Y360" i="20"/>
  <c r="Z360" i="20"/>
  <c r="Y361" i="20"/>
  <c r="Z361" i="20"/>
  <c r="Y362" i="20"/>
  <c r="AB362" i="20" s="1"/>
  <c r="Z362" i="20"/>
  <c r="Y363" i="20"/>
  <c r="AA363" i="20" s="1"/>
  <c r="Z363" i="20"/>
  <c r="Y364" i="20"/>
  <c r="Z364" i="20"/>
  <c r="Y365" i="20"/>
  <c r="Z365" i="20"/>
  <c r="Y366" i="20"/>
  <c r="AA366" i="20" s="1"/>
  <c r="Z366" i="20"/>
  <c r="Y367" i="20"/>
  <c r="Z367" i="20"/>
  <c r="Y368" i="20"/>
  <c r="Z368" i="20"/>
  <c r="Y369" i="20"/>
  <c r="Z369" i="20"/>
  <c r="Y370" i="20"/>
  <c r="AB370" i="20" s="1"/>
  <c r="Z370" i="20"/>
  <c r="Y371" i="20"/>
  <c r="AA371" i="20" s="1"/>
  <c r="Z371" i="20"/>
  <c r="Y372" i="20"/>
  <c r="Z372" i="20"/>
  <c r="Y373" i="20"/>
  <c r="Z373" i="20"/>
  <c r="Y374" i="20"/>
  <c r="AA374" i="20" s="1"/>
  <c r="Z374" i="20"/>
  <c r="Y375" i="20"/>
  <c r="Z375" i="20"/>
  <c r="Y376" i="20"/>
  <c r="Z376" i="20"/>
  <c r="Y377" i="20"/>
  <c r="Z377" i="20"/>
  <c r="Y378" i="20"/>
  <c r="AB378" i="20" s="1"/>
  <c r="Z378" i="20"/>
  <c r="Y379" i="20"/>
  <c r="AA379" i="20" s="1"/>
  <c r="Z379" i="20"/>
  <c r="Y380" i="20"/>
  <c r="Z380" i="20"/>
  <c r="Y381" i="20"/>
  <c r="Z381" i="20"/>
  <c r="Y382" i="20"/>
  <c r="AA382" i="20" s="1"/>
  <c r="Z382" i="20"/>
  <c r="Y383" i="20"/>
  <c r="Z383" i="20"/>
  <c r="Y384" i="20"/>
  <c r="Z384" i="20"/>
  <c r="Y385" i="20"/>
  <c r="Z385" i="20"/>
  <c r="Y386" i="20"/>
  <c r="AB386" i="20" s="1"/>
  <c r="Z386" i="20"/>
  <c r="Y387" i="20"/>
  <c r="AA387" i="20" s="1"/>
  <c r="Z387" i="20"/>
  <c r="Y388" i="20"/>
  <c r="Z388" i="20"/>
  <c r="Y389" i="20"/>
  <c r="Z389" i="20"/>
  <c r="Y390" i="20"/>
  <c r="AA390" i="20" s="1"/>
  <c r="Z390" i="20"/>
  <c r="Y391" i="20"/>
  <c r="Z391" i="20"/>
  <c r="Y392" i="20"/>
  <c r="Z392" i="20"/>
  <c r="Y393" i="20"/>
  <c r="Z393" i="20"/>
  <c r="Y394" i="20"/>
  <c r="AB394" i="20" s="1"/>
  <c r="Z394" i="20"/>
  <c r="Y395" i="20"/>
  <c r="AA395" i="20" s="1"/>
  <c r="Z395" i="20"/>
  <c r="Y396" i="20"/>
  <c r="Z396" i="20"/>
  <c r="Y397" i="20"/>
  <c r="Z397" i="20"/>
  <c r="Y398" i="20"/>
  <c r="AA398" i="20" s="1"/>
  <c r="Z398" i="20"/>
  <c r="Y399" i="20"/>
  <c r="Z399" i="20"/>
  <c r="Y400" i="20"/>
  <c r="Z400" i="20"/>
  <c r="Y401" i="20"/>
  <c r="Z401" i="20"/>
  <c r="Y402" i="20"/>
  <c r="AB402" i="20" s="1"/>
  <c r="Z402" i="20"/>
  <c r="Y403" i="20"/>
  <c r="AA403" i="20" s="1"/>
  <c r="Z403" i="20"/>
  <c r="Y404" i="20"/>
  <c r="Z404" i="20"/>
  <c r="Y405" i="20"/>
  <c r="Z405" i="20"/>
  <c r="Y406" i="20"/>
  <c r="AA406" i="20" s="1"/>
  <c r="Z406" i="20"/>
  <c r="Y407" i="20"/>
  <c r="Z407" i="20"/>
  <c r="Y408" i="20"/>
  <c r="Z408" i="20"/>
  <c r="Y409" i="20"/>
  <c r="Z409" i="20"/>
  <c r="Y410" i="20"/>
  <c r="AB410" i="20" s="1"/>
  <c r="Z410" i="20"/>
  <c r="Y411" i="20"/>
  <c r="AA411" i="20" s="1"/>
  <c r="Z411" i="20"/>
  <c r="Y412" i="20"/>
  <c r="Z412" i="20"/>
  <c r="Y413" i="20"/>
  <c r="Z413" i="20"/>
  <c r="Y414" i="20"/>
  <c r="AA414" i="20" s="1"/>
  <c r="Z414" i="20"/>
  <c r="Y415" i="20"/>
  <c r="Z415" i="20"/>
  <c r="Y416" i="20"/>
  <c r="Z416" i="20"/>
  <c r="Y417" i="20"/>
  <c r="Z417" i="20"/>
  <c r="Y418" i="20"/>
  <c r="AB418" i="20" s="1"/>
  <c r="Z418" i="20"/>
  <c r="Y419" i="20"/>
  <c r="AA419" i="20" s="1"/>
  <c r="Z419" i="20"/>
  <c r="Y420" i="20"/>
  <c r="Z420" i="20"/>
  <c r="Y421" i="20"/>
  <c r="Z421" i="20"/>
  <c r="Y422" i="20"/>
  <c r="AA422" i="20" s="1"/>
  <c r="Z422" i="20"/>
  <c r="Y423" i="20"/>
  <c r="Z423" i="20"/>
  <c r="Y424" i="20"/>
  <c r="Z424" i="20"/>
  <c r="Y425" i="20"/>
  <c r="Z425" i="20"/>
  <c r="Y426" i="20"/>
  <c r="AB426" i="20" s="1"/>
  <c r="Z426" i="20"/>
  <c r="Y427" i="20"/>
  <c r="AA427" i="20" s="1"/>
  <c r="Z427" i="20"/>
  <c r="Y428" i="20"/>
  <c r="Z428" i="20"/>
  <c r="Y429" i="20"/>
  <c r="Z429" i="20"/>
  <c r="Y430" i="20"/>
  <c r="AA430" i="20" s="1"/>
  <c r="Z430" i="20"/>
  <c r="Y431" i="20"/>
  <c r="Z431" i="20"/>
  <c r="Y432" i="20"/>
  <c r="Z432" i="20"/>
  <c r="Y433" i="20"/>
  <c r="Z433" i="20"/>
  <c r="Y434" i="20"/>
  <c r="AB434" i="20" s="1"/>
  <c r="Z434" i="20"/>
  <c r="Y435" i="20"/>
  <c r="AA435" i="20" s="1"/>
  <c r="Z435" i="20"/>
  <c r="Y436" i="20"/>
  <c r="Z436" i="20"/>
  <c r="Y437" i="20"/>
  <c r="Z437" i="20"/>
  <c r="Y438" i="20"/>
  <c r="AA438" i="20" s="1"/>
  <c r="Z438" i="20"/>
  <c r="Y439" i="20"/>
  <c r="Z439" i="20"/>
  <c r="Y440" i="20"/>
  <c r="Z440" i="20"/>
  <c r="Y441" i="20"/>
  <c r="Z441" i="20"/>
  <c r="Y442" i="20"/>
  <c r="AB442" i="20" s="1"/>
  <c r="Z442" i="20"/>
  <c r="Y443" i="20"/>
  <c r="AA443" i="20" s="1"/>
  <c r="Z443" i="20"/>
  <c r="Y444" i="20"/>
  <c r="Z444" i="20"/>
  <c r="Y445" i="20"/>
  <c r="Z445" i="20"/>
  <c r="Y446" i="20"/>
  <c r="AA446" i="20" s="1"/>
  <c r="Z446" i="20"/>
  <c r="Y447" i="20"/>
  <c r="Z447" i="20"/>
  <c r="Y448" i="20"/>
  <c r="Z448" i="20"/>
  <c r="Y449" i="20"/>
  <c r="Z449" i="20"/>
  <c r="Y450" i="20"/>
  <c r="AB450" i="20" s="1"/>
  <c r="Z450" i="20"/>
  <c r="Y451" i="20"/>
  <c r="AA451" i="20" s="1"/>
  <c r="Z451" i="20"/>
  <c r="Y452" i="20"/>
  <c r="Z452" i="20"/>
  <c r="Y453" i="20"/>
  <c r="Z453" i="20"/>
  <c r="Y454" i="20"/>
  <c r="AA454" i="20" s="1"/>
  <c r="Z454" i="20"/>
  <c r="Y455" i="20"/>
  <c r="Z455" i="20"/>
  <c r="Y456" i="20"/>
  <c r="Z456" i="20"/>
  <c r="Y457" i="20"/>
  <c r="Z457" i="20"/>
  <c r="Y458" i="20"/>
  <c r="AB458" i="20" s="1"/>
  <c r="Z458" i="20"/>
  <c r="Y459" i="20"/>
  <c r="AA459" i="20" s="1"/>
  <c r="Z459" i="20"/>
  <c r="Y460" i="20"/>
  <c r="Z460" i="20"/>
  <c r="Y461" i="20"/>
  <c r="Z461" i="20"/>
  <c r="Y462" i="20"/>
  <c r="AA462" i="20" s="1"/>
  <c r="Z462" i="20"/>
  <c r="Y463" i="20"/>
  <c r="Z463" i="20"/>
  <c r="Y464" i="20"/>
  <c r="Z464" i="20"/>
  <c r="Y465" i="20"/>
  <c r="Z465" i="20"/>
  <c r="Y466" i="20"/>
  <c r="AB466" i="20" s="1"/>
  <c r="Z466" i="20"/>
  <c r="Y467" i="20"/>
  <c r="AA467" i="20" s="1"/>
  <c r="Z467" i="20"/>
  <c r="Y468" i="20"/>
  <c r="Z468" i="20"/>
  <c r="Y469" i="20"/>
  <c r="Z469" i="20"/>
  <c r="Y470" i="20"/>
  <c r="AA470" i="20" s="1"/>
  <c r="Z470" i="20"/>
  <c r="Y471" i="20"/>
  <c r="Z471" i="20"/>
  <c r="Y472" i="20"/>
  <c r="Z472" i="20"/>
  <c r="Y473" i="20"/>
  <c r="Z473" i="20"/>
  <c r="Y474" i="20"/>
  <c r="AB474" i="20" s="1"/>
  <c r="Z474" i="20"/>
  <c r="Y475" i="20"/>
  <c r="AA475" i="20" s="1"/>
  <c r="Z475" i="20"/>
  <c r="Y476" i="20"/>
  <c r="Z476" i="20"/>
  <c r="Y477" i="20"/>
  <c r="Z477" i="20"/>
  <c r="Y478" i="20"/>
  <c r="AA478" i="20" s="1"/>
  <c r="Z478" i="20"/>
  <c r="Y479" i="20"/>
  <c r="Z479" i="20"/>
  <c r="Y480" i="20"/>
  <c r="Z480" i="20"/>
  <c r="Y481" i="20"/>
  <c r="Z481" i="20"/>
  <c r="Y482" i="20"/>
  <c r="AB482" i="20" s="1"/>
  <c r="Z482" i="20"/>
  <c r="Y483" i="20"/>
  <c r="AA483" i="20" s="1"/>
  <c r="Z483" i="20"/>
  <c r="Y484" i="20"/>
  <c r="Z484" i="20"/>
  <c r="Y485" i="20"/>
  <c r="Z485" i="20"/>
  <c r="Y486" i="20"/>
  <c r="AA486" i="20" s="1"/>
  <c r="Z486" i="20"/>
  <c r="Y487" i="20"/>
  <c r="Z487" i="20"/>
  <c r="Y488" i="20"/>
  <c r="Z488" i="20"/>
  <c r="Y489" i="20"/>
  <c r="Z489" i="20"/>
  <c r="Y490" i="20"/>
  <c r="AB490" i="20" s="1"/>
  <c r="Z490" i="20"/>
  <c r="Y491" i="20"/>
  <c r="AA491" i="20" s="1"/>
  <c r="Z491" i="20"/>
  <c r="Y492" i="20"/>
  <c r="Z492" i="20"/>
  <c r="Y493" i="20"/>
  <c r="Z493" i="20"/>
  <c r="Y494" i="20"/>
  <c r="AA494" i="20" s="1"/>
  <c r="Z494" i="20"/>
  <c r="Y495" i="20"/>
  <c r="Z495" i="20"/>
  <c r="Y496" i="20"/>
  <c r="Z496" i="20"/>
  <c r="Y497" i="20"/>
  <c r="Z497" i="20"/>
  <c r="Y498" i="20"/>
  <c r="AB498" i="20" s="1"/>
  <c r="Z498" i="20"/>
  <c r="Y499" i="20"/>
  <c r="AA499" i="20" s="1"/>
  <c r="Z499" i="20"/>
  <c r="Y500" i="20"/>
  <c r="Z500" i="20"/>
  <c r="Y501" i="20"/>
  <c r="Z501" i="20"/>
  <c r="Y502" i="20"/>
  <c r="AA502" i="20" s="1"/>
  <c r="Z502" i="20"/>
  <c r="Y503" i="20"/>
  <c r="Z503" i="20"/>
  <c r="Y504" i="20"/>
  <c r="Z504" i="20"/>
  <c r="Z5" i="20"/>
  <c r="AC5" i="20"/>
  <c r="L6" i="20"/>
  <c r="P6" i="20" s="1"/>
  <c r="L7" i="20"/>
  <c r="P7" i="20" s="1"/>
  <c r="L8" i="20"/>
  <c r="L9" i="20"/>
  <c r="L10" i="20"/>
  <c r="P10" i="20" s="1"/>
  <c r="L11" i="20"/>
  <c r="L12" i="20"/>
  <c r="P12" i="20" s="1"/>
  <c r="L13" i="20"/>
  <c r="P13" i="20" s="1"/>
  <c r="L14" i="20"/>
  <c r="P14" i="20" s="1"/>
  <c r="L15" i="20"/>
  <c r="P15" i="20" s="1"/>
  <c r="L16" i="20"/>
  <c r="P16" i="20" s="1"/>
  <c r="L17" i="20"/>
  <c r="L18" i="20"/>
  <c r="P18" i="20" s="1"/>
  <c r="L19" i="20"/>
  <c r="L20" i="20"/>
  <c r="P20" i="20" s="1"/>
  <c r="L21" i="20"/>
  <c r="P21" i="20" s="1"/>
  <c r="L22" i="20"/>
  <c r="P22" i="20" s="1"/>
  <c r="L23" i="20"/>
  <c r="P23" i="20" s="1"/>
  <c r="L24" i="20"/>
  <c r="L25" i="20"/>
  <c r="L26" i="20"/>
  <c r="P26" i="20" s="1"/>
  <c r="L27" i="20"/>
  <c r="L28" i="20"/>
  <c r="P28" i="20" s="1"/>
  <c r="L29" i="20"/>
  <c r="P29" i="20" s="1"/>
  <c r="L30" i="20"/>
  <c r="P30" i="20" s="1"/>
  <c r="L31" i="20"/>
  <c r="P31" i="20" s="1"/>
  <c r="L32" i="20"/>
  <c r="L33" i="20"/>
  <c r="L34" i="20"/>
  <c r="P34" i="20" s="1"/>
  <c r="L35" i="20"/>
  <c r="L36" i="20"/>
  <c r="P36" i="20" s="1"/>
  <c r="L37" i="20"/>
  <c r="P37" i="20" s="1"/>
  <c r="L38" i="20"/>
  <c r="P38" i="20" s="1"/>
  <c r="L39" i="20"/>
  <c r="P39" i="20" s="1"/>
  <c r="L40" i="20"/>
  <c r="P40" i="20" s="1"/>
  <c r="L41" i="20"/>
  <c r="L42" i="20"/>
  <c r="P42" i="20" s="1"/>
  <c r="L43" i="20"/>
  <c r="L44" i="20"/>
  <c r="P44" i="20" s="1"/>
  <c r="L45" i="20"/>
  <c r="P45" i="20" s="1"/>
  <c r="L46" i="20"/>
  <c r="P46" i="20" s="1"/>
  <c r="L47" i="20"/>
  <c r="P47" i="20" s="1"/>
  <c r="L48" i="20"/>
  <c r="L49" i="20"/>
  <c r="L50" i="20"/>
  <c r="P50" i="20" s="1"/>
  <c r="L51" i="20"/>
  <c r="L52" i="20"/>
  <c r="P52" i="20" s="1"/>
  <c r="L53" i="20"/>
  <c r="P53" i="20" s="1"/>
  <c r="L54" i="20"/>
  <c r="P54" i="20" s="1"/>
  <c r="L55" i="20"/>
  <c r="P55" i="20" s="1"/>
  <c r="L56" i="20"/>
  <c r="L57" i="20"/>
  <c r="L58" i="20"/>
  <c r="P58" i="20" s="1"/>
  <c r="L59" i="20"/>
  <c r="L60" i="20"/>
  <c r="P60" i="20" s="1"/>
  <c r="L61" i="20"/>
  <c r="P61" i="20" s="1"/>
  <c r="L62" i="20"/>
  <c r="P62" i="20" s="1"/>
  <c r="L63" i="20"/>
  <c r="P63" i="20" s="1"/>
  <c r="L64" i="20"/>
  <c r="P64" i="20" s="1"/>
  <c r="L65" i="20"/>
  <c r="L66" i="20"/>
  <c r="P66" i="20" s="1"/>
  <c r="L67" i="20"/>
  <c r="L68" i="20"/>
  <c r="P68" i="20" s="1"/>
  <c r="L69" i="20"/>
  <c r="P69" i="20" s="1"/>
  <c r="L70" i="20"/>
  <c r="P70" i="20" s="1"/>
  <c r="L71" i="20"/>
  <c r="P71" i="20" s="1"/>
  <c r="L72" i="20"/>
  <c r="L73" i="20"/>
  <c r="L74" i="20"/>
  <c r="P74" i="20" s="1"/>
  <c r="L75" i="20"/>
  <c r="L76" i="20"/>
  <c r="P76" i="20" s="1"/>
  <c r="L77" i="20"/>
  <c r="P77" i="20" s="1"/>
  <c r="L78" i="20"/>
  <c r="P78" i="20" s="1"/>
  <c r="L79" i="20"/>
  <c r="P79" i="20" s="1"/>
  <c r="L80" i="20"/>
  <c r="L81" i="20"/>
  <c r="L82" i="20"/>
  <c r="P82" i="20" s="1"/>
  <c r="L83" i="20"/>
  <c r="L84" i="20"/>
  <c r="P84" i="20" s="1"/>
  <c r="L85" i="20"/>
  <c r="P85" i="20" s="1"/>
  <c r="L86" i="20"/>
  <c r="P86" i="20" s="1"/>
  <c r="L87" i="20"/>
  <c r="P87" i="20" s="1"/>
  <c r="L88" i="20"/>
  <c r="P88" i="20" s="1"/>
  <c r="L89" i="20"/>
  <c r="L90" i="20"/>
  <c r="P90" i="20" s="1"/>
  <c r="L91" i="20"/>
  <c r="L92" i="20"/>
  <c r="P92" i="20" s="1"/>
  <c r="L93" i="20"/>
  <c r="P93" i="20" s="1"/>
  <c r="L94" i="20"/>
  <c r="P94" i="20" s="1"/>
  <c r="L95" i="20"/>
  <c r="P95" i="20" s="1"/>
  <c r="L96" i="20"/>
  <c r="P96" i="20" s="1"/>
  <c r="L97" i="20"/>
  <c r="L98" i="20"/>
  <c r="P98" i="20" s="1"/>
  <c r="L99" i="20"/>
  <c r="L100" i="20"/>
  <c r="P100" i="20" s="1"/>
  <c r="L101" i="20"/>
  <c r="P101" i="20" s="1"/>
  <c r="L102" i="20"/>
  <c r="L103" i="20"/>
  <c r="P103" i="20" s="1"/>
  <c r="L104" i="20"/>
  <c r="L105" i="20"/>
  <c r="L106" i="20"/>
  <c r="L107" i="20"/>
  <c r="L108" i="20"/>
  <c r="P108" i="20" s="1"/>
  <c r="L109" i="20"/>
  <c r="P109" i="20" s="1"/>
  <c r="L110" i="20"/>
  <c r="P110" i="20" s="1"/>
  <c r="L111" i="20"/>
  <c r="P111" i="20" s="1"/>
  <c r="L112" i="20"/>
  <c r="P112" i="20" s="1"/>
  <c r="L113" i="20"/>
  <c r="L114" i="20"/>
  <c r="P114" i="20" s="1"/>
  <c r="L115" i="20"/>
  <c r="L116" i="20"/>
  <c r="P116" i="20" s="1"/>
  <c r="L117" i="20"/>
  <c r="P117" i="20" s="1"/>
  <c r="L118" i="20"/>
  <c r="P118" i="20" s="1"/>
  <c r="L119" i="20"/>
  <c r="P119" i="20" s="1"/>
  <c r="L120" i="20"/>
  <c r="P120" i="20" s="1"/>
  <c r="L121" i="20"/>
  <c r="L122" i="20"/>
  <c r="P122" i="20" s="1"/>
  <c r="L123" i="20"/>
  <c r="L124" i="20"/>
  <c r="P124" i="20" s="1"/>
  <c r="L125" i="20"/>
  <c r="P125" i="20" s="1"/>
  <c r="L126" i="20"/>
  <c r="P126" i="20" s="1"/>
  <c r="L127" i="20"/>
  <c r="P127" i="20" s="1"/>
  <c r="L128" i="20"/>
  <c r="L129" i="20"/>
  <c r="L130" i="20"/>
  <c r="P130" i="20" s="1"/>
  <c r="L131" i="20"/>
  <c r="L132" i="20"/>
  <c r="P132" i="20" s="1"/>
  <c r="L133" i="20"/>
  <c r="P133" i="20" s="1"/>
  <c r="L134" i="20"/>
  <c r="P134" i="20" s="1"/>
  <c r="L135" i="20"/>
  <c r="P135" i="20" s="1"/>
  <c r="L136" i="20"/>
  <c r="P136" i="20" s="1"/>
  <c r="L137" i="20"/>
  <c r="L138" i="20"/>
  <c r="P138" i="20" s="1"/>
  <c r="L139" i="20"/>
  <c r="L140" i="20"/>
  <c r="P140" i="20" s="1"/>
  <c r="L141" i="20"/>
  <c r="P141" i="20" s="1"/>
  <c r="L142" i="20"/>
  <c r="P142" i="20" s="1"/>
  <c r="L143" i="20"/>
  <c r="L144" i="20"/>
  <c r="P144" i="20" s="1"/>
  <c r="L145" i="20"/>
  <c r="L146" i="20"/>
  <c r="P146" i="20" s="1"/>
  <c r="L147" i="20"/>
  <c r="L148" i="20"/>
  <c r="P148" i="20" s="1"/>
  <c r="L149" i="20"/>
  <c r="P149" i="20" s="1"/>
  <c r="L150" i="20"/>
  <c r="P150" i="20" s="1"/>
  <c r="L151" i="20"/>
  <c r="P151" i="20" s="1"/>
  <c r="L152" i="20"/>
  <c r="L153" i="20"/>
  <c r="L154" i="20"/>
  <c r="P154" i="20" s="1"/>
  <c r="L155" i="20"/>
  <c r="L156" i="20"/>
  <c r="P156" i="20" s="1"/>
  <c r="L157" i="20"/>
  <c r="P157" i="20" s="1"/>
  <c r="L158" i="20"/>
  <c r="P158" i="20" s="1"/>
  <c r="L159" i="20"/>
  <c r="P159" i="20" s="1"/>
  <c r="L160" i="20"/>
  <c r="L161" i="20"/>
  <c r="L162" i="20"/>
  <c r="L163" i="20"/>
  <c r="L164" i="20"/>
  <c r="P164" i="20" s="1"/>
  <c r="L165" i="20"/>
  <c r="P165" i="20" s="1"/>
  <c r="L166" i="20"/>
  <c r="P166" i="20" s="1"/>
  <c r="L167" i="20"/>
  <c r="L168" i="20"/>
  <c r="P168" i="20" s="1"/>
  <c r="L169" i="20"/>
  <c r="L170" i="20"/>
  <c r="P170" i="20" s="1"/>
  <c r="L171" i="20"/>
  <c r="L172" i="20"/>
  <c r="P172" i="20" s="1"/>
  <c r="L173" i="20"/>
  <c r="P173" i="20" s="1"/>
  <c r="L174" i="20"/>
  <c r="P174" i="20" s="1"/>
  <c r="L175" i="20"/>
  <c r="P175" i="20" s="1"/>
  <c r="L176" i="20"/>
  <c r="P176" i="20" s="1"/>
  <c r="L177" i="20"/>
  <c r="L178" i="20"/>
  <c r="P178" i="20" s="1"/>
  <c r="L179" i="20"/>
  <c r="L180" i="20"/>
  <c r="P180" i="20" s="1"/>
  <c r="L181" i="20"/>
  <c r="P181" i="20" s="1"/>
  <c r="L182" i="20"/>
  <c r="P182" i="20" s="1"/>
  <c r="L183" i="20"/>
  <c r="P183" i="20" s="1"/>
  <c r="L184" i="20"/>
  <c r="L185" i="20"/>
  <c r="L186" i="20"/>
  <c r="P186" i="20" s="1"/>
  <c r="L187" i="20"/>
  <c r="L188" i="20"/>
  <c r="P188" i="20" s="1"/>
  <c r="L189" i="20"/>
  <c r="P189" i="20" s="1"/>
  <c r="L190" i="20"/>
  <c r="P190" i="20" s="1"/>
  <c r="L191" i="20"/>
  <c r="L192" i="20"/>
  <c r="P192" i="20" s="1"/>
  <c r="L193" i="20"/>
  <c r="L194" i="20"/>
  <c r="P194" i="20" s="1"/>
  <c r="L195" i="20"/>
  <c r="L196" i="20"/>
  <c r="P196" i="20" s="1"/>
  <c r="L197" i="20"/>
  <c r="P197" i="20" s="1"/>
  <c r="L198" i="20"/>
  <c r="P198" i="20" s="1"/>
  <c r="L199" i="20"/>
  <c r="P199" i="20" s="1"/>
  <c r="L200" i="20"/>
  <c r="L201" i="20"/>
  <c r="L202" i="20"/>
  <c r="L203" i="20"/>
  <c r="L204" i="20"/>
  <c r="P204" i="20" s="1"/>
  <c r="L205" i="20"/>
  <c r="P205" i="20" s="1"/>
  <c r="L206" i="20"/>
  <c r="P206" i="20" s="1"/>
  <c r="L207" i="20"/>
  <c r="P207" i="20" s="1"/>
  <c r="L208" i="20"/>
  <c r="P208" i="20" s="1"/>
  <c r="L209" i="20"/>
  <c r="L210" i="20"/>
  <c r="P210" i="20" s="1"/>
  <c r="L211" i="20"/>
  <c r="L212" i="20"/>
  <c r="P212" i="20" s="1"/>
  <c r="L213" i="20"/>
  <c r="P213" i="20" s="1"/>
  <c r="L214" i="20"/>
  <c r="P214" i="20" s="1"/>
  <c r="L215" i="20"/>
  <c r="P215" i="20" s="1"/>
  <c r="L216" i="20"/>
  <c r="P216" i="20" s="1"/>
  <c r="L217" i="20"/>
  <c r="L218" i="20"/>
  <c r="P218" i="20" s="1"/>
  <c r="L219" i="20"/>
  <c r="L220" i="20"/>
  <c r="L221" i="20"/>
  <c r="P221" i="20" s="1"/>
  <c r="L222" i="20"/>
  <c r="P222" i="20" s="1"/>
  <c r="L223" i="20"/>
  <c r="P223" i="20" s="1"/>
  <c r="L224" i="20"/>
  <c r="L225" i="20"/>
  <c r="L226" i="20"/>
  <c r="P226" i="20" s="1"/>
  <c r="L227" i="20"/>
  <c r="L228" i="20"/>
  <c r="P228" i="20" s="1"/>
  <c r="L229" i="20"/>
  <c r="P229" i="20" s="1"/>
  <c r="L230" i="20"/>
  <c r="P230" i="20" s="1"/>
  <c r="L231" i="20"/>
  <c r="P231" i="20" s="1"/>
  <c r="L232" i="20"/>
  <c r="P232" i="20" s="1"/>
  <c r="L233" i="20"/>
  <c r="L234" i="20"/>
  <c r="P234" i="20" s="1"/>
  <c r="L235" i="20"/>
  <c r="L236" i="20"/>
  <c r="P236" i="20" s="1"/>
  <c r="L237" i="20"/>
  <c r="P237" i="20" s="1"/>
  <c r="L238" i="20"/>
  <c r="P238" i="20" s="1"/>
  <c r="L239" i="20"/>
  <c r="P239" i="20" s="1"/>
  <c r="L240" i="20"/>
  <c r="P240" i="20" s="1"/>
  <c r="L241" i="20"/>
  <c r="L242" i="20"/>
  <c r="P242" i="20" s="1"/>
  <c r="L243" i="20"/>
  <c r="L244" i="20"/>
  <c r="P244" i="20" s="1"/>
  <c r="L245" i="20"/>
  <c r="L246" i="20"/>
  <c r="P246" i="20" s="1"/>
  <c r="L247" i="20"/>
  <c r="P247" i="20" s="1"/>
  <c r="L248" i="20"/>
  <c r="L249" i="20"/>
  <c r="L250" i="20"/>
  <c r="P250" i="20" s="1"/>
  <c r="L251" i="20"/>
  <c r="L252" i="20"/>
  <c r="P252" i="20" s="1"/>
  <c r="L253" i="20"/>
  <c r="P253" i="20" s="1"/>
  <c r="L254" i="20"/>
  <c r="P254" i="20" s="1"/>
  <c r="L255" i="20"/>
  <c r="P255" i="20" s="1"/>
  <c r="L256" i="20"/>
  <c r="P256" i="20" s="1"/>
  <c r="L257" i="20"/>
  <c r="L258" i="20"/>
  <c r="P258" i="20" s="1"/>
  <c r="L259" i="20"/>
  <c r="L260" i="20"/>
  <c r="P260" i="20" s="1"/>
  <c r="L261" i="20"/>
  <c r="P261" i="20" s="1"/>
  <c r="L262" i="20"/>
  <c r="P262" i="20" s="1"/>
  <c r="L263" i="20"/>
  <c r="P263" i="20" s="1"/>
  <c r="L264" i="20"/>
  <c r="L265" i="20"/>
  <c r="L266" i="20"/>
  <c r="P266" i="20" s="1"/>
  <c r="L267" i="20"/>
  <c r="L268" i="20"/>
  <c r="P268" i="20" s="1"/>
  <c r="L269" i="20"/>
  <c r="P269" i="20" s="1"/>
  <c r="L270" i="20"/>
  <c r="P270" i="20" s="1"/>
  <c r="L271" i="20"/>
  <c r="P271" i="20" s="1"/>
  <c r="L272" i="20"/>
  <c r="L273" i="20"/>
  <c r="L274" i="20"/>
  <c r="P274" i="20" s="1"/>
  <c r="L275" i="20"/>
  <c r="L276" i="20"/>
  <c r="P276" i="20" s="1"/>
  <c r="L277" i="20"/>
  <c r="P277" i="20" s="1"/>
  <c r="L278" i="20"/>
  <c r="P278" i="20" s="1"/>
  <c r="L279" i="20"/>
  <c r="P279" i="20" s="1"/>
  <c r="L280" i="20"/>
  <c r="P280" i="20" s="1"/>
  <c r="L281" i="20"/>
  <c r="L282" i="20"/>
  <c r="P282" i="20" s="1"/>
  <c r="L283" i="20"/>
  <c r="L284" i="20"/>
  <c r="P284" i="20" s="1"/>
  <c r="L285" i="20"/>
  <c r="P285" i="20" s="1"/>
  <c r="L286" i="20"/>
  <c r="P286" i="20" s="1"/>
  <c r="L287" i="20"/>
  <c r="P287" i="20" s="1"/>
  <c r="L288" i="20"/>
  <c r="L289" i="20"/>
  <c r="L290" i="20"/>
  <c r="P290" i="20" s="1"/>
  <c r="L291" i="20"/>
  <c r="L292" i="20"/>
  <c r="P292" i="20" s="1"/>
  <c r="L293" i="20"/>
  <c r="P293" i="20" s="1"/>
  <c r="L294" i="20"/>
  <c r="P294" i="20" s="1"/>
  <c r="L295" i="20"/>
  <c r="P295" i="20" s="1"/>
  <c r="L296" i="20"/>
  <c r="P296" i="20" s="1"/>
  <c r="L297" i="20"/>
  <c r="L298" i="20"/>
  <c r="P298" i="20" s="1"/>
  <c r="L299" i="20"/>
  <c r="L300" i="20"/>
  <c r="P300" i="20" s="1"/>
  <c r="L301" i="20"/>
  <c r="P301" i="20" s="1"/>
  <c r="L302" i="20"/>
  <c r="P302" i="20" s="1"/>
  <c r="L303" i="20"/>
  <c r="P303" i="20" s="1"/>
  <c r="L304" i="20"/>
  <c r="L305" i="20"/>
  <c r="L306" i="20"/>
  <c r="P306" i="20" s="1"/>
  <c r="L307" i="20"/>
  <c r="L308" i="20"/>
  <c r="P308" i="20" s="1"/>
  <c r="L309" i="20"/>
  <c r="P309" i="20" s="1"/>
  <c r="L310" i="20"/>
  <c r="P310" i="20" s="1"/>
  <c r="L311" i="20"/>
  <c r="P311" i="20" s="1"/>
  <c r="L312" i="20"/>
  <c r="L313" i="20"/>
  <c r="L314" i="20"/>
  <c r="P314" i="20" s="1"/>
  <c r="L315" i="20"/>
  <c r="L316" i="20"/>
  <c r="P316" i="20" s="1"/>
  <c r="L317" i="20"/>
  <c r="P317" i="20" s="1"/>
  <c r="L318" i="20"/>
  <c r="P318" i="20" s="1"/>
  <c r="L319" i="20"/>
  <c r="P319" i="20" s="1"/>
  <c r="L320" i="20"/>
  <c r="P320" i="20" s="1"/>
  <c r="L321" i="20"/>
  <c r="L322" i="20"/>
  <c r="P322" i="20" s="1"/>
  <c r="L323" i="20"/>
  <c r="L324" i="20"/>
  <c r="P324" i="20" s="1"/>
  <c r="L325" i="20"/>
  <c r="P325" i="20" s="1"/>
  <c r="L326" i="20"/>
  <c r="P326" i="20" s="1"/>
  <c r="L327" i="20"/>
  <c r="P327" i="20" s="1"/>
  <c r="L328" i="20"/>
  <c r="P328" i="20" s="1"/>
  <c r="L329" i="20"/>
  <c r="L330" i="20"/>
  <c r="P330" i="20" s="1"/>
  <c r="L331" i="20"/>
  <c r="L332" i="20"/>
  <c r="P332" i="20" s="1"/>
  <c r="L333" i="20"/>
  <c r="P333" i="20" s="1"/>
  <c r="L334" i="20"/>
  <c r="P334" i="20" s="1"/>
  <c r="L335" i="20"/>
  <c r="P335" i="20" s="1"/>
  <c r="L336" i="20"/>
  <c r="L337" i="20"/>
  <c r="L338" i="20"/>
  <c r="P338" i="20" s="1"/>
  <c r="L339" i="20"/>
  <c r="L340" i="20"/>
  <c r="P340" i="20" s="1"/>
  <c r="L341" i="20"/>
  <c r="P341" i="20" s="1"/>
  <c r="L342" i="20"/>
  <c r="P342" i="20" s="1"/>
  <c r="L343" i="20"/>
  <c r="P343" i="20" s="1"/>
  <c r="L344" i="20"/>
  <c r="P344" i="20" s="1"/>
  <c r="L345" i="20"/>
  <c r="L346" i="20"/>
  <c r="P346" i="20" s="1"/>
  <c r="L347" i="20"/>
  <c r="L348" i="20"/>
  <c r="P348" i="20" s="1"/>
  <c r="L349" i="20"/>
  <c r="P349" i="20" s="1"/>
  <c r="L350" i="20"/>
  <c r="P350" i="20" s="1"/>
  <c r="L351" i="20"/>
  <c r="P351" i="20" s="1"/>
  <c r="L352" i="20"/>
  <c r="L353" i="20"/>
  <c r="L354" i="20"/>
  <c r="P354" i="20" s="1"/>
  <c r="L355" i="20"/>
  <c r="L356" i="20"/>
  <c r="P356" i="20" s="1"/>
  <c r="L357" i="20"/>
  <c r="P357" i="20" s="1"/>
  <c r="L358" i="20"/>
  <c r="P358" i="20" s="1"/>
  <c r="L359" i="20"/>
  <c r="P359" i="20" s="1"/>
  <c r="L360" i="20"/>
  <c r="P360" i="20" s="1"/>
  <c r="L361" i="20"/>
  <c r="L362" i="20"/>
  <c r="P362" i="20" s="1"/>
  <c r="L363" i="20"/>
  <c r="L364" i="20"/>
  <c r="P364" i="20" s="1"/>
  <c r="L365" i="20"/>
  <c r="P365" i="20" s="1"/>
  <c r="L366" i="20"/>
  <c r="P366" i="20" s="1"/>
  <c r="L367" i="20"/>
  <c r="P367" i="20" s="1"/>
  <c r="L368" i="20"/>
  <c r="P368" i="20" s="1"/>
  <c r="L369" i="20"/>
  <c r="L370" i="20"/>
  <c r="P370" i="20" s="1"/>
  <c r="L371" i="20"/>
  <c r="L372" i="20"/>
  <c r="P372" i="20" s="1"/>
  <c r="L373" i="20"/>
  <c r="P373" i="20" s="1"/>
  <c r="L374" i="20"/>
  <c r="P374" i="20" s="1"/>
  <c r="L375" i="20"/>
  <c r="P375" i="20" s="1"/>
  <c r="L376" i="20"/>
  <c r="L377" i="20"/>
  <c r="L378" i="20"/>
  <c r="P378" i="20" s="1"/>
  <c r="L379" i="20"/>
  <c r="L380" i="20"/>
  <c r="P380" i="20" s="1"/>
  <c r="L381" i="20"/>
  <c r="P381" i="20" s="1"/>
  <c r="L382" i="20"/>
  <c r="P382" i="20" s="1"/>
  <c r="L383" i="20"/>
  <c r="P383" i="20" s="1"/>
  <c r="L384" i="20"/>
  <c r="P384" i="20" s="1"/>
  <c r="L385" i="20"/>
  <c r="L386" i="20"/>
  <c r="P386" i="20" s="1"/>
  <c r="L387" i="20"/>
  <c r="L388" i="20"/>
  <c r="P388" i="20" s="1"/>
  <c r="L389" i="20"/>
  <c r="P389" i="20" s="1"/>
  <c r="L390" i="20"/>
  <c r="P390" i="20" s="1"/>
  <c r="L391" i="20"/>
  <c r="P391" i="20" s="1"/>
  <c r="L392" i="20"/>
  <c r="L393" i="20"/>
  <c r="L394" i="20"/>
  <c r="P394" i="20" s="1"/>
  <c r="L395" i="20"/>
  <c r="L396" i="20"/>
  <c r="P396" i="20" s="1"/>
  <c r="L397" i="20"/>
  <c r="P397" i="20" s="1"/>
  <c r="L398" i="20"/>
  <c r="P398" i="20" s="1"/>
  <c r="L399" i="20"/>
  <c r="P399" i="20" s="1"/>
  <c r="L400" i="20"/>
  <c r="P400" i="20" s="1"/>
  <c r="L401" i="20"/>
  <c r="L402" i="20"/>
  <c r="P402" i="20" s="1"/>
  <c r="L403" i="20"/>
  <c r="L404" i="20"/>
  <c r="P404" i="20" s="1"/>
  <c r="L405" i="20"/>
  <c r="P405" i="20" s="1"/>
  <c r="L406" i="20"/>
  <c r="P406" i="20" s="1"/>
  <c r="L407" i="20"/>
  <c r="P407" i="20" s="1"/>
  <c r="L408" i="20"/>
  <c r="L409" i="20"/>
  <c r="L410" i="20"/>
  <c r="P410" i="20" s="1"/>
  <c r="L411" i="20"/>
  <c r="L412" i="20"/>
  <c r="P412" i="20" s="1"/>
  <c r="L413" i="20"/>
  <c r="L414" i="20"/>
  <c r="P414" i="20" s="1"/>
  <c r="L415" i="20"/>
  <c r="P415" i="20" s="1"/>
  <c r="L416" i="20"/>
  <c r="P416" i="20" s="1"/>
  <c r="L417" i="20"/>
  <c r="L418" i="20"/>
  <c r="P418" i="20" s="1"/>
  <c r="L419" i="20"/>
  <c r="L420" i="20"/>
  <c r="P420" i="20" s="1"/>
  <c r="L421" i="20"/>
  <c r="P421" i="20" s="1"/>
  <c r="L422" i="20"/>
  <c r="P422" i="20" s="1"/>
  <c r="L423" i="20"/>
  <c r="P423" i="20" s="1"/>
  <c r="L424" i="20"/>
  <c r="P424" i="20" s="1"/>
  <c r="L425" i="20"/>
  <c r="L426" i="20"/>
  <c r="P426" i="20" s="1"/>
  <c r="L427" i="20"/>
  <c r="L428" i="20"/>
  <c r="P428" i="20" s="1"/>
  <c r="L429" i="20"/>
  <c r="P429" i="20" s="1"/>
  <c r="L430" i="20"/>
  <c r="P430" i="20" s="1"/>
  <c r="L431" i="20"/>
  <c r="P431" i="20" s="1"/>
  <c r="L432" i="20"/>
  <c r="P432" i="20" s="1"/>
  <c r="L433" i="20"/>
  <c r="L434" i="20"/>
  <c r="P434" i="20" s="1"/>
  <c r="L435" i="20"/>
  <c r="L436" i="20"/>
  <c r="P436" i="20" s="1"/>
  <c r="L437" i="20"/>
  <c r="P437" i="20" s="1"/>
  <c r="L438" i="20"/>
  <c r="P438" i="20" s="1"/>
  <c r="L439" i="20"/>
  <c r="P439" i="20" s="1"/>
  <c r="L440" i="20"/>
  <c r="P440" i="20" s="1"/>
  <c r="L441" i="20"/>
  <c r="L442" i="20"/>
  <c r="P442" i="20" s="1"/>
  <c r="L443" i="20"/>
  <c r="L444" i="20"/>
  <c r="P444" i="20" s="1"/>
  <c r="L445" i="20"/>
  <c r="P445" i="20" s="1"/>
  <c r="L446" i="20"/>
  <c r="P446" i="20" s="1"/>
  <c r="L447" i="20"/>
  <c r="P447" i="20" s="1"/>
  <c r="L448" i="20"/>
  <c r="L449" i="20"/>
  <c r="L450" i="20"/>
  <c r="P450" i="20" s="1"/>
  <c r="L451" i="20"/>
  <c r="L452" i="20"/>
  <c r="P452" i="20" s="1"/>
  <c r="L453" i="20"/>
  <c r="P453" i="20" s="1"/>
  <c r="L454" i="20"/>
  <c r="P454" i="20" s="1"/>
  <c r="L455" i="20"/>
  <c r="P455" i="20" s="1"/>
  <c r="L456" i="20"/>
  <c r="P456" i="20" s="1"/>
  <c r="L457" i="20"/>
  <c r="L458" i="20"/>
  <c r="P458" i="20" s="1"/>
  <c r="L459" i="20"/>
  <c r="L460" i="20"/>
  <c r="P460" i="20" s="1"/>
  <c r="L461" i="20"/>
  <c r="P461" i="20" s="1"/>
  <c r="L462" i="20"/>
  <c r="P462" i="20" s="1"/>
  <c r="L463" i="20"/>
  <c r="P463" i="20" s="1"/>
  <c r="L464" i="20"/>
  <c r="L465" i="20"/>
  <c r="L466" i="20"/>
  <c r="P466" i="20" s="1"/>
  <c r="L467" i="20"/>
  <c r="L468" i="20"/>
  <c r="P468" i="20" s="1"/>
  <c r="L469" i="20"/>
  <c r="P469" i="20" s="1"/>
  <c r="L470" i="20"/>
  <c r="P470" i="20" s="1"/>
  <c r="L471" i="20"/>
  <c r="P471" i="20" s="1"/>
  <c r="L472" i="20"/>
  <c r="P472" i="20" s="1"/>
  <c r="L473" i="20"/>
  <c r="L474" i="20"/>
  <c r="P474" i="20" s="1"/>
  <c r="L475" i="20"/>
  <c r="L476" i="20"/>
  <c r="P476" i="20" s="1"/>
  <c r="L477" i="20"/>
  <c r="P477" i="20" s="1"/>
  <c r="L478" i="20"/>
  <c r="P478" i="20" s="1"/>
  <c r="L479" i="20"/>
  <c r="P479" i="20" s="1"/>
  <c r="L480" i="20"/>
  <c r="P480" i="20" s="1"/>
  <c r="L481" i="20"/>
  <c r="L482" i="20"/>
  <c r="P482" i="20" s="1"/>
  <c r="L483" i="20"/>
  <c r="L484" i="20"/>
  <c r="P484" i="20" s="1"/>
  <c r="L485" i="20"/>
  <c r="P485" i="20" s="1"/>
  <c r="L486" i="20"/>
  <c r="P486" i="20" s="1"/>
  <c r="L487" i="20"/>
  <c r="P487" i="20" s="1"/>
  <c r="L488" i="20"/>
  <c r="P488" i="20" s="1"/>
  <c r="L489" i="20"/>
  <c r="L490" i="20"/>
  <c r="P490" i="20" s="1"/>
  <c r="L491" i="20"/>
  <c r="L492" i="20"/>
  <c r="P492" i="20" s="1"/>
  <c r="L493" i="20"/>
  <c r="P493" i="20" s="1"/>
  <c r="L494" i="20"/>
  <c r="P494" i="20" s="1"/>
  <c r="L495" i="20"/>
  <c r="P495" i="20" s="1"/>
  <c r="L496" i="20"/>
  <c r="L497" i="20"/>
  <c r="L498" i="20"/>
  <c r="P498" i="20" s="1"/>
  <c r="L499" i="20"/>
  <c r="P499" i="20" s="1"/>
  <c r="L500" i="20"/>
  <c r="P500" i="20" s="1"/>
  <c r="L501" i="20"/>
  <c r="P501" i="20" s="1"/>
  <c r="L502" i="20"/>
  <c r="P502" i="20" s="1"/>
  <c r="L503" i="20"/>
  <c r="P503" i="20" s="1"/>
  <c r="L504" i="20"/>
  <c r="P504" i="20" s="1"/>
  <c r="L5" i="20"/>
  <c r="P5" i="20" s="1"/>
  <c r="AL504" i="20"/>
  <c r="X504" i="20"/>
  <c r="W504" i="20"/>
  <c r="AL503" i="20"/>
  <c r="X503" i="20"/>
  <c r="W503" i="20"/>
  <c r="AL502" i="20"/>
  <c r="AM502" i="20" s="1"/>
  <c r="AN502" i="20" s="1"/>
  <c r="AO502" i="20" s="1"/>
  <c r="X502" i="20"/>
  <c r="W502" i="20"/>
  <c r="AL501" i="20"/>
  <c r="AM501" i="20" s="1"/>
  <c r="X501" i="20"/>
  <c r="W501" i="20"/>
  <c r="AL500" i="20"/>
  <c r="AM500" i="20" s="1"/>
  <c r="AN500" i="20" s="1"/>
  <c r="AO500" i="20" s="1"/>
  <c r="X500" i="20"/>
  <c r="W500" i="20"/>
  <c r="AL499" i="20"/>
  <c r="AM499" i="20" s="1"/>
  <c r="X499" i="20"/>
  <c r="W499" i="20"/>
  <c r="AL498" i="20"/>
  <c r="AM498" i="20" s="1"/>
  <c r="AN498" i="20" s="1"/>
  <c r="AO498" i="20" s="1"/>
  <c r="X498" i="20"/>
  <c r="W498" i="20"/>
  <c r="AL497" i="20"/>
  <c r="X497" i="20"/>
  <c r="W497" i="20"/>
  <c r="P497" i="20"/>
  <c r="AL496" i="20"/>
  <c r="X496" i="20"/>
  <c r="W496" i="20"/>
  <c r="P496" i="20"/>
  <c r="AL495" i="20"/>
  <c r="AM495" i="20" s="1"/>
  <c r="AN495" i="20" s="1"/>
  <c r="AO495" i="20" s="1"/>
  <c r="X495" i="20"/>
  <c r="W495" i="20"/>
  <c r="AL494" i="20"/>
  <c r="AM494" i="20" s="1"/>
  <c r="AN494" i="20" s="1"/>
  <c r="AO494" i="20" s="1"/>
  <c r="X494" i="20"/>
  <c r="W494" i="20"/>
  <c r="AL493" i="20"/>
  <c r="X493" i="20"/>
  <c r="W493" i="20"/>
  <c r="AL492" i="20"/>
  <c r="AM492" i="20" s="1"/>
  <c r="AN492" i="20" s="1"/>
  <c r="AO492" i="20" s="1"/>
  <c r="AP492" i="20" s="1"/>
  <c r="X492" i="20"/>
  <c r="W492" i="20"/>
  <c r="AL491" i="20"/>
  <c r="X491" i="20"/>
  <c r="W491" i="20"/>
  <c r="P491" i="20"/>
  <c r="AL490" i="20"/>
  <c r="AM490" i="20" s="1"/>
  <c r="X490" i="20"/>
  <c r="W490" i="20"/>
  <c r="AL489" i="20"/>
  <c r="X489" i="20"/>
  <c r="W489" i="20"/>
  <c r="P489" i="20"/>
  <c r="AL488" i="20"/>
  <c r="X488" i="20"/>
  <c r="W488" i="20"/>
  <c r="AL487" i="20"/>
  <c r="AM487" i="20" s="1"/>
  <c r="AN487" i="20" s="1"/>
  <c r="AO487" i="20" s="1"/>
  <c r="X487" i="20"/>
  <c r="W487" i="20"/>
  <c r="AL486" i="20"/>
  <c r="X486" i="20"/>
  <c r="W486" i="20"/>
  <c r="AL485" i="20"/>
  <c r="X485" i="20"/>
  <c r="W485" i="20"/>
  <c r="AL484" i="20"/>
  <c r="AM484" i="20" s="1"/>
  <c r="AN484" i="20" s="1"/>
  <c r="AO484" i="20" s="1"/>
  <c r="AP484" i="20" s="1"/>
  <c r="X484" i="20"/>
  <c r="W484" i="20"/>
  <c r="AL483" i="20"/>
  <c r="AM483" i="20" s="1"/>
  <c r="X483" i="20"/>
  <c r="W483" i="20"/>
  <c r="P483" i="20"/>
  <c r="AL482" i="20"/>
  <c r="X482" i="20"/>
  <c r="W482" i="20"/>
  <c r="AL481" i="20"/>
  <c r="X481" i="20"/>
  <c r="W481" i="20"/>
  <c r="P481" i="20"/>
  <c r="AL480" i="20"/>
  <c r="AM480" i="20" s="1"/>
  <c r="X480" i="20"/>
  <c r="W480" i="20"/>
  <c r="AL479" i="20"/>
  <c r="AM479" i="20" s="1"/>
  <c r="AN479" i="20" s="1"/>
  <c r="AO479" i="20" s="1"/>
  <c r="X479" i="20"/>
  <c r="W479" i="20"/>
  <c r="AL478" i="20"/>
  <c r="AM478" i="20" s="1"/>
  <c r="X478" i="20"/>
  <c r="W478" i="20"/>
  <c r="AL477" i="20"/>
  <c r="X477" i="20"/>
  <c r="W477" i="20"/>
  <c r="AL476" i="20"/>
  <c r="AM476" i="20" s="1"/>
  <c r="AN476" i="20" s="1"/>
  <c r="AO476" i="20" s="1"/>
  <c r="AP476" i="20" s="1"/>
  <c r="X476" i="20"/>
  <c r="W476" i="20"/>
  <c r="AL475" i="20"/>
  <c r="AM475" i="20" s="1"/>
  <c r="AN475" i="20" s="1"/>
  <c r="AO475" i="20" s="1"/>
  <c r="X475" i="20"/>
  <c r="W475" i="20"/>
  <c r="P475" i="20"/>
  <c r="AL474" i="20"/>
  <c r="X474" i="20"/>
  <c r="W474" i="20"/>
  <c r="AL473" i="20"/>
  <c r="AM473" i="20" s="1"/>
  <c r="X473" i="20"/>
  <c r="W473" i="20"/>
  <c r="P473" i="20"/>
  <c r="AL472" i="20"/>
  <c r="AM472" i="20" s="1"/>
  <c r="AN472" i="20" s="1"/>
  <c r="AO472" i="20" s="1"/>
  <c r="AP472" i="20" s="1"/>
  <c r="X472" i="20"/>
  <c r="W472" i="20"/>
  <c r="AL471" i="20"/>
  <c r="AM471" i="20" s="1"/>
  <c r="AN471" i="20" s="1"/>
  <c r="AO471" i="20" s="1"/>
  <c r="X471" i="20"/>
  <c r="W471" i="20"/>
  <c r="AL470" i="20"/>
  <c r="AM470" i="20" s="1"/>
  <c r="X470" i="20"/>
  <c r="W470" i="20"/>
  <c r="AL469" i="20"/>
  <c r="AM469" i="20" s="1"/>
  <c r="X469" i="20"/>
  <c r="W469" i="20"/>
  <c r="AL468" i="20"/>
  <c r="AM468" i="20" s="1"/>
  <c r="AN468" i="20" s="1"/>
  <c r="AO468" i="20" s="1"/>
  <c r="AP468" i="20" s="1"/>
  <c r="X468" i="20"/>
  <c r="W468" i="20"/>
  <c r="AL467" i="20"/>
  <c r="AM467" i="20" s="1"/>
  <c r="AN467" i="20" s="1"/>
  <c r="AO467" i="20" s="1"/>
  <c r="AP467" i="20" s="1"/>
  <c r="X467" i="20"/>
  <c r="W467" i="20"/>
  <c r="P467" i="20"/>
  <c r="AL466" i="20"/>
  <c r="X466" i="20"/>
  <c r="W466" i="20"/>
  <c r="AL465" i="20"/>
  <c r="X465" i="20"/>
  <c r="W465" i="20"/>
  <c r="P465" i="20"/>
  <c r="AL464" i="20"/>
  <c r="AM464" i="20" s="1"/>
  <c r="AN464" i="20" s="1"/>
  <c r="AO464" i="20" s="1"/>
  <c r="AP464" i="20" s="1"/>
  <c r="X464" i="20"/>
  <c r="W464" i="20"/>
  <c r="P464" i="20"/>
  <c r="AL463" i="20"/>
  <c r="AM463" i="20" s="1"/>
  <c r="X463" i="20"/>
  <c r="W463" i="20"/>
  <c r="AL462" i="20"/>
  <c r="AM462" i="20" s="1"/>
  <c r="AN462" i="20" s="1"/>
  <c r="AO462" i="20" s="1"/>
  <c r="X462" i="20"/>
  <c r="W462" i="20"/>
  <c r="AL461" i="20"/>
  <c r="X461" i="20"/>
  <c r="W461" i="20"/>
  <c r="AL460" i="20"/>
  <c r="X460" i="20"/>
  <c r="W460" i="20"/>
  <c r="AL459" i="20"/>
  <c r="AM459" i="20" s="1"/>
  <c r="X459" i="20"/>
  <c r="W459" i="20"/>
  <c r="P459" i="20"/>
  <c r="AL458" i="20"/>
  <c r="AM458" i="20" s="1"/>
  <c r="AN458" i="20" s="1"/>
  <c r="AO458" i="20" s="1"/>
  <c r="AP458" i="20" s="1"/>
  <c r="X458" i="20"/>
  <c r="W458" i="20"/>
  <c r="AL457" i="20"/>
  <c r="AM457" i="20" s="1"/>
  <c r="AN457" i="20" s="1"/>
  <c r="AO457" i="20" s="1"/>
  <c r="X457" i="20"/>
  <c r="W457" i="20"/>
  <c r="P457" i="20"/>
  <c r="AL456" i="20"/>
  <c r="AM456" i="20" s="1"/>
  <c r="AN456" i="20" s="1"/>
  <c r="AO456" i="20" s="1"/>
  <c r="X456" i="20"/>
  <c r="W456" i="20"/>
  <c r="AL455" i="20"/>
  <c r="AM455" i="20" s="1"/>
  <c r="X455" i="20"/>
  <c r="W455" i="20"/>
  <c r="AL454" i="20"/>
  <c r="AM454" i="20" s="1"/>
  <c r="AN454" i="20" s="1"/>
  <c r="AO454" i="20" s="1"/>
  <c r="X454" i="20"/>
  <c r="W454" i="20"/>
  <c r="AL453" i="20"/>
  <c r="AM453" i="20" s="1"/>
  <c r="X453" i="20"/>
  <c r="W453" i="20"/>
  <c r="AL452" i="20"/>
  <c r="X452" i="20"/>
  <c r="W452" i="20"/>
  <c r="AL451" i="20"/>
  <c r="AM451" i="20" s="1"/>
  <c r="X451" i="20"/>
  <c r="W451" i="20"/>
  <c r="P451" i="20"/>
  <c r="AL450" i="20"/>
  <c r="AM450" i="20" s="1"/>
  <c r="X450" i="20"/>
  <c r="W450" i="20"/>
  <c r="AL449" i="20"/>
  <c r="X449" i="20"/>
  <c r="W449" i="20"/>
  <c r="P449" i="20"/>
  <c r="AL448" i="20"/>
  <c r="AM448" i="20" s="1"/>
  <c r="AN448" i="20" s="1"/>
  <c r="AO448" i="20" s="1"/>
  <c r="X448" i="20"/>
  <c r="W448" i="20"/>
  <c r="P448" i="20"/>
  <c r="AL447" i="20"/>
  <c r="AM447" i="20" s="1"/>
  <c r="X447" i="20"/>
  <c r="W447" i="20"/>
  <c r="AL446" i="20"/>
  <c r="AM446" i="20" s="1"/>
  <c r="AN446" i="20" s="1"/>
  <c r="AO446" i="20" s="1"/>
  <c r="AP446" i="20" s="1"/>
  <c r="X446" i="20"/>
  <c r="W446" i="20"/>
  <c r="AL445" i="20"/>
  <c r="X445" i="20"/>
  <c r="W445" i="20"/>
  <c r="AL444" i="20"/>
  <c r="X444" i="20"/>
  <c r="W444" i="20"/>
  <c r="AL443" i="20"/>
  <c r="AM443" i="20" s="1"/>
  <c r="X443" i="20"/>
  <c r="W443" i="20"/>
  <c r="P443" i="20"/>
  <c r="AL442" i="20"/>
  <c r="AM442" i="20" s="1"/>
  <c r="X442" i="20"/>
  <c r="W442" i="20"/>
  <c r="AL441" i="20"/>
  <c r="AM441" i="20" s="1"/>
  <c r="X441" i="20"/>
  <c r="W441" i="20"/>
  <c r="P441" i="20"/>
  <c r="AL440" i="20"/>
  <c r="X440" i="20"/>
  <c r="W440" i="20"/>
  <c r="AL439" i="20"/>
  <c r="X439" i="20"/>
  <c r="W439" i="20"/>
  <c r="AL438" i="20"/>
  <c r="AM438" i="20" s="1"/>
  <c r="AN438" i="20" s="1"/>
  <c r="AO438" i="20" s="1"/>
  <c r="X438" i="20"/>
  <c r="W438" i="20"/>
  <c r="AL437" i="20"/>
  <c r="AM437" i="20" s="1"/>
  <c r="X437" i="20"/>
  <c r="W437" i="20"/>
  <c r="AL436" i="20"/>
  <c r="AM436" i="20" s="1"/>
  <c r="AN436" i="20" s="1"/>
  <c r="AO436" i="20" s="1"/>
  <c r="X436" i="20"/>
  <c r="W436" i="20"/>
  <c r="AL435" i="20"/>
  <c r="AM435" i="20" s="1"/>
  <c r="X435" i="20"/>
  <c r="W435" i="20"/>
  <c r="P435" i="20"/>
  <c r="AL434" i="20"/>
  <c r="AM434" i="20" s="1"/>
  <c r="AN434" i="20" s="1"/>
  <c r="AO434" i="20" s="1"/>
  <c r="AP434" i="20" s="1"/>
  <c r="X434" i="20"/>
  <c r="W434" i="20"/>
  <c r="AL433" i="20"/>
  <c r="AM433" i="20" s="1"/>
  <c r="X433" i="20"/>
  <c r="W433" i="20"/>
  <c r="P433" i="20"/>
  <c r="AL432" i="20"/>
  <c r="X432" i="20"/>
  <c r="W432" i="20"/>
  <c r="AL431" i="20"/>
  <c r="X431" i="20"/>
  <c r="W431" i="20"/>
  <c r="AL430" i="20"/>
  <c r="AM430" i="20" s="1"/>
  <c r="AN430" i="20" s="1"/>
  <c r="AO430" i="20" s="1"/>
  <c r="AP430" i="20" s="1"/>
  <c r="X430" i="20"/>
  <c r="W430" i="20"/>
  <c r="AL429" i="20"/>
  <c r="AM429" i="20" s="1"/>
  <c r="X429" i="20"/>
  <c r="W429" i="20"/>
  <c r="AL428" i="20"/>
  <c r="AM428" i="20" s="1"/>
  <c r="AN428" i="20" s="1"/>
  <c r="AO428" i="20" s="1"/>
  <c r="X428" i="20"/>
  <c r="W428" i="20"/>
  <c r="AL427" i="20"/>
  <c r="AM427" i="20" s="1"/>
  <c r="X427" i="20"/>
  <c r="W427" i="20"/>
  <c r="P427" i="20"/>
  <c r="AL426" i="20"/>
  <c r="AM426" i="20" s="1"/>
  <c r="X426" i="20"/>
  <c r="W426" i="20"/>
  <c r="AL425" i="20"/>
  <c r="AM425" i="20" s="1"/>
  <c r="AN425" i="20" s="1"/>
  <c r="AO425" i="20" s="1"/>
  <c r="X425" i="20"/>
  <c r="W425" i="20"/>
  <c r="P425" i="20"/>
  <c r="AL424" i="20"/>
  <c r="AM424" i="20" s="1"/>
  <c r="X424" i="20"/>
  <c r="W424" i="20"/>
  <c r="AL423" i="20"/>
  <c r="X423" i="20"/>
  <c r="W423" i="20"/>
  <c r="AL422" i="20"/>
  <c r="AM422" i="20" s="1"/>
  <c r="AN422" i="20" s="1"/>
  <c r="AO422" i="20" s="1"/>
  <c r="AP422" i="20" s="1"/>
  <c r="X422" i="20"/>
  <c r="W422" i="20"/>
  <c r="AL421" i="20"/>
  <c r="AM421" i="20" s="1"/>
  <c r="X421" i="20"/>
  <c r="W421" i="20"/>
  <c r="AL420" i="20"/>
  <c r="AM420" i="20" s="1"/>
  <c r="AN420" i="20" s="1"/>
  <c r="AO420" i="20" s="1"/>
  <c r="AP420" i="20" s="1"/>
  <c r="X420" i="20"/>
  <c r="W420" i="20"/>
  <c r="AL419" i="20"/>
  <c r="AM419" i="20" s="1"/>
  <c r="X419" i="20"/>
  <c r="W419" i="20"/>
  <c r="P419" i="20"/>
  <c r="AL418" i="20"/>
  <c r="AM418" i="20" s="1"/>
  <c r="X418" i="20"/>
  <c r="W418" i="20"/>
  <c r="AL417" i="20"/>
  <c r="X417" i="20"/>
  <c r="W417" i="20"/>
  <c r="P417" i="20"/>
  <c r="AL416" i="20"/>
  <c r="X416" i="20"/>
  <c r="W416" i="20"/>
  <c r="AL415" i="20"/>
  <c r="AM415" i="20" s="1"/>
  <c r="X415" i="20"/>
  <c r="W415" i="20"/>
  <c r="AL414" i="20"/>
  <c r="AM414" i="20" s="1"/>
  <c r="AN414" i="20" s="1"/>
  <c r="AO414" i="20" s="1"/>
  <c r="X414" i="20"/>
  <c r="W414" i="20"/>
  <c r="AL413" i="20"/>
  <c r="AM413" i="20" s="1"/>
  <c r="X413" i="20"/>
  <c r="W413" i="20"/>
  <c r="P413" i="20"/>
  <c r="AL412" i="20"/>
  <c r="AM412" i="20" s="1"/>
  <c r="AN412" i="20" s="1"/>
  <c r="AO412" i="20" s="1"/>
  <c r="X412" i="20"/>
  <c r="W412" i="20"/>
  <c r="AL411" i="20"/>
  <c r="AM411" i="20" s="1"/>
  <c r="AN411" i="20" s="1"/>
  <c r="AO411" i="20" s="1"/>
  <c r="X411" i="20"/>
  <c r="W411" i="20"/>
  <c r="P411" i="20"/>
  <c r="AL410" i="20"/>
  <c r="X410" i="20"/>
  <c r="W410" i="20"/>
  <c r="AL409" i="20"/>
  <c r="X409" i="20"/>
  <c r="W409" i="20"/>
  <c r="P409" i="20"/>
  <c r="AL408" i="20"/>
  <c r="AM408" i="20" s="1"/>
  <c r="X408" i="20"/>
  <c r="W408" i="20"/>
  <c r="P408" i="20"/>
  <c r="AL407" i="20"/>
  <c r="AM407" i="20" s="1"/>
  <c r="AN407" i="20" s="1"/>
  <c r="AO407" i="20" s="1"/>
  <c r="X407" i="20"/>
  <c r="W407" i="20"/>
  <c r="AL406" i="20"/>
  <c r="AM406" i="20" s="1"/>
  <c r="AN406" i="20" s="1"/>
  <c r="AO406" i="20" s="1"/>
  <c r="X406" i="20"/>
  <c r="W406" i="20"/>
  <c r="AL405" i="20"/>
  <c r="AM405" i="20" s="1"/>
  <c r="X405" i="20"/>
  <c r="W405" i="20"/>
  <c r="AL404" i="20"/>
  <c r="AM404" i="20" s="1"/>
  <c r="AN404" i="20" s="1"/>
  <c r="AO404" i="20" s="1"/>
  <c r="X404" i="20"/>
  <c r="W404" i="20"/>
  <c r="AL403" i="20"/>
  <c r="AM403" i="20" s="1"/>
  <c r="X403" i="20"/>
  <c r="W403" i="20"/>
  <c r="P403" i="20"/>
  <c r="AL402" i="20"/>
  <c r="X402" i="20"/>
  <c r="W402" i="20"/>
  <c r="AL401" i="20"/>
  <c r="X401" i="20"/>
  <c r="W401" i="20"/>
  <c r="P401" i="20"/>
  <c r="AL400" i="20"/>
  <c r="X400" i="20"/>
  <c r="W400" i="20"/>
  <c r="AL399" i="20"/>
  <c r="X399" i="20"/>
  <c r="W399" i="20"/>
  <c r="AL398" i="20"/>
  <c r="AM398" i="20" s="1"/>
  <c r="X398" i="20"/>
  <c r="W398" i="20"/>
  <c r="AL397" i="20"/>
  <c r="AM397" i="20" s="1"/>
  <c r="X397" i="20"/>
  <c r="W397" i="20"/>
  <c r="AL396" i="20"/>
  <c r="AM396" i="20" s="1"/>
  <c r="AN396" i="20" s="1"/>
  <c r="AO396" i="20" s="1"/>
  <c r="X396" i="20"/>
  <c r="W396" i="20"/>
  <c r="AL395" i="20"/>
  <c r="AM395" i="20" s="1"/>
  <c r="AN395" i="20" s="1"/>
  <c r="AO395" i="20" s="1"/>
  <c r="X395" i="20"/>
  <c r="W395" i="20"/>
  <c r="P395" i="20"/>
  <c r="AL394" i="20"/>
  <c r="AM394" i="20" s="1"/>
  <c r="AN394" i="20" s="1"/>
  <c r="AO394" i="20" s="1"/>
  <c r="X394" i="20"/>
  <c r="W394" i="20"/>
  <c r="AL393" i="20"/>
  <c r="X393" i="20"/>
  <c r="W393" i="20"/>
  <c r="P393" i="20"/>
  <c r="AL392" i="20"/>
  <c r="AM392" i="20" s="1"/>
  <c r="X392" i="20"/>
  <c r="W392" i="20"/>
  <c r="P392" i="20"/>
  <c r="AL391" i="20"/>
  <c r="AM391" i="20" s="1"/>
  <c r="X391" i="20"/>
  <c r="W391" i="20"/>
  <c r="AL390" i="20"/>
  <c r="X390" i="20"/>
  <c r="W390" i="20"/>
  <c r="AL389" i="20"/>
  <c r="AM389" i="20" s="1"/>
  <c r="X389" i="20"/>
  <c r="W389" i="20"/>
  <c r="AL388" i="20"/>
  <c r="AM388" i="20" s="1"/>
  <c r="X388" i="20"/>
  <c r="W388" i="20"/>
  <c r="AL387" i="20"/>
  <c r="AM387" i="20" s="1"/>
  <c r="AN387" i="20" s="1"/>
  <c r="AO387" i="20" s="1"/>
  <c r="X387" i="20"/>
  <c r="W387" i="20"/>
  <c r="P387" i="20"/>
  <c r="AL386" i="20"/>
  <c r="AM386" i="20" s="1"/>
  <c r="X386" i="20"/>
  <c r="W386" i="20"/>
  <c r="AL385" i="20"/>
  <c r="X385" i="20"/>
  <c r="W385" i="20"/>
  <c r="P385" i="20"/>
  <c r="AL384" i="20"/>
  <c r="AM384" i="20" s="1"/>
  <c r="X384" i="20"/>
  <c r="W384" i="20"/>
  <c r="AL383" i="20"/>
  <c r="AM383" i="20" s="1"/>
  <c r="AN383" i="20" s="1"/>
  <c r="AO383" i="20" s="1"/>
  <c r="AP383" i="20" s="1"/>
  <c r="X383" i="20"/>
  <c r="W383" i="20"/>
  <c r="AL382" i="20"/>
  <c r="X382" i="20"/>
  <c r="W382" i="20"/>
  <c r="AL381" i="20"/>
  <c r="AM381" i="20" s="1"/>
  <c r="X381" i="20"/>
  <c r="W381" i="20"/>
  <c r="AL380" i="20"/>
  <c r="AM380" i="20" s="1"/>
  <c r="X380" i="20"/>
  <c r="W380" i="20"/>
  <c r="AL379" i="20"/>
  <c r="AM379" i="20" s="1"/>
  <c r="AN379" i="20" s="1"/>
  <c r="AO379" i="20" s="1"/>
  <c r="X379" i="20"/>
  <c r="W379" i="20"/>
  <c r="P379" i="20"/>
  <c r="AL378" i="20"/>
  <c r="X378" i="20"/>
  <c r="W378" i="20"/>
  <c r="AL377" i="20"/>
  <c r="X377" i="20"/>
  <c r="W377" i="20"/>
  <c r="P377" i="20"/>
  <c r="AL376" i="20"/>
  <c r="AM376" i="20" s="1"/>
  <c r="X376" i="20"/>
  <c r="W376" i="20"/>
  <c r="P376" i="20"/>
  <c r="AL375" i="20"/>
  <c r="AM375" i="20" s="1"/>
  <c r="AN375" i="20" s="1"/>
  <c r="AO375" i="20" s="1"/>
  <c r="AP375" i="20" s="1"/>
  <c r="X375" i="20"/>
  <c r="W375" i="20"/>
  <c r="AL374" i="20"/>
  <c r="X374" i="20"/>
  <c r="W374" i="20"/>
  <c r="AL373" i="20"/>
  <c r="AM373" i="20" s="1"/>
  <c r="X373" i="20"/>
  <c r="W373" i="20"/>
  <c r="AL372" i="20"/>
  <c r="AM372" i="20" s="1"/>
  <c r="AN372" i="20" s="1"/>
  <c r="AO372" i="20" s="1"/>
  <c r="AP372" i="20" s="1"/>
  <c r="X372" i="20"/>
  <c r="W372" i="20"/>
  <c r="AL371" i="20"/>
  <c r="AM371" i="20" s="1"/>
  <c r="AN371" i="20" s="1"/>
  <c r="AO371" i="20" s="1"/>
  <c r="X371" i="20"/>
  <c r="W371" i="20"/>
  <c r="P371" i="20"/>
  <c r="AL370" i="20"/>
  <c r="AM370" i="20" s="1"/>
  <c r="AN370" i="20" s="1"/>
  <c r="AO370" i="20" s="1"/>
  <c r="AP370" i="20" s="1"/>
  <c r="X370" i="20"/>
  <c r="W370" i="20"/>
  <c r="AL369" i="20"/>
  <c r="X369" i="20"/>
  <c r="W369" i="20"/>
  <c r="P369" i="20"/>
  <c r="AL368" i="20"/>
  <c r="X368" i="20"/>
  <c r="W368" i="20"/>
  <c r="AL367" i="20"/>
  <c r="AM367" i="20" s="1"/>
  <c r="X367" i="20"/>
  <c r="W367" i="20"/>
  <c r="AL366" i="20"/>
  <c r="AM366" i="20" s="1"/>
  <c r="X366" i="20"/>
  <c r="W366" i="20"/>
  <c r="AL365" i="20"/>
  <c r="X365" i="20"/>
  <c r="W365" i="20"/>
  <c r="AL364" i="20"/>
  <c r="X364" i="20"/>
  <c r="W364" i="20"/>
  <c r="AL363" i="20"/>
  <c r="X363" i="20"/>
  <c r="W363" i="20"/>
  <c r="P363" i="20"/>
  <c r="AL362" i="20"/>
  <c r="AM362" i="20" s="1"/>
  <c r="AN362" i="20" s="1"/>
  <c r="AO362" i="20" s="1"/>
  <c r="X362" i="20"/>
  <c r="W362" i="20"/>
  <c r="AL361" i="20"/>
  <c r="AM361" i="20" s="1"/>
  <c r="X361" i="20"/>
  <c r="W361" i="20"/>
  <c r="P361" i="20"/>
  <c r="AL360" i="20"/>
  <c r="AM360" i="20" s="1"/>
  <c r="AN360" i="20" s="1"/>
  <c r="AO360" i="20" s="1"/>
  <c r="X360" i="20"/>
  <c r="W360" i="20"/>
  <c r="AL359" i="20"/>
  <c r="AM359" i="20" s="1"/>
  <c r="X359" i="20"/>
  <c r="W359" i="20"/>
  <c r="AL358" i="20"/>
  <c r="X358" i="20"/>
  <c r="W358" i="20"/>
  <c r="AL357" i="20"/>
  <c r="X357" i="20"/>
  <c r="W357" i="20"/>
  <c r="AL356" i="20"/>
  <c r="AM356" i="20" s="1"/>
  <c r="X356" i="20"/>
  <c r="W356" i="20"/>
  <c r="AL355" i="20"/>
  <c r="AM355" i="20" s="1"/>
  <c r="AN355" i="20" s="1"/>
  <c r="AO355" i="20" s="1"/>
  <c r="X355" i="20"/>
  <c r="W355" i="20"/>
  <c r="P355" i="20"/>
  <c r="AL354" i="20"/>
  <c r="AM354" i="20" s="1"/>
  <c r="X354" i="20"/>
  <c r="W354" i="20"/>
  <c r="AL353" i="20"/>
  <c r="X353" i="20"/>
  <c r="W353" i="20"/>
  <c r="P353" i="20"/>
  <c r="AL352" i="20"/>
  <c r="X352" i="20"/>
  <c r="W352" i="20"/>
  <c r="P352" i="20"/>
  <c r="AL351" i="20"/>
  <c r="X351" i="20"/>
  <c r="W351" i="20"/>
  <c r="AL350" i="20"/>
  <c r="X350" i="20"/>
  <c r="W350" i="20"/>
  <c r="AL349" i="20"/>
  <c r="X349" i="20"/>
  <c r="W349" i="20"/>
  <c r="AL348" i="20"/>
  <c r="AM348" i="20" s="1"/>
  <c r="X348" i="20"/>
  <c r="W348" i="20"/>
  <c r="AL347" i="20"/>
  <c r="AM347" i="20" s="1"/>
  <c r="AN347" i="20" s="1"/>
  <c r="AO347" i="20" s="1"/>
  <c r="X347" i="20"/>
  <c r="W347" i="20"/>
  <c r="P347" i="20"/>
  <c r="AL346" i="20"/>
  <c r="AM346" i="20" s="1"/>
  <c r="X346" i="20"/>
  <c r="W346" i="20"/>
  <c r="AL345" i="20"/>
  <c r="AM345" i="20" s="1"/>
  <c r="X345" i="20"/>
  <c r="W345" i="20"/>
  <c r="P345" i="20"/>
  <c r="AL344" i="20"/>
  <c r="AM344" i="20" s="1"/>
  <c r="AN344" i="20" s="1"/>
  <c r="AO344" i="20" s="1"/>
  <c r="AP344" i="20" s="1"/>
  <c r="AQ344" i="20" s="1"/>
  <c r="AR344" i="20" s="1"/>
  <c r="X344" i="20"/>
  <c r="W344" i="20"/>
  <c r="AL343" i="20"/>
  <c r="AM343" i="20" s="1"/>
  <c r="AN343" i="20" s="1"/>
  <c r="AO343" i="20" s="1"/>
  <c r="AP343" i="20" s="1"/>
  <c r="X343" i="20"/>
  <c r="W343" i="20"/>
  <c r="AL342" i="20"/>
  <c r="X342" i="20"/>
  <c r="W342" i="20"/>
  <c r="AL341" i="20"/>
  <c r="AM341" i="20" s="1"/>
  <c r="X341" i="20"/>
  <c r="W341" i="20"/>
  <c r="AL340" i="20"/>
  <c r="X340" i="20"/>
  <c r="W340" i="20"/>
  <c r="AL339" i="20"/>
  <c r="AM339" i="20" s="1"/>
  <c r="AN339" i="20" s="1"/>
  <c r="AO339" i="20" s="1"/>
  <c r="X339" i="20"/>
  <c r="W339" i="20"/>
  <c r="P339" i="20"/>
  <c r="AL338" i="20"/>
  <c r="AM338" i="20" s="1"/>
  <c r="AN338" i="20" s="1"/>
  <c r="AO338" i="20" s="1"/>
  <c r="X338" i="20"/>
  <c r="W338" i="20"/>
  <c r="AL337" i="20"/>
  <c r="AM337" i="20" s="1"/>
  <c r="AN337" i="20" s="1"/>
  <c r="AO337" i="20" s="1"/>
  <c r="X337" i="20"/>
  <c r="W337" i="20"/>
  <c r="P337" i="20"/>
  <c r="AL336" i="20"/>
  <c r="AM336" i="20" s="1"/>
  <c r="AN336" i="20" s="1"/>
  <c r="AO336" i="20" s="1"/>
  <c r="X336" i="20"/>
  <c r="W336" i="20"/>
  <c r="P336" i="20"/>
  <c r="AL335" i="20"/>
  <c r="X335" i="20"/>
  <c r="W335" i="20"/>
  <c r="AL334" i="20"/>
  <c r="AM334" i="20" s="1"/>
  <c r="X334" i="20"/>
  <c r="W334" i="20"/>
  <c r="AL333" i="20"/>
  <c r="AM333" i="20" s="1"/>
  <c r="X333" i="20"/>
  <c r="W333" i="20"/>
  <c r="AL332" i="20"/>
  <c r="X332" i="20"/>
  <c r="W332" i="20"/>
  <c r="AL331" i="20"/>
  <c r="AM331" i="20" s="1"/>
  <c r="X331" i="20"/>
  <c r="W331" i="20"/>
  <c r="P331" i="20"/>
  <c r="AL330" i="20"/>
  <c r="AM330" i="20" s="1"/>
  <c r="AN330" i="20" s="1"/>
  <c r="AO330" i="20" s="1"/>
  <c r="X330" i="20"/>
  <c r="W330" i="20"/>
  <c r="AL329" i="20"/>
  <c r="AM329" i="20" s="1"/>
  <c r="AN329" i="20" s="1"/>
  <c r="AO329" i="20" s="1"/>
  <c r="X329" i="20"/>
  <c r="W329" i="20"/>
  <c r="P329" i="20"/>
  <c r="AL328" i="20"/>
  <c r="AM328" i="20" s="1"/>
  <c r="AN328" i="20" s="1"/>
  <c r="AO328" i="20" s="1"/>
  <c r="X328" i="20"/>
  <c r="W328" i="20"/>
  <c r="AL327" i="20"/>
  <c r="X327" i="20"/>
  <c r="W327" i="20"/>
  <c r="AL326" i="20"/>
  <c r="AM326" i="20" s="1"/>
  <c r="X326" i="20"/>
  <c r="W326" i="20"/>
  <c r="AL325" i="20"/>
  <c r="X325" i="20"/>
  <c r="W325" i="20"/>
  <c r="AL324" i="20"/>
  <c r="X324" i="20"/>
  <c r="W324" i="20"/>
  <c r="AL323" i="20"/>
  <c r="AM323" i="20" s="1"/>
  <c r="X323" i="20"/>
  <c r="W323" i="20"/>
  <c r="P323" i="20"/>
  <c r="AL322" i="20"/>
  <c r="AM322" i="20" s="1"/>
  <c r="AN322" i="20" s="1"/>
  <c r="AO322" i="20" s="1"/>
  <c r="X322" i="20"/>
  <c r="W322" i="20"/>
  <c r="AL321" i="20"/>
  <c r="AM321" i="20" s="1"/>
  <c r="AN321" i="20" s="1"/>
  <c r="AO321" i="20" s="1"/>
  <c r="X321" i="20"/>
  <c r="W321" i="20"/>
  <c r="P321" i="20"/>
  <c r="AL320" i="20"/>
  <c r="AM320" i="20" s="1"/>
  <c r="AN320" i="20" s="1"/>
  <c r="AO320" i="20" s="1"/>
  <c r="AP320" i="20" s="1"/>
  <c r="X320" i="20"/>
  <c r="W320" i="20"/>
  <c r="AL319" i="20"/>
  <c r="X319" i="20"/>
  <c r="W319" i="20"/>
  <c r="AL318" i="20"/>
  <c r="AM318" i="20" s="1"/>
  <c r="X318" i="20"/>
  <c r="W318" i="20"/>
  <c r="AL317" i="20"/>
  <c r="AM317" i="20" s="1"/>
  <c r="AN317" i="20" s="1"/>
  <c r="AO317" i="20" s="1"/>
  <c r="X317" i="20"/>
  <c r="W317" i="20"/>
  <c r="AL316" i="20"/>
  <c r="X316" i="20"/>
  <c r="W316" i="20"/>
  <c r="AL315" i="20"/>
  <c r="AM315" i="20" s="1"/>
  <c r="X315" i="20"/>
  <c r="W315" i="20"/>
  <c r="P315" i="20"/>
  <c r="AL314" i="20"/>
  <c r="AM314" i="20" s="1"/>
  <c r="X314" i="20"/>
  <c r="W314" i="20"/>
  <c r="AL313" i="20"/>
  <c r="AM313" i="20" s="1"/>
  <c r="AN313" i="20" s="1"/>
  <c r="AO313" i="20" s="1"/>
  <c r="X313" i="20"/>
  <c r="W313" i="20"/>
  <c r="P313" i="20"/>
  <c r="AL312" i="20"/>
  <c r="AM312" i="20" s="1"/>
  <c r="AN312" i="20" s="1"/>
  <c r="AO312" i="20" s="1"/>
  <c r="AP312" i="20" s="1"/>
  <c r="X312" i="20"/>
  <c r="W312" i="20"/>
  <c r="P312" i="20"/>
  <c r="AL311" i="20"/>
  <c r="X311" i="20"/>
  <c r="W311" i="20"/>
  <c r="AL310" i="20"/>
  <c r="AM310" i="20" s="1"/>
  <c r="X310" i="20"/>
  <c r="W310" i="20"/>
  <c r="AL309" i="20"/>
  <c r="AM309" i="20" s="1"/>
  <c r="AN309" i="20" s="1"/>
  <c r="AO309" i="20" s="1"/>
  <c r="X309" i="20"/>
  <c r="W309" i="20"/>
  <c r="AL308" i="20"/>
  <c r="X308" i="20"/>
  <c r="W308" i="20"/>
  <c r="AL307" i="20"/>
  <c r="AM307" i="20" s="1"/>
  <c r="X307" i="20"/>
  <c r="W307" i="20"/>
  <c r="P307" i="20"/>
  <c r="AL306" i="20"/>
  <c r="AM306" i="20" s="1"/>
  <c r="AN306" i="20" s="1"/>
  <c r="AO306" i="20" s="1"/>
  <c r="X306" i="20"/>
  <c r="W306" i="20"/>
  <c r="AL305" i="20"/>
  <c r="AM305" i="20" s="1"/>
  <c r="AN305" i="20" s="1"/>
  <c r="AO305" i="20" s="1"/>
  <c r="X305" i="20"/>
  <c r="W305" i="20"/>
  <c r="P305" i="20"/>
  <c r="AL304" i="20"/>
  <c r="X304" i="20"/>
  <c r="W304" i="20"/>
  <c r="P304" i="20"/>
  <c r="AL303" i="20"/>
  <c r="X303" i="20"/>
  <c r="W303" i="20"/>
  <c r="AL302" i="20"/>
  <c r="AM302" i="20" s="1"/>
  <c r="X302" i="20"/>
  <c r="W302" i="20"/>
  <c r="AL301" i="20"/>
  <c r="X301" i="20"/>
  <c r="W301" i="20"/>
  <c r="AL300" i="20"/>
  <c r="X300" i="20"/>
  <c r="W300" i="20"/>
  <c r="AL299" i="20"/>
  <c r="AM299" i="20" s="1"/>
  <c r="X299" i="20"/>
  <c r="W299" i="20"/>
  <c r="P299" i="20"/>
  <c r="AL298" i="20"/>
  <c r="AM298" i="20" s="1"/>
  <c r="X298" i="20"/>
  <c r="W298" i="20"/>
  <c r="AL297" i="20"/>
  <c r="AM297" i="20" s="1"/>
  <c r="AN297" i="20" s="1"/>
  <c r="AO297" i="20" s="1"/>
  <c r="X297" i="20"/>
  <c r="W297" i="20"/>
  <c r="P297" i="20"/>
  <c r="AL296" i="20"/>
  <c r="AM296" i="20" s="1"/>
  <c r="X296" i="20"/>
  <c r="W296" i="20"/>
  <c r="AL295" i="20"/>
  <c r="X295" i="20"/>
  <c r="W295" i="20"/>
  <c r="AL294" i="20"/>
  <c r="AM294" i="20" s="1"/>
  <c r="X294" i="20"/>
  <c r="W294" i="20"/>
  <c r="AL293" i="20"/>
  <c r="AM293" i="20" s="1"/>
  <c r="AN293" i="20" s="1"/>
  <c r="AO293" i="20" s="1"/>
  <c r="X293" i="20"/>
  <c r="W293" i="20"/>
  <c r="AL292" i="20"/>
  <c r="X292" i="20"/>
  <c r="W292" i="20"/>
  <c r="AL291" i="20"/>
  <c r="AM291" i="20" s="1"/>
  <c r="X291" i="20"/>
  <c r="W291" i="20"/>
  <c r="P291" i="20"/>
  <c r="AL290" i="20"/>
  <c r="AM290" i="20" s="1"/>
  <c r="X290" i="20"/>
  <c r="W290" i="20"/>
  <c r="AL289" i="20"/>
  <c r="AM289" i="20" s="1"/>
  <c r="AN289" i="20" s="1"/>
  <c r="AO289" i="20" s="1"/>
  <c r="AP289" i="20" s="1"/>
  <c r="X289" i="20"/>
  <c r="W289" i="20"/>
  <c r="P289" i="20"/>
  <c r="AL288" i="20"/>
  <c r="AM288" i="20" s="1"/>
  <c r="X288" i="20"/>
  <c r="W288" i="20"/>
  <c r="P288" i="20"/>
  <c r="AL287" i="20"/>
  <c r="AM287" i="20" s="1"/>
  <c r="X287" i="20"/>
  <c r="W287" i="20"/>
  <c r="AL286" i="20"/>
  <c r="AM286" i="20" s="1"/>
  <c r="AN286" i="20" s="1"/>
  <c r="AO286" i="20" s="1"/>
  <c r="X286" i="20"/>
  <c r="W286" i="20"/>
  <c r="AL285" i="20"/>
  <c r="X285" i="20"/>
  <c r="W285" i="20"/>
  <c r="AL284" i="20"/>
  <c r="X284" i="20"/>
  <c r="W284" i="20"/>
  <c r="AL283" i="20"/>
  <c r="X283" i="20"/>
  <c r="W283" i="20"/>
  <c r="P283" i="20"/>
  <c r="AL282" i="20"/>
  <c r="X282" i="20"/>
  <c r="W282" i="20"/>
  <c r="AL281" i="20"/>
  <c r="X281" i="20"/>
  <c r="W281" i="20"/>
  <c r="P281" i="20"/>
  <c r="AL280" i="20"/>
  <c r="X280" i="20"/>
  <c r="W280" i="20"/>
  <c r="AL279" i="20"/>
  <c r="X279" i="20"/>
  <c r="W279" i="20"/>
  <c r="AL278" i="20"/>
  <c r="AM278" i="20" s="1"/>
  <c r="AN278" i="20" s="1"/>
  <c r="AO278" i="20" s="1"/>
  <c r="X278" i="20"/>
  <c r="W278" i="20"/>
  <c r="AL277" i="20"/>
  <c r="X277" i="20"/>
  <c r="W277" i="20"/>
  <c r="AL276" i="20"/>
  <c r="AM276" i="20" s="1"/>
  <c r="X276" i="20"/>
  <c r="W276" i="20"/>
  <c r="AL275" i="20"/>
  <c r="X275" i="20"/>
  <c r="W275" i="20"/>
  <c r="P275" i="20"/>
  <c r="AL274" i="20"/>
  <c r="X274" i="20"/>
  <c r="W274" i="20"/>
  <c r="AL273" i="20"/>
  <c r="AM273" i="20" s="1"/>
  <c r="X273" i="20"/>
  <c r="W273" i="20"/>
  <c r="P273" i="20"/>
  <c r="AL272" i="20"/>
  <c r="AM272" i="20" s="1"/>
  <c r="AN272" i="20" s="1"/>
  <c r="AO272" i="20" s="1"/>
  <c r="AP272" i="20" s="1"/>
  <c r="X272" i="20"/>
  <c r="W272" i="20"/>
  <c r="P272" i="20"/>
  <c r="AL271" i="20"/>
  <c r="X271" i="20"/>
  <c r="W271" i="20"/>
  <c r="AL270" i="20"/>
  <c r="AM270" i="20" s="1"/>
  <c r="AN270" i="20" s="1"/>
  <c r="AO270" i="20" s="1"/>
  <c r="AP270" i="20" s="1"/>
  <c r="X270" i="20"/>
  <c r="W270" i="20"/>
  <c r="AL269" i="20"/>
  <c r="X269" i="20"/>
  <c r="W269" i="20"/>
  <c r="AL268" i="20"/>
  <c r="X268" i="20"/>
  <c r="W268" i="20"/>
  <c r="AL267" i="20"/>
  <c r="AM267" i="20" s="1"/>
  <c r="X267" i="20"/>
  <c r="W267" i="20"/>
  <c r="P267" i="20"/>
  <c r="AL266" i="20"/>
  <c r="AM266" i="20" s="1"/>
  <c r="AN266" i="20" s="1"/>
  <c r="AO266" i="20" s="1"/>
  <c r="X266" i="20"/>
  <c r="W266" i="20"/>
  <c r="AL265" i="20"/>
  <c r="X265" i="20"/>
  <c r="W265" i="20"/>
  <c r="P265" i="20"/>
  <c r="AL264" i="20"/>
  <c r="AM264" i="20" s="1"/>
  <c r="AN264" i="20" s="1"/>
  <c r="AO264" i="20" s="1"/>
  <c r="X264" i="20"/>
  <c r="W264" i="20"/>
  <c r="P264" i="20"/>
  <c r="AL263" i="20"/>
  <c r="X263" i="20"/>
  <c r="W263" i="20"/>
  <c r="AL262" i="20"/>
  <c r="AM262" i="20" s="1"/>
  <c r="X262" i="20"/>
  <c r="W262" i="20"/>
  <c r="AL261" i="20"/>
  <c r="X261" i="20"/>
  <c r="W261" i="20"/>
  <c r="AL260" i="20"/>
  <c r="X260" i="20"/>
  <c r="W260" i="20"/>
  <c r="AL259" i="20"/>
  <c r="X259" i="20"/>
  <c r="W259" i="20"/>
  <c r="P259" i="20"/>
  <c r="AL258" i="20"/>
  <c r="AM258" i="20" s="1"/>
  <c r="AN258" i="20" s="1"/>
  <c r="AO258" i="20" s="1"/>
  <c r="X258" i="20"/>
  <c r="W258" i="20"/>
  <c r="AL257" i="20"/>
  <c r="AM257" i="20" s="1"/>
  <c r="X257" i="20"/>
  <c r="W257" i="20"/>
  <c r="P257" i="20"/>
  <c r="AL256" i="20"/>
  <c r="AM256" i="20" s="1"/>
  <c r="X256" i="20"/>
  <c r="W256" i="20"/>
  <c r="AL255" i="20"/>
  <c r="AM255" i="20" s="1"/>
  <c r="AN255" i="20" s="1"/>
  <c r="AO255" i="20" s="1"/>
  <c r="X255" i="20"/>
  <c r="W255" i="20"/>
  <c r="AL254" i="20"/>
  <c r="X254" i="20"/>
  <c r="W254" i="20"/>
  <c r="AL253" i="20"/>
  <c r="AM253" i="20" s="1"/>
  <c r="AN253" i="20" s="1"/>
  <c r="AO253" i="20" s="1"/>
  <c r="X253" i="20"/>
  <c r="W253" i="20"/>
  <c r="AL252" i="20"/>
  <c r="AM252" i="20" s="1"/>
  <c r="AN252" i="20" s="1"/>
  <c r="AO252" i="20" s="1"/>
  <c r="X252" i="20"/>
  <c r="W252" i="20"/>
  <c r="AL251" i="20"/>
  <c r="AM251" i="20" s="1"/>
  <c r="X251" i="20"/>
  <c r="W251" i="20"/>
  <c r="P251" i="20"/>
  <c r="AL250" i="20"/>
  <c r="AM250" i="20" s="1"/>
  <c r="AN250" i="20" s="1"/>
  <c r="AO250" i="20" s="1"/>
  <c r="AP250" i="20" s="1"/>
  <c r="X250" i="20"/>
  <c r="W250" i="20"/>
  <c r="AL249" i="20"/>
  <c r="AM249" i="20" s="1"/>
  <c r="AN249" i="20" s="1"/>
  <c r="AO249" i="20" s="1"/>
  <c r="AP249" i="20" s="1"/>
  <c r="X249" i="20"/>
  <c r="W249" i="20"/>
  <c r="P249" i="20"/>
  <c r="AL248" i="20"/>
  <c r="X248" i="20"/>
  <c r="W248" i="20"/>
  <c r="P248" i="20"/>
  <c r="AL247" i="20"/>
  <c r="X247" i="20"/>
  <c r="W247" i="20"/>
  <c r="AL246" i="20"/>
  <c r="X246" i="20"/>
  <c r="W246" i="20"/>
  <c r="AL245" i="20"/>
  <c r="AM245" i="20" s="1"/>
  <c r="AN245" i="20" s="1"/>
  <c r="AO245" i="20" s="1"/>
  <c r="X245" i="20"/>
  <c r="W245" i="20"/>
  <c r="P245" i="20"/>
  <c r="AL244" i="20"/>
  <c r="AM244" i="20" s="1"/>
  <c r="AN244" i="20" s="1"/>
  <c r="AO244" i="20" s="1"/>
  <c r="X244" i="20"/>
  <c r="W244" i="20"/>
  <c r="AL243" i="20"/>
  <c r="AM243" i="20" s="1"/>
  <c r="X243" i="20"/>
  <c r="W243" i="20"/>
  <c r="P243" i="20"/>
  <c r="AL242" i="20"/>
  <c r="AM242" i="20" s="1"/>
  <c r="AN242" i="20" s="1"/>
  <c r="AO242" i="20" s="1"/>
  <c r="AP242" i="20" s="1"/>
  <c r="X242" i="20"/>
  <c r="W242" i="20"/>
  <c r="AL241" i="20"/>
  <c r="AM241" i="20" s="1"/>
  <c r="AN241" i="20" s="1"/>
  <c r="AO241" i="20" s="1"/>
  <c r="X241" i="20"/>
  <c r="W241" i="20"/>
  <c r="P241" i="20"/>
  <c r="AL240" i="20"/>
  <c r="X240" i="20"/>
  <c r="W240" i="20"/>
  <c r="AL239" i="20"/>
  <c r="X239" i="20"/>
  <c r="W239" i="20"/>
  <c r="AL238" i="20"/>
  <c r="X238" i="20"/>
  <c r="W238" i="20"/>
  <c r="AL237" i="20"/>
  <c r="AM237" i="20" s="1"/>
  <c r="AN237" i="20" s="1"/>
  <c r="AO237" i="20" s="1"/>
  <c r="X237" i="20"/>
  <c r="W237" i="20"/>
  <c r="AL236" i="20"/>
  <c r="X236" i="20"/>
  <c r="W236" i="20"/>
  <c r="AL235" i="20"/>
  <c r="AM235" i="20" s="1"/>
  <c r="X235" i="20"/>
  <c r="W235" i="20"/>
  <c r="P235" i="20"/>
  <c r="AL234" i="20"/>
  <c r="AM234" i="20" s="1"/>
  <c r="AN234" i="20" s="1"/>
  <c r="AO234" i="20" s="1"/>
  <c r="X234" i="20"/>
  <c r="W234" i="20"/>
  <c r="AL233" i="20"/>
  <c r="AM233" i="20" s="1"/>
  <c r="AN233" i="20" s="1"/>
  <c r="AO233" i="20" s="1"/>
  <c r="AP233" i="20" s="1"/>
  <c r="X233" i="20"/>
  <c r="W233" i="20"/>
  <c r="P233" i="20"/>
  <c r="AL232" i="20"/>
  <c r="X232" i="20"/>
  <c r="W232" i="20"/>
  <c r="AL231" i="20"/>
  <c r="AM231" i="20" s="1"/>
  <c r="X231" i="20"/>
  <c r="W231" i="20"/>
  <c r="AL230" i="20"/>
  <c r="X230" i="20"/>
  <c r="W230" i="20"/>
  <c r="AL229" i="20"/>
  <c r="AM229" i="20" s="1"/>
  <c r="AN229" i="20" s="1"/>
  <c r="AO229" i="20" s="1"/>
  <c r="X229" i="20"/>
  <c r="W229" i="20"/>
  <c r="AL228" i="20"/>
  <c r="AM228" i="20" s="1"/>
  <c r="X228" i="20"/>
  <c r="W228" i="20"/>
  <c r="AL227" i="20"/>
  <c r="AM227" i="20" s="1"/>
  <c r="X227" i="20"/>
  <c r="W227" i="20"/>
  <c r="P227" i="20"/>
  <c r="AL226" i="20"/>
  <c r="AM226" i="20" s="1"/>
  <c r="AN226" i="20" s="1"/>
  <c r="AO226" i="20" s="1"/>
  <c r="AP226" i="20" s="1"/>
  <c r="X226" i="20"/>
  <c r="W226" i="20"/>
  <c r="AL225" i="20"/>
  <c r="AM225" i="20" s="1"/>
  <c r="AN225" i="20" s="1"/>
  <c r="AO225" i="20" s="1"/>
  <c r="AP225" i="20" s="1"/>
  <c r="X225" i="20"/>
  <c r="W225" i="20"/>
  <c r="P225" i="20"/>
  <c r="AL224" i="20"/>
  <c r="X224" i="20"/>
  <c r="W224" i="20"/>
  <c r="P224" i="20"/>
  <c r="AL223" i="20"/>
  <c r="X223" i="20"/>
  <c r="W223" i="20"/>
  <c r="AL222" i="20"/>
  <c r="X222" i="20"/>
  <c r="W222" i="20"/>
  <c r="AL221" i="20"/>
  <c r="AM221" i="20" s="1"/>
  <c r="AN221" i="20" s="1"/>
  <c r="AO221" i="20" s="1"/>
  <c r="X221" i="20"/>
  <c r="W221" i="20"/>
  <c r="AL220" i="20"/>
  <c r="AM220" i="20" s="1"/>
  <c r="X220" i="20"/>
  <c r="W220" i="20"/>
  <c r="P220" i="20"/>
  <c r="AL219" i="20"/>
  <c r="AM219" i="20" s="1"/>
  <c r="X219" i="20"/>
  <c r="W219" i="20"/>
  <c r="P219" i="20"/>
  <c r="AL218" i="20"/>
  <c r="AM218" i="20" s="1"/>
  <c r="AN218" i="20" s="1"/>
  <c r="AO218" i="20" s="1"/>
  <c r="AP218" i="20" s="1"/>
  <c r="X218" i="20"/>
  <c r="W218" i="20"/>
  <c r="AL217" i="20"/>
  <c r="AM217" i="20" s="1"/>
  <c r="AN217" i="20" s="1"/>
  <c r="AO217" i="20" s="1"/>
  <c r="X217" i="20"/>
  <c r="W217" i="20"/>
  <c r="P217" i="20"/>
  <c r="AL216" i="20"/>
  <c r="X216" i="20"/>
  <c r="W216" i="20"/>
  <c r="AL215" i="20"/>
  <c r="X215" i="20"/>
  <c r="W215" i="20"/>
  <c r="AL214" i="20"/>
  <c r="X214" i="20"/>
  <c r="W214" i="20"/>
  <c r="AL213" i="20"/>
  <c r="AM213" i="20" s="1"/>
  <c r="AN213" i="20" s="1"/>
  <c r="AO213" i="20" s="1"/>
  <c r="X213" i="20"/>
  <c r="W213" i="20"/>
  <c r="AL212" i="20"/>
  <c r="AM212" i="20" s="1"/>
  <c r="X212" i="20"/>
  <c r="W212" i="20"/>
  <c r="AL211" i="20"/>
  <c r="X211" i="20"/>
  <c r="W211" i="20"/>
  <c r="P211" i="20"/>
  <c r="AL210" i="20"/>
  <c r="AM210" i="20" s="1"/>
  <c r="AN210" i="20" s="1"/>
  <c r="AO210" i="20" s="1"/>
  <c r="AP210" i="20" s="1"/>
  <c r="X210" i="20"/>
  <c r="W210" i="20"/>
  <c r="AL209" i="20"/>
  <c r="AM209" i="20" s="1"/>
  <c r="AN209" i="20" s="1"/>
  <c r="AO209" i="20" s="1"/>
  <c r="AP209" i="20" s="1"/>
  <c r="X209" i="20"/>
  <c r="W209" i="20"/>
  <c r="P209" i="20"/>
  <c r="AL208" i="20"/>
  <c r="X208" i="20"/>
  <c r="W208" i="20"/>
  <c r="AL207" i="20"/>
  <c r="AM207" i="20" s="1"/>
  <c r="X207" i="20"/>
  <c r="W207" i="20"/>
  <c r="AL206" i="20"/>
  <c r="AM206" i="20" s="1"/>
  <c r="X206" i="20"/>
  <c r="W206" i="20"/>
  <c r="AL205" i="20"/>
  <c r="AM205" i="20" s="1"/>
  <c r="AN205" i="20" s="1"/>
  <c r="AO205" i="20" s="1"/>
  <c r="X205" i="20"/>
  <c r="W205" i="20"/>
  <c r="AL204" i="20"/>
  <c r="AM204" i="20" s="1"/>
  <c r="X204" i="20"/>
  <c r="W204" i="20"/>
  <c r="AL203" i="20"/>
  <c r="AM203" i="20" s="1"/>
  <c r="X203" i="20"/>
  <c r="W203" i="20"/>
  <c r="P203" i="20"/>
  <c r="AL202" i="20"/>
  <c r="X202" i="20"/>
  <c r="W202" i="20"/>
  <c r="P202" i="20"/>
  <c r="AL201" i="20"/>
  <c r="AM201" i="20" s="1"/>
  <c r="AN201" i="20" s="1"/>
  <c r="AO201" i="20" s="1"/>
  <c r="X201" i="20"/>
  <c r="W201" i="20"/>
  <c r="P201" i="20"/>
  <c r="AL200" i="20"/>
  <c r="AM200" i="20" s="1"/>
  <c r="X200" i="20"/>
  <c r="W200" i="20"/>
  <c r="P200" i="20"/>
  <c r="AL199" i="20"/>
  <c r="AM199" i="20" s="1"/>
  <c r="AN199" i="20" s="1"/>
  <c r="AO199" i="20" s="1"/>
  <c r="X199" i="20"/>
  <c r="W199" i="20"/>
  <c r="AL198" i="20"/>
  <c r="X198" i="20"/>
  <c r="W198" i="20"/>
  <c r="AL197" i="20"/>
  <c r="AM197" i="20" s="1"/>
  <c r="AN197" i="20" s="1"/>
  <c r="AO197" i="20" s="1"/>
  <c r="X197" i="20"/>
  <c r="W197" i="20"/>
  <c r="AL196" i="20"/>
  <c r="X196" i="20"/>
  <c r="W196" i="20"/>
  <c r="AL195" i="20"/>
  <c r="AM195" i="20" s="1"/>
  <c r="AN195" i="20" s="1"/>
  <c r="AO195" i="20" s="1"/>
  <c r="X195" i="20"/>
  <c r="W195" i="20"/>
  <c r="P195" i="20"/>
  <c r="AL194" i="20"/>
  <c r="X194" i="20"/>
  <c r="W194" i="20"/>
  <c r="AL193" i="20"/>
  <c r="X193" i="20"/>
  <c r="W193" i="20"/>
  <c r="P193" i="20"/>
  <c r="AL192" i="20"/>
  <c r="AM192" i="20" s="1"/>
  <c r="X192" i="20"/>
  <c r="W192" i="20"/>
  <c r="AL191" i="20"/>
  <c r="X191" i="20"/>
  <c r="W191" i="20"/>
  <c r="P191" i="20"/>
  <c r="AL190" i="20"/>
  <c r="AM190" i="20" s="1"/>
  <c r="AN190" i="20" s="1"/>
  <c r="AO190" i="20" s="1"/>
  <c r="X190" i="20"/>
  <c r="W190" i="20"/>
  <c r="AL189" i="20"/>
  <c r="X189" i="20"/>
  <c r="W189" i="20"/>
  <c r="AL188" i="20"/>
  <c r="X188" i="20"/>
  <c r="W188" i="20"/>
  <c r="AL187" i="20"/>
  <c r="AM187" i="20" s="1"/>
  <c r="AN187" i="20" s="1"/>
  <c r="AO187" i="20" s="1"/>
  <c r="AP187" i="20" s="1"/>
  <c r="X187" i="20"/>
  <c r="W187" i="20"/>
  <c r="P187" i="20"/>
  <c r="AL186" i="20"/>
  <c r="X186" i="20"/>
  <c r="W186" i="20"/>
  <c r="AL185" i="20"/>
  <c r="X185" i="20"/>
  <c r="W185" i="20"/>
  <c r="P185" i="20"/>
  <c r="AL184" i="20"/>
  <c r="X184" i="20"/>
  <c r="W184" i="20"/>
  <c r="P184" i="20"/>
  <c r="AL183" i="20"/>
  <c r="AM183" i="20" s="1"/>
  <c r="AN183" i="20" s="1"/>
  <c r="AO183" i="20" s="1"/>
  <c r="X183" i="20"/>
  <c r="W183" i="20"/>
  <c r="AL182" i="20"/>
  <c r="AM182" i="20" s="1"/>
  <c r="X182" i="20"/>
  <c r="W182" i="20"/>
  <c r="AL181" i="20"/>
  <c r="X181" i="20"/>
  <c r="W181" i="20"/>
  <c r="AL180" i="20"/>
  <c r="AM180" i="20" s="1"/>
  <c r="AN180" i="20" s="1"/>
  <c r="AO180" i="20" s="1"/>
  <c r="AP180" i="20" s="1"/>
  <c r="AQ180" i="20" s="1"/>
  <c r="AR180" i="20" s="1"/>
  <c r="X180" i="20"/>
  <c r="W180" i="20"/>
  <c r="AL179" i="20"/>
  <c r="AM179" i="20" s="1"/>
  <c r="AN179" i="20" s="1"/>
  <c r="AO179" i="20" s="1"/>
  <c r="X179" i="20"/>
  <c r="W179" i="20"/>
  <c r="P179" i="20"/>
  <c r="AL178" i="20"/>
  <c r="AM178" i="20" s="1"/>
  <c r="AN178" i="20" s="1"/>
  <c r="AO178" i="20" s="1"/>
  <c r="X178" i="20"/>
  <c r="W178" i="20"/>
  <c r="AL177" i="20"/>
  <c r="X177" i="20"/>
  <c r="W177" i="20"/>
  <c r="P177" i="20"/>
  <c r="AL176" i="20"/>
  <c r="AM176" i="20" s="1"/>
  <c r="X176" i="20"/>
  <c r="W176" i="20"/>
  <c r="AL175" i="20"/>
  <c r="X175" i="20"/>
  <c r="W175" i="20"/>
  <c r="AL174" i="20"/>
  <c r="AM174" i="20" s="1"/>
  <c r="AN174" i="20" s="1"/>
  <c r="AO174" i="20" s="1"/>
  <c r="X174" i="20"/>
  <c r="W174" i="20"/>
  <c r="AL173" i="20"/>
  <c r="AM173" i="20" s="1"/>
  <c r="X173" i="20"/>
  <c r="W173" i="20"/>
  <c r="AL172" i="20"/>
  <c r="AM172" i="20" s="1"/>
  <c r="AN172" i="20" s="1"/>
  <c r="AO172" i="20" s="1"/>
  <c r="X172" i="20"/>
  <c r="W172" i="20"/>
  <c r="AL171" i="20"/>
  <c r="X171" i="20"/>
  <c r="W171" i="20"/>
  <c r="P171" i="20"/>
  <c r="AL170" i="20"/>
  <c r="AM170" i="20" s="1"/>
  <c r="AN170" i="20" s="1"/>
  <c r="AO170" i="20" s="1"/>
  <c r="X170" i="20"/>
  <c r="W170" i="20"/>
  <c r="AL169" i="20"/>
  <c r="X169" i="20"/>
  <c r="W169" i="20"/>
  <c r="P169" i="20"/>
  <c r="AL168" i="20"/>
  <c r="X168" i="20"/>
  <c r="W168" i="20"/>
  <c r="AL167" i="20"/>
  <c r="X167" i="20"/>
  <c r="W167" i="20"/>
  <c r="P167" i="20"/>
  <c r="AL166" i="20"/>
  <c r="AM166" i="20" s="1"/>
  <c r="AN166" i="20" s="1"/>
  <c r="AO166" i="20" s="1"/>
  <c r="X166" i="20"/>
  <c r="W166" i="20"/>
  <c r="AL165" i="20"/>
  <c r="X165" i="20"/>
  <c r="W165" i="20"/>
  <c r="AL164" i="20"/>
  <c r="AM164" i="20" s="1"/>
  <c r="AN164" i="20" s="1"/>
  <c r="AO164" i="20" s="1"/>
  <c r="AP164" i="20" s="1"/>
  <c r="X164" i="20"/>
  <c r="W164" i="20"/>
  <c r="AL163" i="20"/>
  <c r="X163" i="20"/>
  <c r="W163" i="20"/>
  <c r="P163" i="20"/>
  <c r="AL162" i="20"/>
  <c r="AM162" i="20" s="1"/>
  <c r="AN162" i="20" s="1"/>
  <c r="AO162" i="20" s="1"/>
  <c r="X162" i="20"/>
  <c r="W162" i="20"/>
  <c r="P162" i="20"/>
  <c r="AL161" i="20"/>
  <c r="X161" i="20"/>
  <c r="W161" i="20"/>
  <c r="P161" i="20"/>
  <c r="AL160" i="20"/>
  <c r="X160" i="20"/>
  <c r="W160" i="20"/>
  <c r="P160" i="20"/>
  <c r="AL159" i="20"/>
  <c r="X159" i="20"/>
  <c r="W159" i="20"/>
  <c r="AL158" i="20"/>
  <c r="AM158" i="20" s="1"/>
  <c r="AN158" i="20" s="1"/>
  <c r="AO158" i="20" s="1"/>
  <c r="X158" i="20"/>
  <c r="W158" i="20"/>
  <c r="AL157" i="20"/>
  <c r="AM157" i="20" s="1"/>
  <c r="X157" i="20"/>
  <c r="W157" i="20"/>
  <c r="AL156" i="20"/>
  <c r="AM156" i="20" s="1"/>
  <c r="X156" i="20"/>
  <c r="W156" i="20"/>
  <c r="AL155" i="20"/>
  <c r="X155" i="20"/>
  <c r="W155" i="20"/>
  <c r="P155" i="20"/>
  <c r="AL154" i="20"/>
  <c r="AM154" i="20" s="1"/>
  <c r="AN154" i="20" s="1"/>
  <c r="AO154" i="20" s="1"/>
  <c r="AP154" i="20" s="1"/>
  <c r="X154" i="20"/>
  <c r="W154" i="20"/>
  <c r="AL153" i="20"/>
  <c r="X153" i="20"/>
  <c r="W153" i="20"/>
  <c r="P153" i="20"/>
  <c r="AL152" i="20"/>
  <c r="AM152" i="20" s="1"/>
  <c r="X152" i="20"/>
  <c r="W152" i="20"/>
  <c r="P152" i="20"/>
  <c r="AL151" i="20"/>
  <c r="X151" i="20"/>
  <c r="W151" i="20"/>
  <c r="AL150" i="20"/>
  <c r="AM150" i="20" s="1"/>
  <c r="AN150" i="20" s="1"/>
  <c r="AO150" i="20" s="1"/>
  <c r="X150" i="20"/>
  <c r="W150" i="20"/>
  <c r="AL149" i="20"/>
  <c r="AM149" i="20" s="1"/>
  <c r="X149" i="20"/>
  <c r="W149" i="20"/>
  <c r="AL148" i="20"/>
  <c r="AM148" i="20" s="1"/>
  <c r="AN148" i="20" s="1"/>
  <c r="AO148" i="20" s="1"/>
  <c r="X148" i="20"/>
  <c r="W148" i="20"/>
  <c r="AL147" i="20"/>
  <c r="AM147" i="20" s="1"/>
  <c r="AN147" i="20" s="1"/>
  <c r="AO147" i="20" s="1"/>
  <c r="X147" i="20"/>
  <c r="W147" i="20"/>
  <c r="P147" i="20"/>
  <c r="AL146" i="20"/>
  <c r="AM146" i="20" s="1"/>
  <c r="AN146" i="20" s="1"/>
  <c r="AO146" i="20" s="1"/>
  <c r="AP146" i="20" s="1"/>
  <c r="X146" i="20"/>
  <c r="W146" i="20"/>
  <c r="AL145" i="20"/>
  <c r="X145" i="20"/>
  <c r="W145" i="20"/>
  <c r="P145" i="20"/>
  <c r="AL144" i="20"/>
  <c r="AM144" i="20" s="1"/>
  <c r="X144" i="20"/>
  <c r="W144" i="20"/>
  <c r="AL143" i="20"/>
  <c r="X143" i="20"/>
  <c r="W143" i="20"/>
  <c r="P143" i="20"/>
  <c r="AL142" i="20"/>
  <c r="AM142" i="20" s="1"/>
  <c r="AN142" i="20" s="1"/>
  <c r="AO142" i="20" s="1"/>
  <c r="X142" i="20"/>
  <c r="W142" i="20"/>
  <c r="AL141" i="20"/>
  <c r="AM141" i="20" s="1"/>
  <c r="X141" i="20"/>
  <c r="W141" i="20"/>
  <c r="AL140" i="20"/>
  <c r="AM140" i="20" s="1"/>
  <c r="AN140" i="20" s="1"/>
  <c r="AO140" i="20" s="1"/>
  <c r="X140" i="20"/>
  <c r="W140" i="20"/>
  <c r="AL139" i="20"/>
  <c r="X139" i="20"/>
  <c r="W139" i="20"/>
  <c r="P139" i="20"/>
  <c r="AL138" i="20"/>
  <c r="AM138" i="20" s="1"/>
  <c r="X138" i="20"/>
  <c r="W138" i="20"/>
  <c r="AL137" i="20"/>
  <c r="X137" i="20"/>
  <c r="W137" i="20"/>
  <c r="P137" i="20"/>
  <c r="AL136" i="20"/>
  <c r="AM136" i="20" s="1"/>
  <c r="X136" i="20"/>
  <c r="W136" i="20"/>
  <c r="AL135" i="20"/>
  <c r="AM135" i="20" s="1"/>
  <c r="AN135" i="20" s="1"/>
  <c r="AO135" i="20" s="1"/>
  <c r="X135" i="20"/>
  <c r="W135" i="20"/>
  <c r="AL134" i="20"/>
  <c r="AM134" i="20" s="1"/>
  <c r="X134" i="20"/>
  <c r="W134" i="20"/>
  <c r="AL133" i="20"/>
  <c r="X133" i="20"/>
  <c r="W133" i="20"/>
  <c r="AL132" i="20"/>
  <c r="AM132" i="20" s="1"/>
  <c r="AN132" i="20" s="1"/>
  <c r="AO132" i="20" s="1"/>
  <c r="AP132" i="20" s="1"/>
  <c r="X132" i="20"/>
  <c r="W132" i="20"/>
  <c r="AL131" i="20"/>
  <c r="AM131" i="20" s="1"/>
  <c r="AN131" i="20" s="1"/>
  <c r="AO131" i="20" s="1"/>
  <c r="X131" i="20"/>
  <c r="W131" i="20"/>
  <c r="P131" i="20"/>
  <c r="AL130" i="20"/>
  <c r="X130" i="20"/>
  <c r="W130" i="20"/>
  <c r="AL129" i="20"/>
  <c r="X129" i="20"/>
  <c r="W129" i="20"/>
  <c r="P129" i="20"/>
  <c r="AL128" i="20"/>
  <c r="AM128" i="20" s="1"/>
  <c r="AN128" i="20" s="1"/>
  <c r="AO128" i="20" s="1"/>
  <c r="X128" i="20"/>
  <c r="W128" i="20"/>
  <c r="P128" i="20"/>
  <c r="AL127" i="20"/>
  <c r="AM127" i="20" s="1"/>
  <c r="AN127" i="20" s="1"/>
  <c r="AO127" i="20" s="1"/>
  <c r="X127" i="20"/>
  <c r="W127" i="20"/>
  <c r="AL126" i="20"/>
  <c r="AM126" i="20" s="1"/>
  <c r="AN126" i="20" s="1"/>
  <c r="AO126" i="20" s="1"/>
  <c r="X126" i="20"/>
  <c r="W126" i="20"/>
  <c r="AL125" i="20"/>
  <c r="X125" i="20"/>
  <c r="W125" i="20"/>
  <c r="AL124" i="20"/>
  <c r="AM124" i="20" s="1"/>
  <c r="AN124" i="20" s="1"/>
  <c r="AO124" i="20" s="1"/>
  <c r="AP124" i="20" s="1"/>
  <c r="X124" i="20"/>
  <c r="W124" i="20"/>
  <c r="AL123" i="20"/>
  <c r="X123" i="20"/>
  <c r="W123" i="20"/>
  <c r="P123" i="20"/>
  <c r="AL122" i="20"/>
  <c r="X122" i="20"/>
  <c r="W122" i="20"/>
  <c r="AL121" i="20"/>
  <c r="AM121" i="20" s="1"/>
  <c r="X121" i="20"/>
  <c r="W121" i="20"/>
  <c r="P121" i="20"/>
  <c r="AL120" i="20"/>
  <c r="AM120" i="20" s="1"/>
  <c r="X120" i="20"/>
  <c r="W120" i="20"/>
  <c r="AL119" i="20"/>
  <c r="X119" i="20"/>
  <c r="W119" i="20"/>
  <c r="AL118" i="20"/>
  <c r="AM118" i="20" s="1"/>
  <c r="AN118" i="20" s="1"/>
  <c r="AO118" i="20" s="1"/>
  <c r="X118" i="20"/>
  <c r="W118" i="20"/>
  <c r="AL117" i="20"/>
  <c r="X117" i="20"/>
  <c r="W117" i="20"/>
  <c r="AL116" i="20"/>
  <c r="AM116" i="20" s="1"/>
  <c r="AN116" i="20" s="1"/>
  <c r="AO116" i="20" s="1"/>
  <c r="AP116" i="20" s="1"/>
  <c r="X116" i="20"/>
  <c r="W116" i="20"/>
  <c r="AL115" i="20"/>
  <c r="X115" i="20"/>
  <c r="W115" i="20"/>
  <c r="P115" i="20"/>
  <c r="AL114" i="20"/>
  <c r="X114" i="20"/>
  <c r="W114" i="20"/>
  <c r="AL113" i="20"/>
  <c r="AM113" i="20" s="1"/>
  <c r="X113" i="20"/>
  <c r="W113" i="20"/>
  <c r="P113" i="20"/>
  <c r="AL112" i="20"/>
  <c r="AM112" i="20" s="1"/>
  <c r="X112" i="20"/>
  <c r="W112" i="20"/>
  <c r="AL111" i="20"/>
  <c r="AM111" i="20" s="1"/>
  <c r="AN111" i="20" s="1"/>
  <c r="AO111" i="20" s="1"/>
  <c r="X111" i="20"/>
  <c r="W111" i="20"/>
  <c r="AL110" i="20"/>
  <c r="AM110" i="20" s="1"/>
  <c r="AN110" i="20" s="1"/>
  <c r="AO110" i="20" s="1"/>
  <c r="X110" i="20"/>
  <c r="W110" i="20"/>
  <c r="AL109" i="20"/>
  <c r="X109" i="20"/>
  <c r="W109" i="20"/>
  <c r="AL108" i="20"/>
  <c r="AM108" i="20" s="1"/>
  <c r="AN108" i="20" s="1"/>
  <c r="AO108" i="20" s="1"/>
  <c r="X108" i="20"/>
  <c r="W108" i="20"/>
  <c r="AL107" i="20"/>
  <c r="AM107" i="20" s="1"/>
  <c r="X107" i="20"/>
  <c r="W107" i="20"/>
  <c r="P107" i="20"/>
  <c r="AL106" i="20"/>
  <c r="X106" i="20"/>
  <c r="W106" i="20"/>
  <c r="P106" i="20"/>
  <c r="AL105" i="20"/>
  <c r="X105" i="20"/>
  <c r="W105" i="20"/>
  <c r="P105" i="20"/>
  <c r="AL104" i="20"/>
  <c r="AM104" i="20" s="1"/>
  <c r="AN104" i="20" s="1"/>
  <c r="AO104" i="20" s="1"/>
  <c r="X104" i="20"/>
  <c r="W104" i="20"/>
  <c r="P104" i="20"/>
  <c r="AL103" i="20"/>
  <c r="X103" i="20"/>
  <c r="W103" i="20"/>
  <c r="AL102" i="20"/>
  <c r="AM102" i="20" s="1"/>
  <c r="AN102" i="20" s="1"/>
  <c r="AO102" i="20" s="1"/>
  <c r="X102" i="20"/>
  <c r="W102" i="20"/>
  <c r="P102" i="20"/>
  <c r="AL101" i="20"/>
  <c r="X101" i="20"/>
  <c r="W101" i="20"/>
  <c r="AL100" i="20"/>
  <c r="AM100" i="20" s="1"/>
  <c r="AN100" i="20" s="1"/>
  <c r="AO100" i="20" s="1"/>
  <c r="X100" i="20"/>
  <c r="W100" i="20"/>
  <c r="AL99" i="20"/>
  <c r="X99" i="20"/>
  <c r="W99" i="20"/>
  <c r="P99" i="20"/>
  <c r="AL98" i="20"/>
  <c r="X98" i="20"/>
  <c r="W98" i="20"/>
  <c r="AL97" i="20"/>
  <c r="X97" i="20"/>
  <c r="W97" i="20"/>
  <c r="P97" i="20"/>
  <c r="AL96" i="20"/>
  <c r="AM96" i="20" s="1"/>
  <c r="X96" i="20"/>
  <c r="W96" i="20"/>
  <c r="AL95" i="20"/>
  <c r="AM95" i="20" s="1"/>
  <c r="AN95" i="20" s="1"/>
  <c r="AO95" i="20" s="1"/>
  <c r="X95" i="20"/>
  <c r="W95" i="20"/>
  <c r="AL94" i="20"/>
  <c r="AM94" i="20" s="1"/>
  <c r="X94" i="20"/>
  <c r="W94" i="20"/>
  <c r="AL93" i="20"/>
  <c r="AM93" i="20" s="1"/>
  <c r="X93" i="20"/>
  <c r="W93" i="20"/>
  <c r="AL92" i="20"/>
  <c r="AM92" i="20" s="1"/>
  <c r="AN92" i="20" s="1"/>
  <c r="AO92" i="20" s="1"/>
  <c r="X92" i="20"/>
  <c r="W92" i="20"/>
  <c r="AL91" i="20"/>
  <c r="AM91" i="20" s="1"/>
  <c r="AN91" i="20" s="1"/>
  <c r="AO91" i="20" s="1"/>
  <c r="X91" i="20"/>
  <c r="W91" i="20"/>
  <c r="P91" i="20"/>
  <c r="AL90" i="20"/>
  <c r="X90" i="20"/>
  <c r="W90" i="20"/>
  <c r="AL89" i="20"/>
  <c r="X89" i="20"/>
  <c r="W89" i="20"/>
  <c r="P89" i="20"/>
  <c r="AL88" i="20"/>
  <c r="X88" i="20"/>
  <c r="W88" i="20"/>
  <c r="AL87" i="20"/>
  <c r="X87" i="20"/>
  <c r="W87" i="20"/>
  <c r="AL86" i="20"/>
  <c r="AM86" i="20" s="1"/>
  <c r="X86" i="20"/>
  <c r="W86" i="20"/>
  <c r="AL85" i="20"/>
  <c r="AM85" i="20" s="1"/>
  <c r="X85" i="20"/>
  <c r="W85" i="20"/>
  <c r="AL84" i="20"/>
  <c r="AM84" i="20" s="1"/>
  <c r="AN84" i="20" s="1"/>
  <c r="AO84" i="20" s="1"/>
  <c r="AP84" i="20" s="1"/>
  <c r="X84" i="20"/>
  <c r="W84" i="20"/>
  <c r="AL83" i="20"/>
  <c r="AM83" i="20" s="1"/>
  <c r="AN83" i="20" s="1"/>
  <c r="AO83" i="20" s="1"/>
  <c r="AP83" i="20" s="1"/>
  <c r="X83" i="20"/>
  <c r="W83" i="20"/>
  <c r="P83" i="20"/>
  <c r="AL82" i="20"/>
  <c r="AM82" i="20" s="1"/>
  <c r="AN82" i="20" s="1"/>
  <c r="AO82" i="20" s="1"/>
  <c r="X82" i="20"/>
  <c r="W82" i="20"/>
  <c r="AL81" i="20"/>
  <c r="X81" i="20"/>
  <c r="W81" i="20"/>
  <c r="P81" i="20"/>
  <c r="AL80" i="20"/>
  <c r="AM80" i="20" s="1"/>
  <c r="X80" i="20"/>
  <c r="W80" i="20"/>
  <c r="P80" i="20"/>
  <c r="AL79" i="20"/>
  <c r="AM79" i="20" s="1"/>
  <c r="X79" i="20"/>
  <c r="W79" i="20"/>
  <c r="AL78" i="20"/>
  <c r="AM78" i="20" s="1"/>
  <c r="X78" i="20"/>
  <c r="W78" i="20"/>
  <c r="AL77" i="20"/>
  <c r="AM77" i="20" s="1"/>
  <c r="AN77" i="20" s="1"/>
  <c r="AO77" i="20" s="1"/>
  <c r="AP77" i="20" s="1"/>
  <c r="X77" i="20"/>
  <c r="W77" i="20"/>
  <c r="AL76" i="20"/>
  <c r="AM76" i="20" s="1"/>
  <c r="AN76" i="20" s="1"/>
  <c r="AO76" i="20" s="1"/>
  <c r="X76" i="20"/>
  <c r="W76" i="20"/>
  <c r="AL75" i="20"/>
  <c r="AM75" i="20" s="1"/>
  <c r="AN75" i="20" s="1"/>
  <c r="AO75" i="20" s="1"/>
  <c r="AP75" i="20" s="1"/>
  <c r="X75" i="20"/>
  <c r="W75" i="20"/>
  <c r="P75" i="20"/>
  <c r="AL74" i="20"/>
  <c r="AM74" i="20" s="1"/>
  <c r="AN74" i="20" s="1"/>
  <c r="AO74" i="20" s="1"/>
  <c r="AP74" i="20" s="1"/>
  <c r="X74" i="20"/>
  <c r="W74" i="20"/>
  <c r="AL73" i="20"/>
  <c r="X73" i="20"/>
  <c r="W73" i="20"/>
  <c r="P73" i="20"/>
  <c r="AL72" i="20"/>
  <c r="AM72" i="20" s="1"/>
  <c r="X72" i="20"/>
  <c r="W72" i="20"/>
  <c r="P72" i="20"/>
  <c r="AL71" i="20"/>
  <c r="AM71" i="20" s="1"/>
  <c r="AN71" i="20" s="1"/>
  <c r="AO71" i="20" s="1"/>
  <c r="X71" i="20"/>
  <c r="W71" i="20"/>
  <c r="AL70" i="20"/>
  <c r="AM70" i="20" s="1"/>
  <c r="X70" i="20"/>
  <c r="W70" i="20"/>
  <c r="AL69" i="20"/>
  <c r="X69" i="20"/>
  <c r="W69" i="20"/>
  <c r="AL68" i="20"/>
  <c r="AM68" i="20" s="1"/>
  <c r="AN68" i="20" s="1"/>
  <c r="AO68" i="20" s="1"/>
  <c r="X68" i="20"/>
  <c r="W68" i="20"/>
  <c r="AL67" i="20"/>
  <c r="AM67" i="20" s="1"/>
  <c r="AN67" i="20" s="1"/>
  <c r="AO67" i="20" s="1"/>
  <c r="AP67" i="20" s="1"/>
  <c r="X67" i="20"/>
  <c r="W67" i="20"/>
  <c r="P67" i="20"/>
  <c r="AL66" i="20"/>
  <c r="AM66" i="20" s="1"/>
  <c r="AN66" i="20" s="1"/>
  <c r="AO66" i="20" s="1"/>
  <c r="AP66" i="20" s="1"/>
  <c r="AQ66" i="20" s="1"/>
  <c r="AR66" i="20" s="1"/>
  <c r="X66" i="20"/>
  <c r="W66" i="20"/>
  <c r="AL65" i="20"/>
  <c r="X65" i="20"/>
  <c r="W65" i="20"/>
  <c r="P65" i="20"/>
  <c r="AL64" i="20"/>
  <c r="AM64" i="20" s="1"/>
  <c r="X64" i="20"/>
  <c r="W64" i="20"/>
  <c r="AL63" i="20"/>
  <c r="AM63" i="20" s="1"/>
  <c r="X63" i="20"/>
  <c r="W63" i="20"/>
  <c r="AL62" i="20"/>
  <c r="X62" i="20"/>
  <c r="W62" i="20"/>
  <c r="AL61" i="20"/>
  <c r="AM61" i="20" s="1"/>
  <c r="AN61" i="20" s="1"/>
  <c r="AO61" i="20" s="1"/>
  <c r="X61" i="20"/>
  <c r="W61" i="20"/>
  <c r="AL60" i="20"/>
  <c r="AM60" i="20" s="1"/>
  <c r="AN60" i="20" s="1"/>
  <c r="AO60" i="20" s="1"/>
  <c r="X60" i="20"/>
  <c r="W60" i="20"/>
  <c r="AL59" i="20"/>
  <c r="AM59" i="20" s="1"/>
  <c r="AN59" i="20" s="1"/>
  <c r="AO59" i="20" s="1"/>
  <c r="X59" i="20"/>
  <c r="W59" i="20"/>
  <c r="P59" i="20"/>
  <c r="AL58" i="20"/>
  <c r="AM58" i="20" s="1"/>
  <c r="AN58" i="20" s="1"/>
  <c r="AO58" i="20" s="1"/>
  <c r="X58" i="20"/>
  <c r="W58" i="20"/>
  <c r="AL57" i="20"/>
  <c r="X57" i="20"/>
  <c r="W57" i="20"/>
  <c r="P57" i="20"/>
  <c r="AL56" i="20"/>
  <c r="AM56" i="20" s="1"/>
  <c r="X56" i="20"/>
  <c r="W56" i="20"/>
  <c r="P56" i="20"/>
  <c r="AL55" i="20"/>
  <c r="AM55" i="20" s="1"/>
  <c r="X55" i="20"/>
  <c r="W55" i="20"/>
  <c r="AL54" i="20"/>
  <c r="AM54" i="20" s="1"/>
  <c r="X54" i="20"/>
  <c r="W54" i="20"/>
  <c r="AL53" i="20"/>
  <c r="AM53" i="20" s="1"/>
  <c r="AN53" i="20" s="1"/>
  <c r="AO53" i="20" s="1"/>
  <c r="X53" i="20"/>
  <c r="W53" i="20"/>
  <c r="AL52" i="20"/>
  <c r="AM52" i="20" s="1"/>
  <c r="AN52" i="20" s="1"/>
  <c r="AO52" i="20" s="1"/>
  <c r="X52" i="20"/>
  <c r="W52" i="20"/>
  <c r="AL51" i="20"/>
  <c r="AM51" i="20" s="1"/>
  <c r="AN51" i="20" s="1"/>
  <c r="AO51" i="20" s="1"/>
  <c r="X51" i="20"/>
  <c r="W51" i="20"/>
  <c r="P51" i="20"/>
  <c r="AL50" i="20"/>
  <c r="AM50" i="20" s="1"/>
  <c r="AN50" i="20" s="1"/>
  <c r="AO50" i="20" s="1"/>
  <c r="X50" i="20"/>
  <c r="W50" i="20"/>
  <c r="AL49" i="20"/>
  <c r="X49" i="20"/>
  <c r="W49" i="20"/>
  <c r="P49" i="20"/>
  <c r="AL48" i="20"/>
  <c r="X48" i="20"/>
  <c r="W48" i="20"/>
  <c r="P48" i="20"/>
  <c r="AL47" i="20"/>
  <c r="AM47" i="20" s="1"/>
  <c r="X47" i="20"/>
  <c r="W47" i="20"/>
  <c r="AL46" i="20"/>
  <c r="X46" i="20"/>
  <c r="W46" i="20"/>
  <c r="AL45" i="20"/>
  <c r="AM45" i="20" s="1"/>
  <c r="AN45" i="20" s="1"/>
  <c r="AO45" i="20" s="1"/>
  <c r="X45" i="20"/>
  <c r="W45" i="20"/>
  <c r="AL44" i="20"/>
  <c r="AM44" i="20" s="1"/>
  <c r="AN44" i="20" s="1"/>
  <c r="AO44" i="20" s="1"/>
  <c r="X44" i="20"/>
  <c r="W44" i="20"/>
  <c r="AL43" i="20"/>
  <c r="AM43" i="20" s="1"/>
  <c r="AN43" i="20" s="1"/>
  <c r="AO43" i="20" s="1"/>
  <c r="AP43" i="20" s="1"/>
  <c r="X43" i="20"/>
  <c r="W43" i="20"/>
  <c r="P43" i="20"/>
  <c r="AL42" i="20"/>
  <c r="AM42" i="20" s="1"/>
  <c r="AN42" i="20" s="1"/>
  <c r="AO42" i="20" s="1"/>
  <c r="AP42" i="20" s="1"/>
  <c r="AQ42" i="20" s="1"/>
  <c r="AR42" i="20" s="1"/>
  <c r="X42" i="20"/>
  <c r="W42" i="20"/>
  <c r="AL41" i="20"/>
  <c r="X41" i="20"/>
  <c r="W41" i="20"/>
  <c r="P41" i="20"/>
  <c r="AL40" i="20"/>
  <c r="AM40" i="20" s="1"/>
  <c r="AN40" i="20" s="1"/>
  <c r="AO40" i="20" s="1"/>
  <c r="X40" i="20"/>
  <c r="W40" i="20"/>
  <c r="AL39" i="20"/>
  <c r="AM39" i="20" s="1"/>
  <c r="AN39" i="20" s="1"/>
  <c r="AO39" i="20" s="1"/>
  <c r="X39" i="20"/>
  <c r="W39" i="20"/>
  <c r="AL38" i="20"/>
  <c r="AM38" i="20" s="1"/>
  <c r="X38" i="20"/>
  <c r="W38" i="20"/>
  <c r="AL37" i="20"/>
  <c r="AM37" i="20" s="1"/>
  <c r="AN37" i="20" s="1"/>
  <c r="AO37" i="20" s="1"/>
  <c r="X37" i="20"/>
  <c r="W37" i="20"/>
  <c r="AL36" i="20"/>
  <c r="AM36" i="20" s="1"/>
  <c r="X36" i="20"/>
  <c r="W36" i="20"/>
  <c r="AL35" i="20"/>
  <c r="AM35" i="20" s="1"/>
  <c r="AN35" i="20" s="1"/>
  <c r="AO35" i="20" s="1"/>
  <c r="X35" i="20"/>
  <c r="W35" i="20"/>
  <c r="P35" i="20"/>
  <c r="AL34" i="20"/>
  <c r="X34" i="20"/>
  <c r="W34" i="20"/>
  <c r="AL33" i="20"/>
  <c r="X33" i="20"/>
  <c r="W33" i="20"/>
  <c r="P33" i="20"/>
  <c r="AL32" i="20"/>
  <c r="AM32" i="20" s="1"/>
  <c r="AN32" i="20" s="1"/>
  <c r="AO32" i="20" s="1"/>
  <c r="AP32" i="20" s="1"/>
  <c r="X32" i="20"/>
  <c r="W32" i="20"/>
  <c r="P32" i="20"/>
  <c r="AL31" i="20"/>
  <c r="AM31" i="20" s="1"/>
  <c r="X31" i="20"/>
  <c r="W31" i="20"/>
  <c r="AL30" i="20"/>
  <c r="AM30" i="20" s="1"/>
  <c r="X30" i="20"/>
  <c r="W30" i="20"/>
  <c r="AL29" i="20"/>
  <c r="AM29" i="20" s="1"/>
  <c r="AN29" i="20" s="1"/>
  <c r="AO29" i="20" s="1"/>
  <c r="X29" i="20"/>
  <c r="W29" i="20"/>
  <c r="AL28" i="20"/>
  <c r="AM28" i="20" s="1"/>
  <c r="AN28" i="20" s="1"/>
  <c r="AO28" i="20" s="1"/>
  <c r="X28" i="20"/>
  <c r="W28" i="20"/>
  <c r="AL27" i="20"/>
  <c r="AM27" i="20" s="1"/>
  <c r="X27" i="20"/>
  <c r="W27" i="20"/>
  <c r="P27" i="20"/>
  <c r="AL26" i="20"/>
  <c r="AM26" i="20" s="1"/>
  <c r="X26" i="20"/>
  <c r="W26" i="20"/>
  <c r="AL25" i="20"/>
  <c r="X25" i="20"/>
  <c r="W25" i="20"/>
  <c r="P25" i="20"/>
  <c r="AL24" i="20"/>
  <c r="AM24" i="20" s="1"/>
  <c r="AN24" i="20" s="1"/>
  <c r="AO24" i="20" s="1"/>
  <c r="X24" i="20"/>
  <c r="W24" i="20"/>
  <c r="P24" i="20"/>
  <c r="AL23" i="20"/>
  <c r="AM23" i="20" s="1"/>
  <c r="X23" i="20"/>
  <c r="W23" i="20"/>
  <c r="AL22" i="20"/>
  <c r="AM22" i="20" s="1"/>
  <c r="X22" i="20"/>
  <c r="W22" i="20"/>
  <c r="AL21" i="20"/>
  <c r="X21" i="20"/>
  <c r="W21" i="20"/>
  <c r="AL20" i="20"/>
  <c r="X20" i="20"/>
  <c r="W20" i="20"/>
  <c r="AL19" i="20"/>
  <c r="AM19" i="20" s="1"/>
  <c r="X19" i="20"/>
  <c r="W19" i="20"/>
  <c r="P19" i="20"/>
  <c r="AL18" i="20"/>
  <c r="X18" i="20"/>
  <c r="W18" i="20"/>
  <c r="AL17" i="20"/>
  <c r="X17" i="20"/>
  <c r="W17" i="20"/>
  <c r="P17" i="20"/>
  <c r="AL16" i="20"/>
  <c r="AM16" i="20" s="1"/>
  <c r="AN16" i="20" s="1"/>
  <c r="AO16" i="20" s="1"/>
  <c r="X16" i="20"/>
  <c r="W16" i="20"/>
  <c r="AL15" i="20"/>
  <c r="AM15" i="20" s="1"/>
  <c r="AN15" i="20" s="1"/>
  <c r="AO15" i="20" s="1"/>
  <c r="X15" i="20"/>
  <c r="W15" i="20"/>
  <c r="AL14" i="20"/>
  <c r="X14" i="20"/>
  <c r="W14" i="20"/>
  <c r="AL13" i="20"/>
  <c r="AM13" i="20" s="1"/>
  <c r="AN13" i="20" s="1"/>
  <c r="AO13" i="20" s="1"/>
  <c r="X13" i="20"/>
  <c r="W13" i="20"/>
  <c r="AL12" i="20"/>
  <c r="X12" i="20"/>
  <c r="W12" i="20"/>
  <c r="AL11" i="20"/>
  <c r="AM11" i="20" s="1"/>
  <c r="X11" i="20"/>
  <c r="W11" i="20"/>
  <c r="P11" i="20"/>
  <c r="AL10" i="20"/>
  <c r="X10" i="20"/>
  <c r="W10" i="20"/>
  <c r="AL9" i="20"/>
  <c r="X9" i="20"/>
  <c r="W9" i="20"/>
  <c r="P9" i="20"/>
  <c r="AL8" i="20"/>
  <c r="AM8" i="20" s="1"/>
  <c r="AN8" i="20" s="1"/>
  <c r="AO8" i="20" s="1"/>
  <c r="X8" i="20"/>
  <c r="W8" i="20"/>
  <c r="P8" i="20"/>
  <c r="AL7" i="20"/>
  <c r="AM7" i="20" s="1"/>
  <c r="AN7" i="20" s="1"/>
  <c r="AO7" i="20" s="1"/>
  <c r="X7" i="20"/>
  <c r="W7" i="20"/>
  <c r="AL6" i="20"/>
  <c r="X6" i="20"/>
  <c r="W6" i="20"/>
  <c r="AL5" i="20"/>
  <c r="AM5" i="20" s="1"/>
  <c r="AN5" i="20" s="1"/>
  <c r="AO5" i="20" s="1"/>
  <c r="AB5" i="20"/>
  <c r="X5" i="20"/>
  <c r="AJ2" i="20"/>
  <c r="AI2" i="20"/>
  <c r="AH2" i="20"/>
  <c r="AG2" i="20"/>
  <c r="AF2" i="20"/>
  <c r="AE2" i="20"/>
  <c r="AD2" i="20"/>
  <c r="AC2" i="20"/>
  <c r="AB2" i="20"/>
  <c r="AA2" i="20"/>
  <c r="Z2" i="20"/>
  <c r="Y2" i="20"/>
  <c r="X2" i="20"/>
  <c r="W2" i="20"/>
  <c r="V2" i="20"/>
  <c r="U2" i="20"/>
  <c r="T2" i="20"/>
  <c r="S2" i="20"/>
  <c r="R2" i="20"/>
  <c r="P2" i="20"/>
  <c r="O2" i="20"/>
  <c r="N2" i="20"/>
  <c r="M2" i="20"/>
  <c r="L2" i="20"/>
  <c r="K2" i="20"/>
  <c r="J2" i="20"/>
  <c r="I2" i="20"/>
  <c r="H2" i="20"/>
  <c r="G2" i="20"/>
  <c r="F2" i="20"/>
  <c r="E2" i="20"/>
  <c r="D2" i="20"/>
  <c r="C2" i="20"/>
  <c r="B2" i="20"/>
  <c r="A2" i="20"/>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6" i="24"/>
  <c r="S30" i="29"/>
  <c r="S29" i="29"/>
  <c r="T28" i="29"/>
  <c r="S28" i="29"/>
  <c r="T27" i="29"/>
  <c r="S27" i="29"/>
  <c r="T26" i="29"/>
  <c r="S26" i="29"/>
  <c r="T25" i="29"/>
  <c r="S25" i="29"/>
  <c r="S23" i="29"/>
  <c r="S22" i="29"/>
  <c r="T21" i="29"/>
  <c r="S21" i="29"/>
  <c r="T20" i="29"/>
  <c r="S20" i="29"/>
  <c r="T19" i="29"/>
  <c r="S19" i="29"/>
  <c r="T18" i="29"/>
  <c r="S18" i="29"/>
  <c r="S16" i="29"/>
  <c r="S15" i="29"/>
  <c r="T14" i="29"/>
  <c r="S14" i="29"/>
  <c r="T13" i="29"/>
  <c r="S13" i="29"/>
  <c r="T12" i="29"/>
  <c r="S12" i="29"/>
  <c r="T11" i="29"/>
  <c r="S11" i="29"/>
  <c r="AH501" i="20" l="1"/>
  <c r="AH493" i="20"/>
  <c r="AH485" i="20"/>
  <c r="AH477" i="20"/>
  <c r="AH469" i="20"/>
  <c r="AH461" i="20"/>
  <c r="AH453" i="20"/>
  <c r="AH445" i="20"/>
  <c r="AH437" i="20"/>
  <c r="AH429" i="20"/>
  <c r="AH421" i="20"/>
  <c r="AH413" i="20"/>
  <c r="AH405" i="20"/>
  <c r="AH397" i="20"/>
  <c r="AH389" i="20"/>
  <c r="AH381" i="20"/>
  <c r="AH373" i="20"/>
  <c r="AH365" i="20"/>
  <c r="AH357" i="20"/>
  <c r="AH349" i="20"/>
  <c r="AH341" i="20"/>
  <c r="AH333" i="20"/>
  <c r="AH325" i="20"/>
  <c r="AH317" i="20"/>
  <c r="AH309" i="20"/>
  <c r="AH301" i="20"/>
  <c r="AH293" i="20"/>
  <c r="AH285" i="20"/>
  <c r="AH277" i="20"/>
  <c r="AH269" i="20"/>
  <c r="AH261" i="20"/>
  <c r="AH253" i="20"/>
  <c r="AH245" i="20"/>
  <c r="AH237" i="20"/>
  <c r="AH229" i="20"/>
  <c r="AH221" i="20"/>
  <c r="AH213" i="20"/>
  <c r="AH205" i="20"/>
  <c r="AH197" i="20"/>
  <c r="AH189" i="20"/>
  <c r="AH181" i="20"/>
  <c r="AH173" i="20"/>
  <c r="AH165" i="20"/>
  <c r="AH157" i="20"/>
  <c r="AH149" i="20"/>
  <c r="AH141" i="20"/>
  <c r="AH133" i="20"/>
  <c r="AH125" i="20"/>
  <c r="AH117" i="20"/>
  <c r="AH109" i="20"/>
  <c r="AH101" i="20"/>
  <c r="AH93" i="20"/>
  <c r="AH85" i="20"/>
  <c r="AH77" i="20"/>
  <c r="AH69" i="20"/>
  <c r="AH61" i="20"/>
  <c r="AH53" i="20"/>
  <c r="AH45" i="20"/>
  <c r="AH37" i="20"/>
  <c r="AH29" i="20"/>
  <c r="AH21" i="20"/>
  <c r="AH13" i="20"/>
  <c r="AH500" i="20"/>
  <c r="AH492" i="20"/>
  <c r="AH484" i="20"/>
  <c r="AH476" i="20"/>
  <c r="AH468" i="20"/>
  <c r="AH460" i="20"/>
  <c r="AH452" i="20"/>
  <c r="AH444" i="20"/>
  <c r="AH436" i="20"/>
  <c r="AH428" i="20"/>
  <c r="AH420" i="20"/>
  <c r="AH412" i="20"/>
  <c r="AH404" i="20"/>
  <c r="AH396" i="20"/>
  <c r="AH388" i="20"/>
  <c r="AH380" i="20"/>
  <c r="AH372" i="20"/>
  <c r="AH364" i="20"/>
  <c r="AH356" i="20"/>
  <c r="AH348" i="20"/>
  <c r="AH340" i="20"/>
  <c r="AH332" i="20"/>
  <c r="AH324" i="20"/>
  <c r="AH316" i="20"/>
  <c r="AH308" i="20"/>
  <c r="AH300" i="20"/>
  <c r="AH292" i="20"/>
  <c r="AH284" i="20"/>
  <c r="AH276" i="20"/>
  <c r="AH268" i="20"/>
  <c r="AH260" i="20"/>
  <c r="AH252" i="20"/>
  <c r="AH244" i="20"/>
  <c r="AH236" i="20"/>
  <c r="AH228" i="20"/>
  <c r="AH220" i="20"/>
  <c r="AH212" i="20"/>
  <c r="AH204" i="20"/>
  <c r="AH196" i="20"/>
  <c r="AH188" i="20"/>
  <c r="AH180" i="20"/>
  <c r="AH172" i="20"/>
  <c r="AH164" i="20"/>
  <c r="AH156" i="20"/>
  <c r="AH148" i="20"/>
  <c r="AH140" i="20"/>
  <c r="AH132" i="20"/>
  <c r="AH124" i="20"/>
  <c r="AH116" i="20"/>
  <c r="AH108" i="20"/>
  <c r="AH100" i="20"/>
  <c r="AH92" i="20"/>
  <c r="AH84" i="20"/>
  <c r="AH76" i="20"/>
  <c r="AH68" i="20"/>
  <c r="AH60" i="20"/>
  <c r="AH52" i="20"/>
  <c r="AH44" i="20"/>
  <c r="AH36" i="20"/>
  <c r="AH28" i="20"/>
  <c r="AH20" i="20"/>
  <c r="AH12" i="20"/>
  <c r="AH499" i="20"/>
  <c r="AH491" i="20"/>
  <c r="AH483" i="20"/>
  <c r="AH475" i="20"/>
  <c r="AH467" i="20"/>
  <c r="AH459" i="20"/>
  <c r="AH451" i="20"/>
  <c r="AH443" i="20"/>
  <c r="AH435" i="20"/>
  <c r="AH427" i="20"/>
  <c r="AH419" i="20"/>
  <c r="AH411" i="20"/>
  <c r="AH403" i="20"/>
  <c r="AH395" i="20"/>
  <c r="AH387" i="20"/>
  <c r="AH379" i="20"/>
  <c r="AH371" i="20"/>
  <c r="AH363" i="20"/>
  <c r="AH355" i="20"/>
  <c r="AH347" i="20"/>
  <c r="AH339" i="20"/>
  <c r="AH331" i="20"/>
  <c r="AH323" i="20"/>
  <c r="AH315" i="20"/>
  <c r="AH307" i="20"/>
  <c r="AH299" i="20"/>
  <c r="AH291" i="20"/>
  <c r="AH283" i="20"/>
  <c r="AH275" i="20"/>
  <c r="AH267" i="20"/>
  <c r="AH259" i="20"/>
  <c r="AH251" i="20"/>
  <c r="AH243" i="20"/>
  <c r="AH235" i="20"/>
  <c r="AH227" i="20"/>
  <c r="AH219" i="20"/>
  <c r="AH211" i="20"/>
  <c r="AH203" i="20"/>
  <c r="AH195" i="20"/>
  <c r="AH187" i="20"/>
  <c r="AH179" i="20"/>
  <c r="AH171" i="20"/>
  <c r="AH163" i="20"/>
  <c r="AH155" i="20"/>
  <c r="AH147" i="20"/>
  <c r="AH139" i="20"/>
  <c r="AH131" i="20"/>
  <c r="AH123" i="20"/>
  <c r="AH115" i="20"/>
  <c r="AH107" i="20"/>
  <c r="AH99" i="20"/>
  <c r="AH91" i="20"/>
  <c r="AH83" i="20"/>
  <c r="AH75" i="20"/>
  <c r="AH67" i="20"/>
  <c r="AH59" i="20"/>
  <c r="AH51" i="20"/>
  <c r="AH43" i="20"/>
  <c r="AH35" i="20"/>
  <c r="AH27" i="20"/>
  <c r="AH19" i="20"/>
  <c r="AH11" i="20"/>
  <c r="AH498" i="20"/>
  <c r="AH490" i="20"/>
  <c r="AH482" i="20"/>
  <c r="AH474" i="20"/>
  <c r="AH466" i="20"/>
  <c r="AH458" i="20"/>
  <c r="AH450" i="20"/>
  <c r="AH442" i="20"/>
  <c r="AH434" i="20"/>
  <c r="AH426" i="20"/>
  <c r="AH418" i="20"/>
  <c r="AH410" i="20"/>
  <c r="AH402" i="20"/>
  <c r="AH394" i="20"/>
  <c r="AH386" i="20"/>
  <c r="AH378" i="20"/>
  <c r="AH370" i="20"/>
  <c r="AH362" i="20"/>
  <c r="AH354" i="20"/>
  <c r="AH346" i="20"/>
  <c r="AH338" i="20"/>
  <c r="AH330" i="20"/>
  <c r="AH322" i="20"/>
  <c r="AH314" i="20"/>
  <c r="AH306" i="20"/>
  <c r="AH298" i="20"/>
  <c r="AH290" i="20"/>
  <c r="AH282" i="20"/>
  <c r="AH274" i="20"/>
  <c r="AH266" i="20"/>
  <c r="AH258" i="20"/>
  <c r="AH250" i="20"/>
  <c r="AH242" i="20"/>
  <c r="AH234" i="20"/>
  <c r="AH226" i="20"/>
  <c r="AH218" i="20"/>
  <c r="AH210" i="20"/>
  <c r="AH202" i="20"/>
  <c r="AH194" i="20"/>
  <c r="AH186" i="20"/>
  <c r="AH178" i="20"/>
  <c r="AH170" i="20"/>
  <c r="AH162" i="20"/>
  <c r="AH154" i="20"/>
  <c r="AH146" i="20"/>
  <c r="AH138" i="20"/>
  <c r="AH130" i="20"/>
  <c r="AH122" i="20"/>
  <c r="AH114" i="20"/>
  <c r="AH106" i="20"/>
  <c r="AH98" i="20"/>
  <c r="AH90" i="20"/>
  <c r="AH82" i="20"/>
  <c r="AH74" i="20"/>
  <c r="AH66" i="20"/>
  <c r="AH58" i="20"/>
  <c r="AH50" i="20"/>
  <c r="AH42" i="20"/>
  <c r="AH34" i="20"/>
  <c r="AH26" i="20"/>
  <c r="AH18" i="20"/>
  <c r="AH10" i="20"/>
  <c r="AH497" i="20"/>
  <c r="AH489" i="20"/>
  <c r="AH481" i="20"/>
  <c r="AH473" i="20"/>
  <c r="AH465" i="20"/>
  <c r="AH457" i="20"/>
  <c r="AH449" i="20"/>
  <c r="AH441" i="20"/>
  <c r="AH433" i="20"/>
  <c r="AH425" i="20"/>
  <c r="AH417" i="20"/>
  <c r="AH409" i="20"/>
  <c r="AH401" i="20"/>
  <c r="AH393" i="20"/>
  <c r="AH385" i="20"/>
  <c r="AH377" i="20"/>
  <c r="AH369" i="20"/>
  <c r="AH361" i="20"/>
  <c r="AH353" i="20"/>
  <c r="AH345" i="20"/>
  <c r="AH337" i="20"/>
  <c r="AH329" i="20"/>
  <c r="AH321" i="20"/>
  <c r="AH313" i="20"/>
  <c r="AH305" i="20"/>
  <c r="AH297" i="20"/>
  <c r="AH289" i="20"/>
  <c r="AH281" i="20"/>
  <c r="AH273" i="20"/>
  <c r="AH265" i="20"/>
  <c r="AH257" i="20"/>
  <c r="AH249" i="20"/>
  <c r="AH241" i="20"/>
  <c r="AH233" i="20"/>
  <c r="AH225" i="20"/>
  <c r="AH217" i="20"/>
  <c r="AH209" i="20"/>
  <c r="AH201" i="20"/>
  <c r="AH193" i="20"/>
  <c r="AH185" i="20"/>
  <c r="AH177" i="20"/>
  <c r="AH169" i="20"/>
  <c r="AH161" i="20"/>
  <c r="AH153" i="20"/>
  <c r="AH145" i="20"/>
  <c r="AH137" i="20"/>
  <c r="AH129" i="20"/>
  <c r="AH121" i="20"/>
  <c r="AH113" i="20"/>
  <c r="AH105" i="20"/>
  <c r="AH97" i="20"/>
  <c r="AH89" i="20"/>
  <c r="AH81" i="20"/>
  <c r="AH73" i="20"/>
  <c r="AH65" i="20"/>
  <c r="AH57" i="20"/>
  <c r="AH49" i="20"/>
  <c r="AH41" i="20"/>
  <c r="AH33" i="20"/>
  <c r="AH25" i="20"/>
  <c r="AH17" i="20"/>
  <c r="AH9" i="20"/>
  <c r="AH504" i="20"/>
  <c r="AH496" i="20"/>
  <c r="AH488" i="20"/>
  <c r="AH480" i="20"/>
  <c r="AH472" i="20"/>
  <c r="AH464" i="20"/>
  <c r="AH456" i="20"/>
  <c r="AH448" i="20"/>
  <c r="AH440" i="20"/>
  <c r="AH432" i="20"/>
  <c r="AH424" i="20"/>
  <c r="AH416" i="20"/>
  <c r="AH408" i="20"/>
  <c r="AH400" i="20"/>
  <c r="AH392" i="20"/>
  <c r="AH384" i="20"/>
  <c r="AH376" i="20"/>
  <c r="AH368" i="20"/>
  <c r="AH360" i="20"/>
  <c r="AH352" i="20"/>
  <c r="AH344" i="20"/>
  <c r="AH336" i="20"/>
  <c r="AH328" i="20"/>
  <c r="AH320" i="20"/>
  <c r="AH312" i="20"/>
  <c r="AH304" i="20"/>
  <c r="AH296" i="20"/>
  <c r="AH288" i="20"/>
  <c r="AH280" i="20"/>
  <c r="AH272" i="20"/>
  <c r="AH264" i="20"/>
  <c r="AH256" i="20"/>
  <c r="AH248" i="20"/>
  <c r="AH240" i="20"/>
  <c r="AH232" i="20"/>
  <c r="AH224" i="20"/>
  <c r="AH216" i="20"/>
  <c r="AH208" i="20"/>
  <c r="AH200" i="20"/>
  <c r="AH192" i="20"/>
  <c r="AH184" i="20"/>
  <c r="AH176" i="20"/>
  <c r="AH168" i="20"/>
  <c r="AH160" i="20"/>
  <c r="AH152" i="20"/>
  <c r="AH144" i="20"/>
  <c r="AH136" i="20"/>
  <c r="AH128" i="20"/>
  <c r="AH120" i="20"/>
  <c r="AH112" i="20"/>
  <c r="AH104" i="20"/>
  <c r="AH96" i="20"/>
  <c r="AH88" i="20"/>
  <c r="AH80" i="20"/>
  <c r="AH72" i="20"/>
  <c r="AH64" i="20"/>
  <c r="AH56" i="20"/>
  <c r="AH48" i="20"/>
  <c r="AH40" i="20"/>
  <c r="AH32" i="20"/>
  <c r="AH24" i="20"/>
  <c r="AH16" i="20"/>
  <c r="AH8" i="20"/>
  <c r="AH503" i="20"/>
  <c r="AH495" i="20"/>
  <c r="AH487" i="20"/>
  <c r="AH479" i="20"/>
  <c r="AH471" i="20"/>
  <c r="AH463" i="20"/>
  <c r="AH455" i="20"/>
  <c r="AH447" i="20"/>
  <c r="AH439" i="20"/>
  <c r="AH431" i="20"/>
  <c r="AH423" i="20"/>
  <c r="AH415" i="20"/>
  <c r="AH407" i="20"/>
  <c r="AH399" i="20"/>
  <c r="AH391" i="20"/>
  <c r="AH383" i="20"/>
  <c r="AH375" i="20"/>
  <c r="AH367" i="20"/>
  <c r="AH359" i="20"/>
  <c r="AH351" i="20"/>
  <c r="AH343" i="20"/>
  <c r="AH335" i="20"/>
  <c r="AH327" i="20"/>
  <c r="AH319" i="20"/>
  <c r="AH311" i="20"/>
  <c r="AH303" i="20"/>
  <c r="AH295" i="20"/>
  <c r="AH287" i="20"/>
  <c r="AH279" i="20"/>
  <c r="AH271" i="20"/>
  <c r="AH263" i="20"/>
  <c r="AH255" i="20"/>
  <c r="AH247" i="20"/>
  <c r="AH239" i="20"/>
  <c r="AH231" i="20"/>
  <c r="AH223" i="20"/>
  <c r="AH215" i="20"/>
  <c r="AH207" i="20"/>
  <c r="AH199" i="20"/>
  <c r="AH191" i="20"/>
  <c r="AH183" i="20"/>
  <c r="AH175" i="20"/>
  <c r="AH167" i="20"/>
  <c r="AH159" i="20"/>
  <c r="AH151" i="20"/>
  <c r="AH143" i="20"/>
  <c r="AH135" i="20"/>
  <c r="AH127" i="20"/>
  <c r="AH119" i="20"/>
  <c r="AH111" i="20"/>
  <c r="AH103" i="20"/>
  <c r="AH95" i="20"/>
  <c r="AH87" i="20"/>
  <c r="AH79" i="20"/>
  <c r="AH71" i="20"/>
  <c r="AH63" i="20"/>
  <c r="AH55" i="20"/>
  <c r="AH47" i="20"/>
  <c r="AH39" i="20"/>
  <c r="AH31" i="20"/>
  <c r="AH23" i="20"/>
  <c r="AH15" i="20"/>
  <c r="AH7" i="20"/>
  <c r="AH502" i="20"/>
  <c r="AH494" i="20"/>
  <c r="AH486" i="20"/>
  <c r="AH478" i="20"/>
  <c r="AH470" i="20"/>
  <c r="AH462" i="20"/>
  <c r="AH454" i="20"/>
  <c r="AH446" i="20"/>
  <c r="AH438" i="20"/>
  <c r="AH430" i="20"/>
  <c r="AH422" i="20"/>
  <c r="AH414" i="20"/>
  <c r="AH406" i="20"/>
  <c r="AH398" i="20"/>
  <c r="AH390" i="20"/>
  <c r="AH382" i="20"/>
  <c r="AH374" i="20"/>
  <c r="AH366" i="20"/>
  <c r="AH358" i="20"/>
  <c r="AH350" i="20"/>
  <c r="AH342" i="20"/>
  <c r="AH334" i="20"/>
  <c r="AH326" i="20"/>
  <c r="AH318" i="20"/>
  <c r="AH310" i="20"/>
  <c r="AH302" i="20"/>
  <c r="AH294" i="20"/>
  <c r="AH286" i="20"/>
  <c r="AH278" i="20"/>
  <c r="AH270" i="20"/>
  <c r="AH262" i="20"/>
  <c r="AH254" i="20"/>
  <c r="AH246" i="20"/>
  <c r="AH238" i="20"/>
  <c r="AH230" i="20"/>
  <c r="AH222" i="20"/>
  <c r="AH214" i="20"/>
  <c r="AH206" i="20"/>
  <c r="AH198" i="20"/>
  <c r="AH190" i="20"/>
  <c r="AH182" i="20"/>
  <c r="AH174" i="20"/>
  <c r="AH166" i="20"/>
  <c r="AH158" i="20"/>
  <c r="AH150" i="20"/>
  <c r="AH142" i="20"/>
  <c r="AH134" i="20"/>
  <c r="AH126" i="20"/>
  <c r="AH118" i="20"/>
  <c r="AH110" i="20"/>
  <c r="AH102" i="20"/>
  <c r="AH94" i="20"/>
  <c r="AH86" i="20"/>
  <c r="AH78" i="20"/>
  <c r="AH70" i="20"/>
  <c r="AH62" i="20"/>
  <c r="AH54" i="20"/>
  <c r="AH46" i="20"/>
  <c r="AH38" i="20"/>
  <c r="AH30" i="20"/>
  <c r="AH22" i="20"/>
  <c r="AH14" i="20"/>
  <c r="AH6" i="20"/>
  <c r="AA482" i="20"/>
  <c r="AB126" i="20"/>
  <c r="AA418" i="20"/>
  <c r="AA354" i="20"/>
  <c r="AA213" i="20"/>
  <c r="AA85" i="20"/>
  <c r="AA474" i="20"/>
  <c r="AA466" i="20"/>
  <c r="AA402" i="20"/>
  <c r="AA338" i="20"/>
  <c r="AB254" i="20"/>
  <c r="AB94" i="20"/>
  <c r="AA458" i="20"/>
  <c r="AA394" i="20"/>
  <c r="AA330" i="20"/>
  <c r="AB222" i="20"/>
  <c r="AA346" i="20"/>
  <c r="AB286" i="20"/>
  <c r="AA450" i="20"/>
  <c r="AA386" i="20"/>
  <c r="AA322" i="20"/>
  <c r="AA149" i="20"/>
  <c r="AA62" i="20"/>
  <c r="AA442" i="20"/>
  <c r="AA378" i="20"/>
  <c r="AB190" i="20"/>
  <c r="AA410" i="20"/>
  <c r="AA498" i="20"/>
  <c r="AA434" i="20"/>
  <c r="AA370" i="20"/>
  <c r="AB158" i="20"/>
  <c r="AA117" i="20"/>
  <c r="AA490" i="20"/>
  <c r="AA426" i="20"/>
  <c r="AA362" i="20"/>
  <c r="AE5" i="20"/>
  <c r="AF5" i="20"/>
  <c r="AG5" i="20"/>
  <c r="AN391" i="20"/>
  <c r="AO391" i="20" s="1"/>
  <c r="AB483" i="20"/>
  <c r="AB451" i="20"/>
  <c r="AB419" i="20"/>
  <c r="AB387" i="20"/>
  <c r="AB355" i="20"/>
  <c r="AB323" i="20"/>
  <c r="AA309" i="20"/>
  <c r="AA181" i="20"/>
  <c r="AA501" i="20"/>
  <c r="AB501" i="20"/>
  <c r="AA497" i="20"/>
  <c r="AB497" i="20"/>
  <c r="AA493" i="20"/>
  <c r="AB493" i="20"/>
  <c r="AA489" i="20"/>
  <c r="AB489" i="20"/>
  <c r="AA485" i="20"/>
  <c r="AB485" i="20"/>
  <c r="AA481" i="20"/>
  <c r="AB481" i="20"/>
  <c r="AA477" i="20"/>
  <c r="AB477" i="20"/>
  <c r="AA473" i="20"/>
  <c r="AB473" i="20"/>
  <c r="AA469" i="20"/>
  <c r="AB469" i="20"/>
  <c r="AA465" i="20"/>
  <c r="AB465" i="20"/>
  <c r="AA461" i="20"/>
  <c r="AB461" i="20"/>
  <c r="AA457" i="20"/>
  <c r="AB457" i="20"/>
  <c r="AA453" i="20"/>
  <c r="AB453" i="20"/>
  <c r="AA449" i="20"/>
  <c r="AB449" i="20"/>
  <c r="AA445" i="20"/>
  <c r="AB445" i="20"/>
  <c r="AA441" i="20"/>
  <c r="AB441" i="20"/>
  <c r="AA437" i="20"/>
  <c r="AB437" i="20"/>
  <c r="AA433" i="20"/>
  <c r="AB433" i="20"/>
  <c r="AA429" i="20"/>
  <c r="AB429" i="20"/>
  <c r="AA425" i="20"/>
  <c r="AB425" i="20"/>
  <c r="AA421" i="20"/>
  <c r="AB421" i="20"/>
  <c r="AA417" i="20"/>
  <c r="AB417" i="20"/>
  <c r="AA413" i="20"/>
  <c r="AB413" i="20"/>
  <c r="AA409" i="20"/>
  <c r="AB409" i="20"/>
  <c r="AA405" i="20"/>
  <c r="AB405" i="20"/>
  <c r="AA401" i="20"/>
  <c r="AB401" i="20"/>
  <c r="AA397" i="20"/>
  <c r="AB397" i="20"/>
  <c r="AA393" i="20"/>
  <c r="AB393" i="20"/>
  <c r="AA389" i="20"/>
  <c r="AB389" i="20"/>
  <c r="AA385" i="20"/>
  <c r="AB385" i="20"/>
  <c r="AA381" i="20"/>
  <c r="AB381" i="20"/>
  <c r="AA377" i="20"/>
  <c r="AB377" i="20"/>
  <c r="AA373" i="20"/>
  <c r="AB373" i="20"/>
  <c r="AA369" i="20"/>
  <c r="AB369" i="20"/>
  <c r="AA365" i="20"/>
  <c r="AB365" i="20"/>
  <c r="AA361" i="20"/>
  <c r="AB361" i="20"/>
  <c r="AA357" i="20"/>
  <c r="AB357" i="20"/>
  <c r="AA353" i="20"/>
  <c r="AB353" i="20"/>
  <c r="AA349" i="20"/>
  <c r="AB349" i="20"/>
  <c r="AA345" i="20"/>
  <c r="AB345" i="20"/>
  <c r="AA341" i="20"/>
  <c r="AB341" i="20"/>
  <c r="AA337" i="20"/>
  <c r="AB337" i="20"/>
  <c r="AA333" i="20"/>
  <c r="AB333" i="20"/>
  <c r="AA329" i="20"/>
  <c r="AB329" i="20"/>
  <c r="AA325" i="20"/>
  <c r="AB325" i="20"/>
  <c r="AA321" i="20"/>
  <c r="AB321" i="20"/>
  <c r="AA317" i="20"/>
  <c r="AB317" i="20"/>
  <c r="AA313" i="20"/>
  <c r="AB313" i="20"/>
  <c r="AA305" i="20"/>
  <c r="AB305" i="20"/>
  <c r="AB301" i="20"/>
  <c r="AA301" i="20"/>
  <c r="AA297" i="20"/>
  <c r="AB297" i="20"/>
  <c r="AB293" i="20"/>
  <c r="AA293" i="20"/>
  <c r="AA289" i="20"/>
  <c r="AB289" i="20"/>
  <c r="AB285" i="20"/>
  <c r="AA285" i="20"/>
  <c r="AA281" i="20"/>
  <c r="AB281" i="20"/>
  <c r="AA273" i="20"/>
  <c r="AB273" i="20"/>
  <c r="AB269" i="20"/>
  <c r="AA269" i="20"/>
  <c r="AA265" i="20"/>
  <c r="AB265" i="20"/>
  <c r="AB261" i="20"/>
  <c r="AA261" i="20"/>
  <c r="AA257" i="20"/>
  <c r="AB257" i="20"/>
  <c r="AB253" i="20"/>
  <c r="AA253" i="20"/>
  <c r="AA249" i="20"/>
  <c r="AB249" i="20"/>
  <c r="AA241" i="20"/>
  <c r="AB241" i="20"/>
  <c r="AB237" i="20"/>
  <c r="AA237" i="20"/>
  <c r="AA233" i="20"/>
  <c r="AB233" i="20"/>
  <c r="AB229" i="20"/>
  <c r="AA229" i="20"/>
  <c r="AA225" i="20"/>
  <c r="AB225" i="20"/>
  <c r="AB221" i="20"/>
  <c r="AA221" i="20"/>
  <c r="AA217" i="20"/>
  <c r="AB217" i="20"/>
  <c r="AA209" i="20"/>
  <c r="AB209" i="20"/>
  <c r="AB205" i="20"/>
  <c r="AA205" i="20"/>
  <c r="AA201" i="20"/>
  <c r="AB201" i="20"/>
  <c r="AB197" i="20"/>
  <c r="AA197" i="20"/>
  <c r="AA193" i="20"/>
  <c r="AB193" i="20"/>
  <c r="AB189" i="20"/>
  <c r="AA189" i="20"/>
  <c r="AA185" i="20"/>
  <c r="AB185" i="20"/>
  <c r="AA177" i="20"/>
  <c r="AB177" i="20"/>
  <c r="AB173" i="20"/>
  <c r="AA173" i="20"/>
  <c r="AA169" i="20"/>
  <c r="AB169" i="20"/>
  <c r="AB165" i="20"/>
  <c r="AA165" i="20"/>
  <c r="AA161" i="20"/>
  <c r="AB161" i="20"/>
  <c r="AB157" i="20"/>
  <c r="AA157" i="20"/>
  <c r="AA153" i="20"/>
  <c r="AB153" i="20"/>
  <c r="AB475" i="20"/>
  <c r="AB443" i="20"/>
  <c r="AB411" i="20"/>
  <c r="AB379" i="20"/>
  <c r="AB347" i="20"/>
  <c r="AA315" i="20"/>
  <c r="AA277" i="20"/>
  <c r="AA504" i="20"/>
  <c r="AB504" i="20"/>
  <c r="AA500" i="20"/>
  <c r="AB500" i="20"/>
  <c r="AA496" i="20"/>
  <c r="AB496" i="20"/>
  <c r="AA492" i="20"/>
  <c r="AB492" i="20"/>
  <c r="AA488" i="20"/>
  <c r="AB488" i="20"/>
  <c r="AA484" i="20"/>
  <c r="AB484" i="20"/>
  <c r="AA480" i="20"/>
  <c r="AB480" i="20"/>
  <c r="AA476" i="20"/>
  <c r="AB476" i="20"/>
  <c r="AA472" i="20"/>
  <c r="AB472" i="20"/>
  <c r="AA468" i="20"/>
  <c r="AB468" i="20"/>
  <c r="AA464" i="20"/>
  <c r="AB464" i="20"/>
  <c r="AA460" i="20"/>
  <c r="AB460" i="20"/>
  <c r="AA456" i="20"/>
  <c r="AB456" i="20"/>
  <c r="AA452" i="20"/>
  <c r="AB452" i="20"/>
  <c r="AA448" i="20"/>
  <c r="AB448" i="20"/>
  <c r="AA444" i="20"/>
  <c r="AB444" i="20"/>
  <c r="AA440" i="20"/>
  <c r="AB440" i="20"/>
  <c r="AA436" i="20"/>
  <c r="AB436" i="20"/>
  <c r="AA432" i="20"/>
  <c r="AB432" i="20"/>
  <c r="AA428" i="20"/>
  <c r="AB428" i="20"/>
  <c r="AA424" i="20"/>
  <c r="AB424" i="20"/>
  <c r="AA420" i="20"/>
  <c r="AB420" i="20"/>
  <c r="AA416" i="20"/>
  <c r="AB416" i="20"/>
  <c r="AA412" i="20"/>
  <c r="AB412" i="20"/>
  <c r="AA408" i="20"/>
  <c r="AB408" i="20"/>
  <c r="AA404" i="20"/>
  <c r="AB404" i="20"/>
  <c r="AA400" i="20"/>
  <c r="AB400" i="20"/>
  <c r="AA396" i="20"/>
  <c r="AB396" i="20"/>
  <c r="AA392" i="20"/>
  <c r="AB392" i="20"/>
  <c r="AA388" i="20"/>
  <c r="AB388" i="20"/>
  <c r="AA384" i="20"/>
  <c r="AB384" i="20"/>
  <c r="AA380" i="20"/>
  <c r="AB380" i="20"/>
  <c r="AA376" i="20"/>
  <c r="AB376" i="20"/>
  <c r="AA372" i="20"/>
  <c r="AB372" i="20"/>
  <c r="AA368" i="20"/>
  <c r="AB368" i="20"/>
  <c r="AA364" i="20"/>
  <c r="AB364" i="20"/>
  <c r="AA360" i="20"/>
  <c r="AB360" i="20"/>
  <c r="AA356" i="20"/>
  <c r="AB356" i="20"/>
  <c r="AA352" i="20"/>
  <c r="AB352" i="20"/>
  <c r="AA348" i="20"/>
  <c r="AB348" i="20"/>
  <c r="AA344" i="20"/>
  <c r="AB344" i="20"/>
  <c r="AA340" i="20"/>
  <c r="AB340" i="20"/>
  <c r="AA336" i="20"/>
  <c r="AB336" i="20"/>
  <c r="AA332" i="20"/>
  <c r="AB332" i="20"/>
  <c r="AA328" i="20"/>
  <c r="AB328" i="20"/>
  <c r="AA324" i="20"/>
  <c r="AB324" i="20"/>
  <c r="AA320" i="20"/>
  <c r="AB320" i="20"/>
  <c r="AA316" i="20"/>
  <c r="AB316" i="20"/>
  <c r="AA312" i="20"/>
  <c r="AB312" i="20"/>
  <c r="AA308" i="20"/>
  <c r="AB308" i="20"/>
  <c r="AA304" i="20"/>
  <c r="AB304" i="20"/>
  <c r="AA300" i="20"/>
  <c r="AB300" i="20"/>
  <c r="AA296" i="20"/>
  <c r="AB296" i="20"/>
  <c r="AA292" i="20"/>
  <c r="AB292" i="20"/>
  <c r="AA288" i="20"/>
  <c r="AB288" i="20"/>
  <c r="AA284" i="20"/>
  <c r="AB284" i="20"/>
  <c r="AA280" i="20"/>
  <c r="AB280" i="20"/>
  <c r="AA276" i="20"/>
  <c r="AB276" i="20"/>
  <c r="AA272" i="20"/>
  <c r="AB272" i="20"/>
  <c r="AA268" i="20"/>
  <c r="AB268" i="20"/>
  <c r="AB499" i="20"/>
  <c r="AB467" i="20"/>
  <c r="AB435" i="20"/>
  <c r="AB403" i="20"/>
  <c r="AB371" i="20"/>
  <c r="AB339" i="20"/>
  <c r="AA245" i="20"/>
  <c r="AA503" i="20"/>
  <c r="AB503" i="20"/>
  <c r="AA495" i="20"/>
  <c r="AB495" i="20"/>
  <c r="AA487" i="20"/>
  <c r="AB487" i="20"/>
  <c r="AA479" i="20"/>
  <c r="AB479" i="20"/>
  <c r="AA471" i="20"/>
  <c r="AB471" i="20"/>
  <c r="AA463" i="20"/>
  <c r="AB463" i="20"/>
  <c r="AA455" i="20"/>
  <c r="AB455" i="20"/>
  <c r="AA447" i="20"/>
  <c r="AB447" i="20"/>
  <c r="AA439" i="20"/>
  <c r="AB439" i="20"/>
  <c r="AA431" i="20"/>
  <c r="AB431" i="20"/>
  <c r="AA423" i="20"/>
  <c r="AB423" i="20"/>
  <c r="AA415" i="20"/>
  <c r="AB415" i="20"/>
  <c r="AA407" i="20"/>
  <c r="AB407" i="20"/>
  <c r="AA399" i="20"/>
  <c r="AB399" i="20"/>
  <c r="AA391" i="20"/>
  <c r="AB391" i="20"/>
  <c r="AA383" i="20"/>
  <c r="AB383" i="20"/>
  <c r="AA375" i="20"/>
  <c r="AB375" i="20"/>
  <c r="AA367" i="20"/>
  <c r="AB367" i="20"/>
  <c r="AA359" i="20"/>
  <c r="AB359" i="20"/>
  <c r="AA351" i="20"/>
  <c r="AB351" i="20"/>
  <c r="AA343" i="20"/>
  <c r="AB343" i="20"/>
  <c r="AA335" i="20"/>
  <c r="AB335" i="20"/>
  <c r="AA327" i="20"/>
  <c r="AB327" i="20"/>
  <c r="AA319" i="20"/>
  <c r="AB319" i="20"/>
  <c r="AA311" i="20"/>
  <c r="AB311" i="20"/>
  <c r="AA307" i="20"/>
  <c r="AB307" i="20"/>
  <c r="AA303" i="20"/>
  <c r="AB303" i="20"/>
  <c r="AA299" i="20"/>
  <c r="AB299" i="20"/>
  <c r="AA295" i="20"/>
  <c r="AB295" i="20"/>
  <c r="AA291" i="20"/>
  <c r="AB291" i="20"/>
  <c r="AA287" i="20"/>
  <c r="AB287" i="20"/>
  <c r="AA283" i="20"/>
  <c r="AB283" i="20"/>
  <c r="AA279" i="20"/>
  <c r="AB279" i="20"/>
  <c r="AA275" i="20"/>
  <c r="AB275" i="20"/>
  <c r="AA271" i="20"/>
  <c r="AB271" i="20"/>
  <c r="AA267" i="20"/>
  <c r="AB267" i="20"/>
  <c r="AA263" i="20"/>
  <c r="AB263" i="20"/>
  <c r="AA259" i="20"/>
  <c r="AB259" i="20"/>
  <c r="AA255" i="20"/>
  <c r="AB255" i="20"/>
  <c r="AA251" i="20"/>
  <c r="AB251" i="20"/>
  <c r="AA247" i="20"/>
  <c r="AB247" i="20"/>
  <c r="AA243" i="20"/>
  <c r="AB243" i="20"/>
  <c r="AA239" i="20"/>
  <c r="AB239" i="20"/>
  <c r="AA235" i="20"/>
  <c r="AB235" i="20"/>
  <c r="AA231" i="20"/>
  <c r="AB231" i="20"/>
  <c r="AA227" i="20"/>
  <c r="AB227" i="20"/>
  <c r="AA223" i="20"/>
  <c r="AB223" i="20"/>
  <c r="AA219" i="20"/>
  <c r="AB219" i="20"/>
  <c r="AA215" i="20"/>
  <c r="AB215" i="20"/>
  <c r="AA211" i="20"/>
  <c r="AB211" i="20"/>
  <c r="AA207" i="20"/>
  <c r="AB207" i="20"/>
  <c r="AA203" i="20"/>
  <c r="AB203" i="20"/>
  <c r="AA199" i="20"/>
  <c r="AB199" i="20"/>
  <c r="AA195" i="20"/>
  <c r="AB195" i="20"/>
  <c r="AA191" i="20"/>
  <c r="AB191" i="20"/>
  <c r="AA187" i="20"/>
  <c r="AB187" i="20"/>
  <c r="AA183" i="20"/>
  <c r="AB183" i="20"/>
  <c r="AA179" i="20"/>
  <c r="AB179" i="20"/>
  <c r="AA175" i="20"/>
  <c r="AB175" i="20"/>
  <c r="AA171" i="20"/>
  <c r="AB171" i="20"/>
  <c r="AA167" i="20"/>
  <c r="AB167" i="20"/>
  <c r="AA163" i="20"/>
  <c r="AB163" i="20"/>
  <c r="AA159" i="20"/>
  <c r="AB159" i="20"/>
  <c r="AA155" i="20"/>
  <c r="AB155" i="20"/>
  <c r="AA151" i="20"/>
  <c r="AB151" i="20"/>
  <c r="AA147" i="20"/>
  <c r="AB147" i="20"/>
  <c r="AA143" i="20"/>
  <c r="AB143" i="20"/>
  <c r="AA139" i="20"/>
  <c r="AB139" i="20"/>
  <c r="AA135" i="20"/>
  <c r="AB135" i="20"/>
  <c r="AA131" i="20"/>
  <c r="AB131" i="20"/>
  <c r="AA127" i="20"/>
  <c r="AB127" i="20"/>
  <c r="AA123" i="20"/>
  <c r="AB123" i="20"/>
  <c r="AA119" i="20"/>
  <c r="AB119" i="20"/>
  <c r="AA115" i="20"/>
  <c r="AB115" i="20"/>
  <c r="AA111" i="20"/>
  <c r="AB111" i="20"/>
  <c r="AA107" i="20"/>
  <c r="AB107" i="20"/>
  <c r="AA103" i="20"/>
  <c r="AB103" i="20"/>
  <c r="AA99" i="20"/>
  <c r="AB99" i="20"/>
  <c r="AA95" i="20"/>
  <c r="AB95" i="20"/>
  <c r="AA91" i="20"/>
  <c r="AB91" i="20"/>
  <c r="AA87" i="20"/>
  <c r="AB87" i="20"/>
  <c r="AA83" i="20"/>
  <c r="AB83" i="20"/>
  <c r="AA79" i="20"/>
  <c r="AB79" i="20"/>
  <c r="AA75" i="20"/>
  <c r="AB75" i="20"/>
  <c r="AA71" i="20"/>
  <c r="AB71" i="20"/>
  <c r="AA67" i="20"/>
  <c r="AB67" i="20"/>
  <c r="AA63" i="20"/>
  <c r="AB63" i="20"/>
  <c r="AB59" i="20"/>
  <c r="AA59" i="20"/>
  <c r="AA55" i="20"/>
  <c r="AB55" i="20"/>
  <c r="AB51" i="20"/>
  <c r="AA51" i="20"/>
  <c r="AA47" i="20"/>
  <c r="AB47" i="20"/>
  <c r="AB43" i="20"/>
  <c r="AA43" i="20"/>
  <c r="AA39" i="20"/>
  <c r="AB39" i="20"/>
  <c r="AB35" i="20"/>
  <c r="AA35" i="20"/>
  <c r="AA31" i="20"/>
  <c r="AB31" i="20"/>
  <c r="AB27" i="20"/>
  <c r="AA27" i="20"/>
  <c r="AA23" i="20"/>
  <c r="AB23" i="20"/>
  <c r="AB19" i="20"/>
  <c r="AA19" i="20"/>
  <c r="AA15" i="20"/>
  <c r="AB15" i="20"/>
  <c r="AB11" i="20"/>
  <c r="AA11" i="20"/>
  <c r="AA7" i="20"/>
  <c r="AB7" i="20"/>
  <c r="AB491" i="20"/>
  <c r="AB459" i="20"/>
  <c r="AB427" i="20"/>
  <c r="AB395" i="20"/>
  <c r="AB363" i="20"/>
  <c r="AB331" i="20"/>
  <c r="AA314" i="20"/>
  <c r="AB314" i="20"/>
  <c r="AA306" i="20"/>
  <c r="AB306" i="20"/>
  <c r="AA298" i="20"/>
  <c r="AB298" i="20"/>
  <c r="AA290" i="20"/>
  <c r="AB290" i="20"/>
  <c r="AA282" i="20"/>
  <c r="AB282" i="20"/>
  <c r="AA274" i="20"/>
  <c r="AB274" i="20"/>
  <c r="AA266" i="20"/>
  <c r="AB266" i="20"/>
  <c r="AA258" i="20"/>
  <c r="AB258" i="20"/>
  <c r="AA250" i="20"/>
  <c r="AB250" i="20"/>
  <c r="AA242" i="20"/>
  <c r="AB242" i="20"/>
  <c r="AA234" i="20"/>
  <c r="AB234" i="20"/>
  <c r="AA226" i="20"/>
  <c r="AB226" i="20"/>
  <c r="AA218" i="20"/>
  <c r="AB218" i="20"/>
  <c r="AA210" i="20"/>
  <c r="AB210" i="20"/>
  <c r="AA202" i="20"/>
  <c r="AB202" i="20"/>
  <c r="AA194" i="20"/>
  <c r="AB194" i="20"/>
  <c r="AA186" i="20"/>
  <c r="AB186" i="20"/>
  <c r="AA178" i="20"/>
  <c r="AB178" i="20"/>
  <c r="AA170" i="20"/>
  <c r="AB170" i="20"/>
  <c r="AA162" i="20"/>
  <c r="AB162" i="20"/>
  <c r="AA154" i="20"/>
  <c r="AB154" i="20"/>
  <c r="AA146" i="20"/>
  <c r="AB146" i="20"/>
  <c r="AA138" i="20"/>
  <c r="AB138" i="20"/>
  <c r="AA130" i="20"/>
  <c r="AB130" i="20"/>
  <c r="AA122" i="20"/>
  <c r="AB122" i="20"/>
  <c r="AA114" i="20"/>
  <c r="AB114" i="20"/>
  <c r="AA106" i="20"/>
  <c r="AB106" i="20"/>
  <c r="AA98" i="20"/>
  <c r="AB98" i="20"/>
  <c r="AA90" i="20"/>
  <c r="AB90" i="20"/>
  <c r="AA82" i="20"/>
  <c r="AB82" i="20"/>
  <c r="AA74" i="20"/>
  <c r="AB74" i="20"/>
  <c r="AA66" i="20"/>
  <c r="AB66" i="20"/>
  <c r="AA58" i="20"/>
  <c r="AB58" i="20"/>
  <c r="AA54" i="20"/>
  <c r="AB54" i="20"/>
  <c r="AA50" i="20"/>
  <c r="AB50" i="20"/>
  <c r="AA46" i="20"/>
  <c r="AB46" i="20"/>
  <c r="AA42" i="20"/>
  <c r="AB42" i="20"/>
  <c r="AA38" i="20"/>
  <c r="AB38" i="20"/>
  <c r="AA34" i="20"/>
  <c r="AB34" i="20"/>
  <c r="AA30" i="20"/>
  <c r="AB30" i="20"/>
  <c r="AA26" i="20"/>
  <c r="AB26" i="20"/>
  <c r="AA22" i="20"/>
  <c r="AB22" i="20"/>
  <c r="AA18" i="20"/>
  <c r="AB18" i="20"/>
  <c r="AA14" i="20"/>
  <c r="AB14" i="20"/>
  <c r="AA10" i="20"/>
  <c r="AB10" i="20"/>
  <c r="AA6" i="20"/>
  <c r="AB6" i="20"/>
  <c r="AB310" i="20"/>
  <c r="AB278" i="20"/>
  <c r="AB246" i="20"/>
  <c r="AB214" i="20"/>
  <c r="AB182" i="20"/>
  <c r="AB150" i="20"/>
  <c r="AA141" i="20"/>
  <c r="AB118" i="20"/>
  <c r="AA109" i="20"/>
  <c r="AB86" i="20"/>
  <c r="AA77" i="20"/>
  <c r="AB502" i="20"/>
  <c r="AB494" i="20"/>
  <c r="AB486" i="20"/>
  <c r="AB478" i="20"/>
  <c r="AB470" i="20"/>
  <c r="AB462" i="20"/>
  <c r="AB454" i="20"/>
  <c r="AB446" i="20"/>
  <c r="AB438" i="20"/>
  <c r="AB430" i="20"/>
  <c r="AB422" i="20"/>
  <c r="AB414" i="20"/>
  <c r="AB406" i="20"/>
  <c r="AB398" i="20"/>
  <c r="AB390" i="20"/>
  <c r="AB382" i="20"/>
  <c r="AB374" i="20"/>
  <c r="AB366" i="20"/>
  <c r="AB358" i="20"/>
  <c r="AB350" i="20"/>
  <c r="AB342" i="20"/>
  <c r="AB334" i="20"/>
  <c r="AB326" i="20"/>
  <c r="AB318" i="20"/>
  <c r="AA145" i="20"/>
  <c r="AB145" i="20"/>
  <c r="AA137" i="20"/>
  <c r="AB137" i="20"/>
  <c r="AA129" i="20"/>
  <c r="AB129" i="20"/>
  <c r="AA121" i="20"/>
  <c r="AB121" i="20"/>
  <c r="AA113" i="20"/>
  <c r="AB113" i="20"/>
  <c r="AA105" i="20"/>
  <c r="AB105" i="20"/>
  <c r="AA97" i="20"/>
  <c r="AB97" i="20"/>
  <c r="AA89" i="20"/>
  <c r="AB89" i="20"/>
  <c r="AA81" i="20"/>
  <c r="AB81" i="20"/>
  <c r="AA73" i="20"/>
  <c r="AB73" i="20"/>
  <c r="AA65" i="20"/>
  <c r="AB65" i="20"/>
  <c r="AA61" i="20"/>
  <c r="AB61" i="20"/>
  <c r="AA57" i="20"/>
  <c r="AB57" i="20"/>
  <c r="AA53" i="20"/>
  <c r="AB53" i="20"/>
  <c r="AA49" i="20"/>
  <c r="AB49" i="20"/>
  <c r="AA45" i="20"/>
  <c r="AB45" i="20"/>
  <c r="AA41" i="20"/>
  <c r="AB41" i="20"/>
  <c r="AA37" i="20"/>
  <c r="AB37" i="20"/>
  <c r="AA33" i="20"/>
  <c r="AB33" i="20"/>
  <c r="AA29" i="20"/>
  <c r="AB29" i="20"/>
  <c r="AA25" i="20"/>
  <c r="AB25" i="20"/>
  <c r="AA21" i="20"/>
  <c r="AB21" i="20"/>
  <c r="AA17" i="20"/>
  <c r="AB17" i="20"/>
  <c r="AA13" i="20"/>
  <c r="AB13" i="20"/>
  <c r="AA9" i="20"/>
  <c r="AB9" i="20"/>
  <c r="AB302" i="20"/>
  <c r="AB270" i="20"/>
  <c r="AB238" i="20"/>
  <c r="AB206" i="20"/>
  <c r="AB174" i="20"/>
  <c r="AB142" i="20"/>
  <c r="AA133" i="20"/>
  <c r="AB110" i="20"/>
  <c r="AA101" i="20"/>
  <c r="AB78" i="20"/>
  <c r="AA69" i="20"/>
  <c r="AA264" i="20"/>
  <c r="AB264" i="20"/>
  <c r="AA260" i="20"/>
  <c r="AB260" i="20"/>
  <c r="AA256" i="20"/>
  <c r="AB256" i="20"/>
  <c r="AA252" i="20"/>
  <c r="AB252" i="20"/>
  <c r="AA248" i="20"/>
  <c r="AB248" i="20"/>
  <c r="AA244" i="20"/>
  <c r="AB244" i="20"/>
  <c r="AA240" i="20"/>
  <c r="AB240" i="20"/>
  <c r="AA236" i="20"/>
  <c r="AB236" i="20"/>
  <c r="AA232" i="20"/>
  <c r="AB232" i="20"/>
  <c r="AA228" i="20"/>
  <c r="AB228" i="20"/>
  <c r="AA224" i="20"/>
  <c r="AB224" i="20"/>
  <c r="AA220" i="20"/>
  <c r="AB220" i="20"/>
  <c r="AA216" i="20"/>
  <c r="AB216" i="20"/>
  <c r="AA212" i="20"/>
  <c r="AB212" i="20"/>
  <c r="AA208" i="20"/>
  <c r="AB208" i="20"/>
  <c r="AA204" i="20"/>
  <c r="AB204" i="20"/>
  <c r="AA200" i="20"/>
  <c r="AB200" i="20"/>
  <c r="AA196" i="20"/>
  <c r="AB196" i="20"/>
  <c r="AA192" i="20"/>
  <c r="AB192" i="20"/>
  <c r="AA188" i="20"/>
  <c r="AB188" i="20"/>
  <c r="AA184" i="20"/>
  <c r="AB184" i="20"/>
  <c r="AA180" i="20"/>
  <c r="AB180" i="20"/>
  <c r="AA176" i="20"/>
  <c r="AB176" i="20"/>
  <c r="AA172" i="20"/>
  <c r="AB172" i="20"/>
  <c r="AA168" i="20"/>
  <c r="AB168" i="20"/>
  <c r="AA164" i="20"/>
  <c r="AB164" i="20"/>
  <c r="AA160" i="20"/>
  <c r="AB160" i="20"/>
  <c r="AA156" i="20"/>
  <c r="AB156" i="20"/>
  <c r="AA152" i="20"/>
  <c r="AB152" i="20"/>
  <c r="AA148" i="20"/>
  <c r="AB148" i="20"/>
  <c r="AA144" i="20"/>
  <c r="AB144" i="20"/>
  <c r="AA140" i="20"/>
  <c r="AB140" i="20"/>
  <c r="AA136" i="20"/>
  <c r="AB136" i="20"/>
  <c r="AA132" i="20"/>
  <c r="AB132" i="20"/>
  <c r="AA128" i="20"/>
  <c r="AB128" i="20"/>
  <c r="AA124" i="20"/>
  <c r="AB124" i="20"/>
  <c r="AA120" i="20"/>
  <c r="AB120" i="20"/>
  <c r="AA116" i="20"/>
  <c r="AB116" i="20"/>
  <c r="AA112" i="20"/>
  <c r="AB112" i="20"/>
  <c r="AA108" i="20"/>
  <c r="AB108" i="20"/>
  <c r="AA104" i="20"/>
  <c r="AB104" i="20"/>
  <c r="AA100" i="20"/>
  <c r="AB100" i="20"/>
  <c r="AA96" i="20"/>
  <c r="AB96" i="20"/>
  <c r="AA92" i="20"/>
  <c r="AB92" i="20"/>
  <c r="AA88" i="20"/>
  <c r="AB88" i="20"/>
  <c r="AA84" i="20"/>
  <c r="AB84" i="20"/>
  <c r="AA80" i="20"/>
  <c r="AB80" i="20"/>
  <c r="AA76" i="20"/>
  <c r="AB76" i="20"/>
  <c r="AA72" i="20"/>
  <c r="AB72" i="20"/>
  <c r="AA68" i="20"/>
  <c r="AB68" i="20"/>
  <c r="AA64" i="20"/>
  <c r="AB64" i="20"/>
  <c r="AA60" i="20"/>
  <c r="AB60" i="20"/>
  <c r="AB56" i="20"/>
  <c r="AA56" i="20"/>
  <c r="AA52" i="20"/>
  <c r="AB52" i="20"/>
  <c r="AA48" i="20"/>
  <c r="AB48" i="20"/>
  <c r="AA44" i="20"/>
  <c r="AB44" i="20"/>
  <c r="AA40" i="20"/>
  <c r="AB40" i="20"/>
  <c r="AA36" i="20"/>
  <c r="AB36" i="20"/>
  <c r="AA32" i="20"/>
  <c r="AB32" i="20"/>
  <c r="AA28" i="20"/>
  <c r="AB28" i="20"/>
  <c r="AA24" i="20"/>
  <c r="AB24" i="20"/>
  <c r="AA20" i="20"/>
  <c r="AB20" i="20"/>
  <c r="AA16" i="20"/>
  <c r="AB16" i="20"/>
  <c r="AA12" i="20"/>
  <c r="AB12" i="20"/>
  <c r="AA8" i="20"/>
  <c r="AB8" i="20"/>
  <c r="AB294" i="20"/>
  <c r="AB262" i="20"/>
  <c r="AB230" i="20"/>
  <c r="AB198" i="20"/>
  <c r="AB166" i="20"/>
  <c r="AB134" i="20"/>
  <c r="AA125" i="20"/>
  <c r="AB102" i="20"/>
  <c r="AA93" i="20"/>
  <c r="AB70" i="20"/>
  <c r="AQ164" i="20"/>
  <c r="AR164" i="20" s="1"/>
  <c r="AN36" i="20"/>
  <c r="AO36" i="20" s="1"/>
  <c r="AP36" i="20" s="1"/>
  <c r="AQ36" i="20" s="1"/>
  <c r="AR36" i="20" s="1"/>
  <c r="AN112" i="20"/>
  <c r="AO112" i="20" s="1"/>
  <c r="AP112" i="20" s="1"/>
  <c r="AQ112" i="20" s="1"/>
  <c r="AR112" i="20" s="1"/>
  <c r="AQ116" i="20"/>
  <c r="AR116" i="20" s="1"/>
  <c r="AS116" i="20" s="1"/>
  <c r="AT116" i="20" s="1"/>
  <c r="AU116" i="20" s="1"/>
  <c r="AM123" i="20"/>
  <c r="AN123" i="20" s="1"/>
  <c r="AO123" i="20" s="1"/>
  <c r="AP123" i="20" s="1"/>
  <c r="AQ123" i="20" s="1"/>
  <c r="AR123" i="20" s="1"/>
  <c r="AN156" i="20"/>
  <c r="AO156" i="20" s="1"/>
  <c r="AP156" i="20" s="1"/>
  <c r="AQ156" i="20" s="1"/>
  <c r="AR156" i="20" s="1"/>
  <c r="AN182" i="20"/>
  <c r="AO182" i="20" s="1"/>
  <c r="AN296" i="20"/>
  <c r="AO296" i="20" s="1"/>
  <c r="AP296" i="20" s="1"/>
  <c r="AN354" i="20"/>
  <c r="AO354" i="20" s="1"/>
  <c r="AP354" i="20" s="1"/>
  <c r="AQ354" i="20" s="1"/>
  <c r="AR354" i="20" s="1"/>
  <c r="AN403" i="20"/>
  <c r="AO403" i="20" s="1"/>
  <c r="AP403" i="20" s="1"/>
  <c r="AQ403" i="20" s="1"/>
  <c r="AR403" i="20" s="1"/>
  <c r="AN405" i="20"/>
  <c r="AO405" i="20" s="1"/>
  <c r="AP405" i="20" s="1"/>
  <c r="AQ405" i="20" s="1"/>
  <c r="AR405" i="20" s="1"/>
  <c r="AQ187" i="20"/>
  <c r="AR187" i="20" s="1"/>
  <c r="AS187" i="20" s="1"/>
  <c r="AT187" i="20" s="1"/>
  <c r="AU187" i="20" s="1"/>
  <c r="AN212" i="20"/>
  <c r="AO212" i="20" s="1"/>
  <c r="AP212" i="20" s="1"/>
  <c r="AN220" i="20"/>
  <c r="AO220" i="20" s="1"/>
  <c r="AP220" i="20" s="1"/>
  <c r="AQ220" i="20" s="1"/>
  <c r="AR220" i="20" s="1"/>
  <c r="AM283" i="20"/>
  <c r="AN283" i="20" s="1"/>
  <c r="AO283" i="20" s="1"/>
  <c r="AP283" i="20" s="1"/>
  <c r="AQ283" i="20" s="1"/>
  <c r="AR283" i="20" s="1"/>
  <c r="AN386" i="20"/>
  <c r="AO386" i="20" s="1"/>
  <c r="AP386" i="20" s="1"/>
  <c r="AQ386" i="20" s="1"/>
  <c r="AR386" i="20" s="1"/>
  <c r="AN470" i="20"/>
  <c r="AO470" i="20" s="1"/>
  <c r="AP470" i="20" s="1"/>
  <c r="AQ470" i="20" s="1"/>
  <c r="AR470" i="20" s="1"/>
  <c r="AN47" i="20"/>
  <c r="AO47" i="20" s="1"/>
  <c r="AP47" i="20" s="1"/>
  <c r="AQ47" i="20" s="1"/>
  <c r="AR47" i="20" s="1"/>
  <c r="AP50" i="20"/>
  <c r="AQ50" i="20" s="1"/>
  <c r="AR50" i="20" s="1"/>
  <c r="AS50" i="20" s="1"/>
  <c r="AT50" i="20" s="1"/>
  <c r="AU50" i="20" s="1"/>
  <c r="AN63" i="20"/>
  <c r="AO63" i="20" s="1"/>
  <c r="AP63" i="20" s="1"/>
  <c r="AQ63" i="20" s="1"/>
  <c r="AR63" i="20" s="1"/>
  <c r="AN120" i="20"/>
  <c r="AO120" i="20" s="1"/>
  <c r="AP120" i="20" s="1"/>
  <c r="AQ120" i="20" s="1"/>
  <c r="AR120" i="20" s="1"/>
  <c r="AM171" i="20"/>
  <c r="AN171" i="20" s="1"/>
  <c r="AO171" i="20" s="1"/>
  <c r="AP171" i="20" s="1"/>
  <c r="AQ171" i="20" s="1"/>
  <c r="AR171" i="20" s="1"/>
  <c r="AN290" i="20"/>
  <c r="AO290" i="20" s="1"/>
  <c r="AP290" i="20" s="1"/>
  <c r="AQ290" i="20" s="1"/>
  <c r="AR290" i="20" s="1"/>
  <c r="AM352" i="20"/>
  <c r="AN352" i="20" s="1"/>
  <c r="AO352" i="20" s="1"/>
  <c r="AM365" i="20"/>
  <c r="AN365" i="20" s="1"/>
  <c r="AO365" i="20" s="1"/>
  <c r="AP365" i="20" s="1"/>
  <c r="AQ365" i="20" s="1"/>
  <c r="AR365" i="20" s="1"/>
  <c r="AQ372" i="20"/>
  <c r="AR372" i="20" s="1"/>
  <c r="AS372" i="20" s="1"/>
  <c r="AQ430" i="20"/>
  <c r="AR430" i="20" s="1"/>
  <c r="AS430" i="20" s="1"/>
  <c r="AT430" i="20" s="1"/>
  <c r="AU430" i="20" s="1"/>
  <c r="AQ446" i="20"/>
  <c r="AR446" i="20" s="1"/>
  <c r="AS446" i="20" s="1"/>
  <c r="AT446" i="20" s="1"/>
  <c r="AU446" i="20" s="1"/>
  <c r="AN478" i="20"/>
  <c r="AO478" i="20" s="1"/>
  <c r="AP478" i="20" s="1"/>
  <c r="AM99" i="20"/>
  <c r="AN99" i="20" s="1"/>
  <c r="AO99" i="20" s="1"/>
  <c r="AP99" i="20" s="1"/>
  <c r="AQ99" i="20" s="1"/>
  <c r="AR99" i="20" s="1"/>
  <c r="AM119" i="20"/>
  <c r="AN119" i="20" s="1"/>
  <c r="AO119" i="20" s="1"/>
  <c r="AP119" i="20" s="1"/>
  <c r="AQ119" i="20" s="1"/>
  <c r="AR119" i="20" s="1"/>
  <c r="AM159" i="20"/>
  <c r="AN159" i="20" s="1"/>
  <c r="AO159" i="20" s="1"/>
  <c r="AP159" i="20" s="1"/>
  <c r="AQ159" i="20" s="1"/>
  <c r="AR159" i="20" s="1"/>
  <c r="AM167" i="20"/>
  <c r="AN167" i="20" s="1"/>
  <c r="AO167" i="20" s="1"/>
  <c r="AP167" i="20" s="1"/>
  <c r="AQ167" i="20" s="1"/>
  <c r="AR167" i="20" s="1"/>
  <c r="AN23" i="20"/>
  <c r="AO23" i="20" s="1"/>
  <c r="AP23" i="20" s="1"/>
  <c r="AQ23" i="20" s="1"/>
  <c r="AR23" i="20" s="1"/>
  <c r="AN31" i="20"/>
  <c r="AO31" i="20" s="1"/>
  <c r="AP31" i="20" s="1"/>
  <c r="AQ31" i="20" s="1"/>
  <c r="AR31" i="20" s="1"/>
  <c r="AM151" i="20"/>
  <c r="AN151" i="20" s="1"/>
  <c r="AO151" i="20" s="1"/>
  <c r="AP151" i="20" s="1"/>
  <c r="AQ151" i="20" s="1"/>
  <c r="AR151" i="20" s="1"/>
  <c r="AM279" i="20"/>
  <c r="AN279" i="20" s="1"/>
  <c r="AO279" i="20" s="1"/>
  <c r="AP279" i="20" s="1"/>
  <c r="AQ279" i="20" s="1"/>
  <c r="AR279" i="20" s="1"/>
  <c r="AN298" i="20"/>
  <c r="AO298" i="20" s="1"/>
  <c r="AN333" i="20"/>
  <c r="AO333" i="20" s="1"/>
  <c r="AP333" i="20" s="1"/>
  <c r="AQ333" i="20" s="1"/>
  <c r="AR333" i="20" s="1"/>
  <c r="AN499" i="20"/>
  <c r="AO499" i="20" s="1"/>
  <c r="AP499" i="20" s="1"/>
  <c r="AQ499" i="20" s="1"/>
  <c r="AR499" i="20" s="1"/>
  <c r="AS499" i="20" s="1"/>
  <c r="AT499" i="20" s="1"/>
  <c r="AU499" i="20" s="1"/>
  <c r="AM504" i="20"/>
  <c r="AN504" i="20" s="1"/>
  <c r="AO504" i="20" s="1"/>
  <c r="AP82" i="20"/>
  <c r="AQ82" i="20" s="1"/>
  <c r="AR82" i="20" s="1"/>
  <c r="AP179" i="20"/>
  <c r="AQ179" i="20" s="1"/>
  <c r="AR179" i="20" s="1"/>
  <c r="AS179" i="20" s="1"/>
  <c r="AT179" i="20" s="1"/>
  <c r="AU179" i="20" s="1"/>
  <c r="AP172" i="20"/>
  <c r="AQ172" i="20" s="1"/>
  <c r="AR172" i="20" s="1"/>
  <c r="AS172" i="20" s="1"/>
  <c r="AT172" i="20" s="1"/>
  <c r="AU172" i="20" s="1"/>
  <c r="AP52" i="20"/>
  <c r="AQ52" i="20" s="1"/>
  <c r="AR52" i="20" s="1"/>
  <c r="AS52" i="20" s="1"/>
  <c r="AT52" i="20" s="1"/>
  <c r="AU52" i="20" s="1"/>
  <c r="AP76" i="20"/>
  <c r="AQ76" i="20" s="1"/>
  <c r="AR76" i="20" s="1"/>
  <c r="AS76" i="20" s="1"/>
  <c r="AT76" i="20" s="1"/>
  <c r="AU76" i="20" s="1"/>
  <c r="AP24" i="20"/>
  <c r="AQ24" i="20" s="1"/>
  <c r="AR24" i="20" s="1"/>
  <c r="AS24" i="20" s="1"/>
  <c r="AT24" i="20" s="1"/>
  <c r="AU24" i="20" s="1"/>
  <c r="AN11" i="20"/>
  <c r="AO11" i="20" s="1"/>
  <c r="AP11" i="20" s="1"/>
  <c r="AQ11" i="20" s="1"/>
  <c r="AR11" i="20" s="1"/>
  <c r="AN19" i="20"/>
  <c r="AO19" i="20" s="1"/>
  <c r="AP19" i="20" s="1"/>
  <c r="AQ19" i="20" s="1"/>
  <c r="AR19" i="20" s="1"/>
  <c r="AN107" i="20"/>
  <c r="AO107" i="20" s="1"/>
  <c r="AP147" i="20"/>
  <c r="AQ147" i="20" s="1"/>
  <c r="AR147" i="20" s="1"/>
  <c r="AM175" i="20"/>
  <c r="AN175" i="20" s="1"/>
  <c r="AO175" i="20" s="1"/>
  <c r="AP293" i="20"/>
  <c r="AQ293" i="20" s="1"/>
  <c r="AR293" i="20" s="1"/>
  <c r="AS293" i="20" s="1"/>
  <c r="AT293" i="20" s="1"/>
  <c r="AU293" i="20" s="1"/>
  <c r="AM20" i="20"/>
  <c r="AN20" i="20" s="1"/>
  <c r="AO20" i="20" s="1"/>
  <c r="AP20" i="20" s="1"/>
  <c r="AQ20" i="20" s="1"/>
  <c r="AR20" i="20" s="1"/>
  <c r="AM87" i="20"/>
  <c r="AN87" i="20" s="1"/>
  <c r="AO87" i="20" s="1"/>
  <c r="AM103" i="20"/>
  <c r="AN103" i="20" s="1"/>
  <c r="AO103" i="20" s="1"/>
  <c r="AM263" i="20"/>
  <c r="AN263" i="20" s="1"/>
  <c r="AO263" i="20" s="1"/>
  <c r="AP263" i="20" s="1"/>
  <c r="AP475" i="20"/>
  <c r="AQ475" i="20" s="1"/>
  <c r="AR475" i="20" s="1"/>
  <c r="AP195" i="20"/>
  <c r="AQ195" i="20" s="1"/>
  <c r="AR195" i="20" s="1"/>
  <c r="AS195" i="20" s="1"/>
  <c r="AT195" i="20" s="1"/>
  <c r="AU195" i="20" s="1"/>
  <c r="AM12" i="20"/>
  <c r="AN12" i="20" s="1"/>
  <c r="AO12" i="20" s="1"/>
  <c r="AP12" i="20" s="1"/>
  <c r="AQ12" i="20" s="1"/>
  <c r="AR12" i="20" s="1"/>
  <c r="AM48" i="20"/>
  <c r="AN48" i="20" s="1"/>
  <c r="AO48" i="20" s="1"/>
  <c r="AP48" i="20" s="1"/>
  <c r="AQ48" i="20" s="1"/>
  <c r="AR48" i="20" s="1"/>
  <c r="AM69" i="20"/>
  <c r="AN69" i="20" s="1"/>
  <c r="AO69" i="20" s="1"/>
  <c r="AM115" i="20"/>
  <c r="AN115" i="20" s="1"/>
  <c r="AO115" i="20" s="1"/>
  <c r="AP115" i="20" s="1"/>
  <c r="AQ115" i="20" s="1"/>
  <c r="AR115" i="20" s="1"/>
  <c r="AN78" i="20"/>
  <c r="AO78" i="20" s="1"/>
  <c r="AP78" i="20" s="1"/>
  <c r="AQ78" i="20" s="1"/>
  <c r="AR78" i="20" s="1"/>
  <c r="AM188" i="20"/>
  <c r="AN188" i="20" s="1"/>
  <c r="AO188" i="20" s="1"/>
  <c r="AM191" i="20"/>
  <c r="AN191" i="20" s="1"/>
  <c r="AO191" i="20" s="1"/>
  <c r="AP191" i="20" s="1"/>
  <c r="AQ191" i="20" s="1"/>
  <c r="AR191" i="20" s="1"/>
  <c r="AM236" i="20"/>
  <c r="AN236" i="20" s="1"/>
  <c r="AO236" i="20" s="1"/>
  <c r="AP236" i="20" s="1"/>
  <c r="AQ236" i="20" s="1"/>
  <c r="AR236" i="20" s="1"/>
  <c r="AN26" i="20"/>
  <c r="AO26" i="20" s="1"/>
  <c r="AP26" i="20" s="1"/>
  <c r="AQ26" i="20" s="1"/>
  <c r="AR26" i="20" s="1"/>
  <c r="AN80" i="20"/>
  <c r="AO80" i="20" s="1"/>
  <c r="AP80" i="20" s="1"/>
  <c r="AQ80" i="20" s="1"/>
  <c r="AR80" i="20" s="1"/>
  <c r="AN94" i="20"/>
  <c r="AO94" i="20" s="1"/>
  <c r="AP94" i="20" s="1"/>
  <c r="AQ94" i="20" s="1"/>
  <c r="AR94" i="20" s="1"/>
  <c r="AM280" i="20"/>
  <c r="AN280" i="20" s="1"/>
  <c r="AO280" i="20" s="1"/>
  <c r="AP280" i="20" s="1"/>
  <c r="AQ280" i="20" s="1"/>
  <c r="AR280" i="20" s="1"/>
  <c r="AM163" i="20"/>
  <c r="AN163" i="20" s="1"/>
  <c r="AO163" i="20" s="1"/>
  <c r="AM165" i="20"/>
  <c r="AN165" i="20" s="1"/>
  <c r="AO165" i="20" s="1"/>
  <c r="AN27" i="20"/>
  <c r="AO27" i="20" s="1"/>
  <c r="AP27" i="20" s="1"/>
  <c r="AM34" i="20"/>
  <c r="AN34" i="20" s="1"/>
  <c r="AO34" i="20" s="1"/>
  <c r="AN138" i="20"/>
  <c r="AO138" i="20" s="1"/>
  <c r="AP138" i="20" s="1"/>
  <c r="AQ138" i="20" s="1"/>
  <c r="AR138" i="20" s="1"/>
  <c r="AN231" i="20"/>
  <c r="AO231" i="20" s="1"/>
  <c r="AN267" i="20"/>
  <c r="AO267" i="20" s="1"/>
  <c r="AP267" i="20" s="1"/>
  <c r="AQ267" i="20" s="1"/>
  <c r="AR267" i="20" s="1"/>
  <c r="AN291" i="20"/>
  <c r="AO291" i="20" s="1"/>
  <c r="AP291" i="20" s="1"/>
  <c r="AQ291" i="20" s="1"/>
  <c r="AR291" i="20" s="1"/>
  <c r="AM304" i="20"/>
  <c r="AN304" i="20" s="1"/>
  <c r="AO304" i="20" s="1"/>
  <c r="AP438" i="20"/>
  <c r="AQ438" i="20" s="1"/>
  <c r="AR438" i="20" s="1"/>
  <c r="AS438" i="20" s="1"/>
  <c r="AT438" i="20" s="1"/>
  <c r="AU438" i="20" s="1"/>
  <c r="AM325" i="20"/>
  <c r="AN325" i="20" s="1"/>
  <c r="AO325" i="20" s="1"/>
  <c r="AP325" i="20" s="1"/>
  <c r="AQ325" i="20" s="1"/>
  <c r="AR325" i="20" s="1"/>
  <c r="AM139" i="20"/>
  <c r="AN139" i="20" s="1"/>
  <c r="AO139" i="20" s="1"/>
  <c r="AM143" i="20"/>
  <c r="AN143" i="20" s="1"/>
  <c r="AO143" i="20" s="1"/>
  <c r="AM155" i="20"/>
  <c r="AN155" i="20" s="1"/>
  <c r="AO155" i="20" s="1"/>
  <c r="AN173" i="20"/>
  <c r="AO173" i="20" s="1"/>
  <c r="AP173" i="20" s="1"/>
  <c r="AM223" i="20"/>
  <c r="AN223" i="20" s="1"/>
  <c r="AO223" i="20" s="1"/>
  <c r="AP223" i="20" s="1"/>
  <c r="AQ223" i="20" s="1"/>
  <c r="AR223" i="20" s="1"/>
  <c r="AM247" i="20"/>
  <c r="AN247" i="20" s="1"/>
  <c r="AO247" i="20" s="1"/>
  <c r="AP247" i="20" s="1"/>
  <c r="AQ247" i="20" s="1"/>
  <c r="AR247" i="20" s="1"/>
  <c r="AN256" i="20"/>
  <c r="AO256" i="20" s="1"/>
  <c r="AP256" i="20" s="1"/>
  <c r="AQ256" i="20" s="1"/>
  <c r="AR256" i="20" s="1"/>
  <c r="AM260" i="20"/>
  <c r="AN260" i="20" s="1"/>
  <c r="AO260" i="20" s="1"/>
  <c r="AM271" i="20"/>
  <c r="AN271" i="20" s="1"/>
  <c r="AO271" i="20" s="1"/>
  <c r="AM275" i="20"/>
  <c r="AN275" i="20" s="1"/>
  <c r="AO275" i="20" s="1"/>
  <c r="AP275" i="20" s="1"/>
  <c r="AQ275" i="20" s="1"/>
  <c r="AR275" i="20" s="1"/>
  <c r="AM284" i="20"/>
  <c r="AN284" i="20" s="1"/>
  <c r="AO284" i="20" s="1"/>
  <c r="AP284" i="20" s="1"/>
  <c r="AQ284" i="20" s="1"/>
  <c r="AR284" i="20" s="1"/>
  <c r="AM301" i="20"/>
  <c r="AN301" i="20" s="1"/>
  <c r="AO301" i="20" s="1"/>
  <c r="AM363" i="20"/>
  <c r="AN363" i="20" s="1"/>
  <c r="AO363" i="20" s="1"/>
  <c r="AP363" i="20" s="1"/>
  <c r="AQ363" i="20" s="1"/>
  <c r="AR363" i="20" s="1"/>
  <c r="AM465" i="20"/>
  <c r="AN465" i="20" s="1"/>
  <c r="AO465" i="20" s="1"/>
  <c r="AM202" i="20"/>
  <c r="AN202" i="20" s="1"/>
  <c r="AO202" i="20" s="1"/>
  <c r="AN206" i="20"/>
  <c r="AO206" i="20" s="1"/>
  <c r="AM281" i="20"/>
  <c r="AN281" i="20" s="1"/>
  <c r="AO281" i="20" s="1"/>
  <c r="AP281" i="20" s="1"/>
  <c r="AQ281" i="20" s="1"/>
  <c r="AR281" i="20" s="1"/>
  <c r="AM215" i="20"/>
  <c r="AN215" i="20" s="1"/>
  <c r="AO215" i="20" s="1"/>
  <c r="AP215" i="20" s="1"/>
  <c r="AQ215" i="20" s="1"/>
  <c r="AR215" i="20" s="1"/>
  <c r="AQ225" i="20"/>
  <c r="AR225" i="20" s="1"/>
  <c r="AS225" i="20" s="1"/>
  <c r="AT225" i="20" s="1"/>
  <c r="AU225" i="20" s="1"/>
  <c r="AN228" i="20"/>
  <c r="AO228" i="20" s="1"/>
  <c r="AP228" i="20" s="1"/>
  <c r="AQ228" i="20" s="1"/>
  <c r="AR228" i="20" s="1"/>
  <c r="AQ249" i="20"/>
  <c r="AR249" i="20" s="1"/>
  <c r="AS249" i="20" s="1"/>
  <c r="AT249" i="20" s="1"/>
  <c r="AU249" i="20" s="1"/>
  <c r="AP309" i="20"/>
  <c r="AQ309" i="20" s="1"/>
  <c r="AR309" i="20" s="1"/>
  <c r="AM181" i="20"/>
  <c r="AN181" i="20" s="1"/>
  <c r="AO181" i="20" s="1"/>
  <c r="AP181" i="20" s="1"/>
  <c r="AQ181" i="20" s="1"/>
  <c r="AR181" i="20" s="1"/>
  <c r="AM189" i="20"/>
  <c r="AN189" i="20" s="1"/>
  <c r="AO189" i="20" s="1"/>
  <c r="AP189" i="20" s="1"/>
  <c r="AQ189" i="20" s="1"/>
  <c r="AR189" i="20" s="1"/>
  <c r="AQ209" i="20"/>
  <c r="AR209" i="20" s="1"/>
  <c r="AS209" i="20" s="1"/>
  <c r="AT209" i="20" s="1"/>
  <c r="AU209" i="20" s="1"/>
  <c r="AM239" i="20"/>
  <c r="AN239" i="20" s="1"/>
  <c r="AO239" i="20" s="1"/>
  <c r="AP239" i="20" s="1"/>
  <c r="AQ239" i="20" s="1"/>
  <c r="AR239" i="20" s="1"/>
  <c r="AM351" i="20"/>
  <c r="AN351" i="20" s="1"/>
  <c r="AO351" i="20" s="1"/>
  <c r="AP404" i="20"/>
  <c r="AQ404" i="20" s="1"/>
  <c r="AR404" i="20" s="1"/>
  <c r="AS404" i="20" s="1"/>
  <c r="AT404" i="20" s="1"/>
  <c r="AU404" i="20" s="1"/>
  <c r="AP406" i="20"/>
  <c r="AQ406" i="20" s="1"/>
  <c r="AR406" i="20" s="1"/>
  <c r="AN273" i="20"/>
  <c r="AO273" i="20" s="1"/>
  <c r="AN299" i="20"/>
  <c r="AO299" i="20" s="1"/>
  <c r="AP299" i="20" s="1"/>
  <c r="AQ299" i="20" s="1"/>
  <c r="AR299" i="20" s="1"/>
  <c r="AM401" i="20"/>
  <c r="AN401" i="20" s="1"/>
  <c r="AO401" i="20" s="1"/>
  <c r="AM461" i="20"/>
  <c r="AN461" i="20" s="1"/>
  <c r="AO461" i="20" s="1"/>
  <c r="AM486" i="20"/>
  <c r="AN486" i="20" s="1"/>
  <c r="AO486" i="20" s="1"/>
  <c r="AP486" i="20" s="1"/>
  <c r="AQ486" i="20" s="1"/>
  <c r="AR486" i="20" s="1"/>
  <c r="AN310" i="20"/>
  <c r="AO310" i="20" s="1"/>
  <c r="AN367" i="20"/>
  <c r="AO367" i="20" s="1"/>
  <c r="AN373" i="20"/>
  <c r="AO373" i="20" s="1"/>
  <c r="AP373" i="20" s="1"/>
  <c r="AN380" i="20"/>
  <c r="AO380" i="20" s="1"/>
  <c r="AP380" i="20" s="1"/>
  <c r="AN381" i="20"/>
  <c r="AO381" i="20" s="1"/>
  <c r="AP381" i="20" s="1"/>
  <c r="AQ381" i="20" s="1"/>
  <c r="AR381" i="20" s="1"/>
  <c r="AN388" i="20"/>
  <c r="AO388" i="20" s="1"/>
  <c r="AP388" i="20" s="1"/>
  <c r="AN389" i="20"/>
  <c r="AO389" i="20" s="1"/>
  <c r="AP389" i="20" s="1"/>
  <c r="AQ389" i="20" s="1"/>
  <c r="AR389" i="20" s="1"/>
  <c r="AN398" i="20"/>
  <c r="AO398" i="20" s="1"/>
  <c r="AN419" i="20"/>
  <c r="AO419" i="20" s="1"/>
  <c r="AP419" i="20" s="1"/>
  <c r="AN427" i="20"/>
  <c r="AO427" i="20" s="1"/>
  <c r="AP427" i="20" s="1"/>
  <c r="AN433" i="20"/>
  <c r="AO433" i="20" s="1"/>
  <c r="AP433" i="20" s="1"/>
  <c r="AN437" i="20"/>
  <c r="AO437" i="20" s="1"/>
  <c r="AP437" i="20" s="1"/>
  <c r="AQ437" i="20" s="1"/>
  <c r="AR437" i="20" s="1"/>
  <c r="AN442" i="20"/>
  <c r="AO442" i="20" s="1"/>
  <c r="AP442" i="20" s="1"/>
  <c r="AQ442" i="20" s="1"/>
  <c r="AR442" i="20" s="1"/>
  <c r="AN453" i="20"/>
  <c r="AO453" i="20" s="1"/>
  <c r="AP453" i="20" s="1"/>
  <c r="AQ453" i="20" s="1"/>
  <c r="AR453" i="20" s="1"/>
  <c r="AN483" i="20"/>
  <c r="AO483" i="20" s="1"/>
  <c r="AN490" i="20"/>
  <c r="AO490" i="20" s="1"/>
  <c r="AP490" i="20" s="1"/>
  <c r="AQ490" i="20" s="1"/>
  <c r="AR490" i="20" s="1"/>
  <c r="AN307" i="20"/>
  <c r="AO307" i="20" s="1"/>
  <c r="AP307" i="20" s="1"/>
  <c r="AQ307" i="20" s="1"/>
  <c r="AR307" i="20" s="1"/>
  <c r="AN318" i="20"/>
  <c r="AO318" i="20" s="1"/>
  <c r="AP318" i="20" s="1"/>
  <c r="AQ318" i="20" s="1"/>
  <c r="AR318" i="20" s="1"/>
  <c r="AN480" i="20"/>
  <c r="AO480" i="20" s="1"/>
  <c r="AP480" i="20" s="1"/>
  <c r="AM491" i="20"/>
  <c r="AN491" i="20" s="1"/>
  <c r="AO491" i="20" s="1"/>
  <c r="AP491" i="20" s="1"/>
  <c r="AN501" i="20"/>
  <c r="AO501" i="20" s="1"/>
  <c r="AP501" i="20" s="1"/>
  <c r="AQ501" i="20" s="1"/>
  <c r="AR501" i="20" s="1"/>
  <c r="AN314" i="20"/>
  <c r="AO314" i="20" s="1"/>
  <c r="AP314" i="20" s="1"/>
  <c r="AQ314" i="20" s="1"/>
  <c r="AR314" i="20" s="1"/>
  <c r="AN326" i="20"/>
  <c r="AO326" i="20" s="1"/>
  <c r="AP326" i="20" s="1"/>
  <c r="AQ326" i="20" s="1"/>
  <c r="AR326" i="20" s="1"/>
  <c r="AN359" i="20"/>
  <c r="AO359" i="20" s="1"/>
  <c r="AP359" i="20" s="1"/>
  <c r="AQ375" i="20"/>
  <c r="AR375" i="20" s="1"/>
  <c r="AS375" i="20" s="1"/>
  <c r="AM378" i="20"/>
  <c r="AN378" i="20" s="1"/>
  <c r="AO378" i="20" s="1"/>
  <c r="AP378" i="20" s="1"/>
  <c r="AQ378" i="20" s="1"/>
  <c r="AR378" i="20" s="1"/>
  <c r="AQ383" i="20"/>
  <c r="AR383" i="20" s="1"/>
  <c r="AS383" i="20" s="1"/>
  <c r="AT383" i="20" s="1"/>
  <c r="AU383" i="20" s="1"/>
  <c r="AM402" i="20"/>
  <c r="AN402" i="20" s="1"/>
  <c r="AO402" i="20" s="1"/>
  <c r="AP402" i="20" s="1"/>
  <c r="AQ402" i="20" s="1"/>
  <c r="AR402" i="20" s="1"/>
  <c r="AM410" i="20"/>
  <c r="AN410" i="20" s="1"/>
  <c r="AO410" i="20" s="1"/>
  <c r="AP410" i="20" s="1"/>
  <c r="AM416" i="20"/>
  <c r="AN416" i="20" s="1"/>
  <c r="AO416" i="20" s="1"/>
  <c r="AN429" i="20"/>
  <c r="AO429" i="20" s="1"/>
  <c r="AP429" i="20" s="1"/>
  <c r="AQ429" i="20" s="1"/>
  <c r="AR429" i="20" s="1"/>
  <c r="AN435" i="20"/>
  <c r="AO435" i="20" s="1"/>
  <c r="AP435" i="20" s="1"/>
  <c r="AQ435" i="20" s="1"/>
  <c r="AR435" i="20" s="1"/>
  <c r="AM445" i="20"/>
  <c r="AN445" i="20" s="1"/>
  <c r="AO445" i="20" s="1"/>
  <c r="AP445" i="20" s="1"/>
  <c r="AQ445" i="20" s="1"/>
  <c r="AR445" i="20" s="1"/>
  <c r="AN450" i="20"/>
  <c r="AO450" i="20" s="1"/>
  <c r="AP450" i="20" s="1"/>
  <c r="AQ450" i="20" s="1"/>
  <c r="AR450" i="20" s="1"/>
  <c r="AM481" i="20"/>
  <c r="AN481" i="20" s="1"/>
  <c r="AO481" i="20" s="1"/>
  <c r="AN334" i="20"/>
  <c r="AO334" i="20" s="1"/>
  <c r="AP334" i="20" s="1"/>
  <c r="AQ334" i="20" s="1"/>
  <c r="AR334" i="20" s="1"/>
  <c r="AN384" i="20"/>
  <c r="AO384" i="20" s="1"/>
  <c r="AP384" i="20" s="1"/>
  <c r="AM503" i="20"/>
  <c r="AN503" i="20" s="1"/>
  <c r="AO503" i="20" s="1"/>
  <c r="AP503" i="20" s="1"/>
  <c r="AQ503" i="20" s="1"/>
  <c r="AR503" i="20" s="1"/>
  <c r="AN331" i="20"/>
  <c r="AO331" i="20" s="1"/>
  <c r="AP331" i="20" s="1"/>
  <c r="AQ331" i="20" s="1"/>
  <c r="AR331" i="20" s="1"/>
  <c r="AN408" i="20"/>
  <c r="AO408" i="20" s="1"/>
  <c r="AP408" i="20" s="1"/>
  <c r="AN418" i="20"/>
  <c r="AO418" i="20" s="1"/>
  <c r="AP418" i="20" s="1"/>
  <c r="AQ418" i="20" s="1"/>
  <c r="AR418" i="20" s="1"/>
  <c r="AN426" i="20"/>
  <c r="AO426" i="20" s="1"/>
  <c r="AP426" i="20" s="1"/>
  <c r="AQ426" i="20" s="1"/>
  <c r="AR426" i="20" s="1"/>
  <c r="AQ458" i="20"/>
  <c r="AR458" i="20" s="1"/>
  <c r="AS458" i="20" s="1"/>
  <c r="AT458" i="20" s="1"/>
  <c r="AU458" i="20" s="1"/>
  <c r="AP15" i="20"/>
  <c r="AQ15" i="20" s="1"/>
  <c r="AR15" i="20" s="1"/>
  <c r="AP91" i="20"/>
  <c r="AQ91" i="20" s="1"/>
  <c r="AR91" i="20" s="1"/>
  <c r="AP45" i="20"/>
  <c r="AQ45" i="20" s="1"/>
  <c r="AR45" i="20" s="1"/>
  <c r="AP60" i="20"/>
  <c r="AQ60" i="20" s="1"/>
  <c r="AR60" i="20" s="1"/>
  <c r="AS66" i="20"/>
  <c r="AT66" i="20" s="1"/>
  <c r="AU66" i="20" s="1"/>
  <c r="AP8" i="20"/>
  <c r="AQ8" i="20" s="1"/>
  <c r="AR8" i="20" s="1"/>
  <c r="AP16" i="20"/>
  <c r="AQ16" i="20" s="1"/>
  <c r="AR16" i="20" s="1"/>
  <c r="AP35" i="20"/>
  <c r="AQ35" i="20" s="1"/>
  <c r="AR35" i="20" s="1"/>
  <c r="AP51" i="20"/>
  <c r="AQ51" i="20" s="1"/>
  <c r="AR51" i="20" s="1"/>
  <c r="AP61" i="20"/>
  <c r="AQ61" i="20" s="1"/>
  <c r="AR61" i="20" s="1"/>
  <c r="AP13" i="20"/>
  <c r="AQ13" i="20" s="1"/>
  <c r="AR13" i="20" s="1"/>
  <c r="AP53" i="20"/>
  <c r="AQ53" i="20" s="1"/>
  <c r="AR53" i="20" s="1"/>
  <c r="AP28" i="20"/>
  <c r="AQ28" i="20" s="1"/>
  <c r="AR28" i="20" s="1"/>
  <c r="AS42" i="20"/>
  <c r="AT42" i="20" s="1"/>
  <c r="AU42" i="20" s="1"/>
  <c r="AP7" i="20"/>
  <c r="AQ7" i="20" s="1"/>
  <c r="AR7" i="20" s="1"/>
  <c r="AP5" i="20"/>
  <c r="AQ5" i="20" s="1"/>
  <c r="AR5" i="20" s="1"/>
  <c r="AP29" i="20"/>
  <c r="AQ29" i="20" s="1"/>
  <c r="AR29" i="20" s="1"/>
  <c r="AP37" i="20"/>
  <c r="AQ37" i="20" s="1"/>
  <c r="AR37" i="20" s="1"/>
  <c r="AP68" i="20"/>
  <c r="AQ68" i="20" s="1"/>
  <c r="AR68" i="20" s="1"/>
  <c r="AP44" i="20"/>
  <c r="AQ44" i="20" s="1"/>
  <c r="AR44" i="20" s="1"/>
  <c r="AP59" i="20"/>
  <c r="AQ59" i="20" s="1"/>
  <c r="AR59" i="20" s="1"/>
  <c r="AM90" i="20"/>
  <c r="AN90" i="20" s="1"/>
  <c r="AO90" i="20" s="1"/>
  <c r="AP126" i="20"/>
  <c r="AQ126" i="20" s="1"/>
  <c r="AR126" i="20" s="1"/>
  <c r="AP128" i="20"/>
  <c r="AQ128" i="20" s="1"/>
  <c r="AR128" i="20" s="1"/>
  <c r="AM6" i="20"/>
  <c r="AN6" i="20" s="1"/>
  <c r="AO6" i="20" s="1"/>
  <c r="AM14" i="20"/>
  <c r="AN14" i="20" s="1"/>
  <c r="AO14" i="20" s="1"/>
  <c r="AQ32" i="20"/>
  <c r="AR32" i="20" s="1"/>
  <c r="AM41" i="20"/>
  <c r="AN41" i="20" s="1"/>
  <c r="AO41" i="20" s="1"/>
  <c r="AN55" i="20"/>
  <c r="AO55" i="20" s="1"/>
  <c r="AM62" i="20"/>
  <c r="AN62" i="20" s="1"/>
  <c r="AO62" i="20" s="1"/>
  <c r="AQ84" i="20"/>
  <c r="AR84" i="20" s="1"/>
  <c r="AP100" i="20"/>
  <c r="AQ100" i="20" s="1"/>
  <c r="AR100" i="20" s="1"/>
  <c r="AP111" i="20"/>
  <c r="AQ111" i="20" s="1"/>
  <c r="AR111" i="20" s="1"/>
  <c r="AQ67" i="20"/>
  <c r="AR67" i="20" s="1"/>
  <c r="AP102" i="20"/>
  <c r="AQ102" i="20" s="1"/>
  <c r="AR102" i="20" s="1"/>
  <c r="AN54" i="20"/>
  <c r="AO54" i="20" s="1"/>
  <c r="AM65" i="20"/>
  <c r="AN65" i="20" s="1"/>
  <c r="AO65" i="20" s="1"/>
  <c r="AN72" i="20"/>
  <c r="AO72" i="20" s="1"/>
  <c r="AP118" i="20"/>
  <c r="AQ118" i="20" s="1"/>
  <c r="AR118" i="20" s="1"/>
  <c r="AP158" i="20"/>
  <c r="AQ158" i="20" s="1"/>
  <c r="AR158" i="20" s="1"/>
  <c r="AM9" i="20"/>
  <c r="AN9" i="20" s="1"/>
  <c r="AO9" i="20" s="1"/>
  <c r="AM17" i="20"/>
  <c r="AN17" i="20" s="1"/>
  <c r="AO17" i="20" s="1"/>
  <c r="AP40" i="20"/>
  <c r="AQ40" i="20" s="1"/>
  <c r="AR40" i="20" s="1"/>
  <c r="AM57" i="20"/>
  <c r="AN57" i="20" s="1"/>
  <c r="AO57" i="20" s="1"/>
  <c r="AN64" i="20"/>
  <c r="AO64" i="20" s="1"/>
  <c r="AQ74" i="20"/>
  <c r="AR74" i="20" s="1"/>
  <c r="AQ77" i="20"/>
  <c r="AR77" i="20" s="1"/>
  <c r="AP108" i="20"/>
  <c r="AQ108" i="20" s="1"/>
  <c r="AR108" i="20" s="1"/>
  <c r="AP110" i="20"/>
  <c r="AQ110" i="20" s="1"/>
  <c r="AR110" i="20" s="1"/>
  <c r="AA5" i="20"/>
  <c r="AM10" i="20"/>
  <c r="AN10" i="20" s="1"/>
  <c r="AO10" i="20" s="1"/>
  <c r="AM18" i="20"/>
  <c r="AN18" i="20" s="1"/>
  <c r="AO18" i="20" s="1"/>
  <c r="AM21" i="20"/>
  <c r="AN21" i="20" s="1"/>
  <c r="AO21" i="20" s="1"/>
  <c r="AM46" i="20"/>
  <c r="AN46" i="20" s="1"/>
  <c r="AO46" i="20" s="1"/>
  <c r="AP58" i="20"/>
  <c r="AQ58" i="20" s="1"/>
  <c r="AR58" i="20" s="1"/>
  <c r="AP71" i="20"/>
  <c r="AQ71" i="20" s="1"/>
  <c r="AR71" i="20" s="1"/>
  <c r="AM73" i="20"/>
  <c r="AN73" i="20" s="1"/>
  <c r="AO73" i="20" s="1"/>
  <c r="AP95" i="20"/>
  <c r="AQ95" i="20" s="1"/>
  <c r="AR95" i="20" s="1"/>
  <c r="AP127" i="20"/>
  <c r="AQ127" i="20" s="1"/>
  <c r="AR127" i="20" s="1"/>
  <c r="AN22" i="20"/>
  <c r="AO22" i="20" s="1"/>
  <c r="AM25" i="20"/>
  <c r="AN25" i="20" s="1"/>
  <c r="AO25" i="20" s="1"/>
  <c r="AP39" i="20"/>
  <c r="AQ39" i="20" s="1"/>
  <c r="AR39" i="20" s="1"/>
  <c r="AM49" i="20"/>
  <c r="AN49" i="20" s="1"/>
  <c r="AO49" i="20" s="1"/>
  <c r="AN56" i="20"/>
  <c r="AO56" i="20" s="1"/>
  <c r="AN70" i="20"/>
  <c r="AO70" i="20" s="1"/>
  <c r="AQ75" i="20"/>
  <c r="AR75" i="20" s="1"/>
  <c r="AM81" i="20"/>
  <c r="AN81" i="20" s="1"/>
  <c r="AO81" i="20" s="1"/>
  <c r="AP92" i="20"/>
  <c r="AQ92" i="20" s="1"/>
  <c r="AR92" i="20" s="1"/>
  <c r="AP104" i="20"/>
  <c r="AQ104" i="20" s="1"/>
  <c r="AR104" i="20" s="1"/>
  <c r="AN30" i="20"/>
  <c r="AO30" i="20" s="1"/>
  <c r="AM33" i="20"/>
  <c r="AN33" i="20" s="1"/>
  <c r="AO33" i="20" s="1"/>
  <c r="AN38" i="20"/>
  <c r="AO38" i="20" s="1"/>
  <c r="AQ43" i="20"/>
  <c r="AR43" i="20" s="1"/>
  <c r="AN79" i="20"/>
  <c r="AO79" i="20" s="1"/>
  <c r="AQ83" i="20"/>
  <c r="AR83" i="20" s="1"/>
  <c r="AM88" i="20"/>
  <c r="AN88" i="20" s="1"/>
  <c r="AO88" i="20" s="1"/>
  <c r="AM105" i="20"/>
  <c r="AN105" i="20" s="1"/>
  <c r="AO105" i="20" s="1"/>
  <c r="AP150" i="20"/>
  <c r="AQ150" i="20" s="1"/>
  <c r="AR150" i="20" s="1"/>
  <c r="AN86" i="20"/>
  <c r="AO86" i="20" s="1"/>
  <c r="AN93" i="20"/>
  <c r="AO93" i="20" s="1"/>
  <c r="AN96" i="20"/>
  <c r="AO96" i="20" s="1"/>
  <c r="AN113" i="20"/>
  <c r="AO113" i="20" s="1"/>
  <c r="AQ124" i="20"/>
  <c r="AR124" i="20" s="1"/>
  <c r="AP131" i="20"/>
  <c r="AQ131" i="20" s="1"/>
  <c r="AR131" i="20" s="1"/>
  <c r="AM184" i="20"/>
  <c r="AN184" i="20" s="1"/>
  <c r="AO184" i="20" s="1"/>
  <c r="AM238" i="20"/>
  <c r="AN238" i="20" s="1"/>
  <c r="AO238" i="20" s="1"/>
  <c r="AM130" i="20"/>
  <c r="AN130" i="20" s="1"/>
  <c r="AO130" i="20" s="1"/>
  <c r="AP135" i="20"/>
  <c r="AQ135" i="20" s="1"/>
  <c r="AR135" i="20" s="1"/>
  <c r="AP107" i="20"/>
  <c r="AQ107" i="20" s="1"/>
  <c r="AR107" i="20" s="1"/>
  <c r="AM122" i="20"/>
  <c r="AN122" i="20" s="1"/>
  <c r="AO122" i="20" s="1"/>
  <c r="AP166" i="20"/>
  <c r="AQ166" i="20" s="1"/>
  <c r="AR166" i="20" s="1"/>
  <c r="AP197" i="20"/>
  <c r="AQ197" i="20" s="1"/>
  <c r="AR197" i="20" s="1"/>
  <c r="AN85" i="20"/>
  <c r="AO85" i="20" s="1"/>
  <c r="AM114" i="20"/>
  <c r="AN114" i="20" s="1"/>
  <c r="AO114" i="20" s="1"/>
  <c r="AN136" i="20"/>
  <c r="AO136" i="20" s="1"/>
  <c r="AP148" i="20"/>
  <c r="AQ148" i="20" s="1"/>
  <c r="AR148" i="20" s="1"/>
  <c r="AP190" i="20"/>
  <c r="AQ190" i="20" s="1"/>
  <c r="AR190" i="20" s="1"/>
  <c r="AP266" i="20"/>
  <c r="AQ266" i="20" s="1"/>
  <c r="AR266" i="20" s="1"/>
  <c r="AM98" i="20"/>
  <c r="AN98" i="20" s="1"/>
  <c r="AO98" i="20" s="1"/>
  <c r="AM106" i="20"/>
  <c r="AN106" i="20" s="1"/>
  <c r="AO106" i="20" s="1"/>
  <c r="AS156" i="20"/>
  <c r="AP199" i="20"/>
  <c r="AQ199" i="20" s="1"/>
  <c r="AR199" i="20" s="1"/>
  <c r="AM89" i="20"/>
  <c r="AN89" i="20" s="1"/>
  <c r="AO89" i="20" s="1"/>
  <c r="AM97" i="20"/>
  <c r="AN97" i="20" s="1"/>
  <c r="AO97" i="20" s="1"/>
  <c r="AN121" i="20"/>
  <c r="AO121" i="20" s="1"/>
  <c r="AM129" i="20"/>
  <c r="AN129" i="20" s="1"/>
  <c r="AO129" i="20" s="1"/>
  <c r="AQ132" i="20"/>
  <c r="AR132" i="20" s="1"/>
  <c r="AP174" i="20"/>
  <c r="AQ174" i="20" s="1"/>
  <c r="AR174" i="20" s="1"/>
  <c r="AS180" i="20"/>
  <c r="AT180" i="20" s="1"/>
  <c r="AU180" i="20" s="1"/>
  <c r="AP183" i="20"/>
  <c r="AQ183" i="20" s="1"/>
  <c r="AR183" i="20" s="1"/>
  <c r="AP217" i="20"/>
  <c r="AQ217" i="20" s="1"/>
  <c r="AR217" i="20" s="1"/>
  <c r="AN157" i="20"/>
  <c r="AO157" i="20" s="1"/>
  <c r="AN207" i="20"/>
  <c r="AO207" i="20" s="1"/>
  <c r="AQ212" i="20"/>
  <c r="AR212" i="20" s="1"/>
  <c r="AP237" i="20"/>
  <c r="AQ237" i="20" s="1"/>
  <c r="AR237" i="20" s="1"/>
  <c r="AP264" i="20"/>
  <c r="AQ264" i="20" s="1"/>
  <c r="AR264" i="20" s="1"/>
  <c r="AM137" i="20"/>
  <c r="AN137" i="20" s="1"/>
  <c r="AO137" i="20" s="1"/>
  <c r="AN141" i="20"/>
  <c r="AO141" i="20" s="1"/>
  <c r="AM161" i="20"/>
  <c r="AN161" i="20" s="1"/>
  <c r="AO161" i="20" s="1"/>
  <c r="AP170" i="20"/>
  <c r="AQ170" i="20" s="1"/>
  <c r="AR170" i="20" s="1"/>
  <c r="AM177" i="20"/>
  <c r="AN177" i="20" s="1"/>
  <c r="AO177" i="20" s="1"/>
  <c r="AP231" i="20"/>
  <c r="AQ231" i="20" s="1"/>
  <c r="AR231" i="20" s="1"/>
  <c r="AN144" i="20"/>
  <c r="AO144" i="20" s="1"/>
  <c r="AM145" i="20"/>
  <c r="AN145" i="20" s="1"/>
  <c r="AO145" i="20" s="1"/>
  <c r="AQ146" i="20"/>
  <c r="AR146" i="20" s="1"/>
  <c r="AN192" i="20"/>
  <c r="AO192" i="20" s="1"/>
  <c r="AP241" i="20"/>
  <c r="AQ241" i="20" s="1"/>
  <c r="AR241" i="20" s="1"/>
  <c r="AP244" i="20"/>
  <c r="AQ244" i="20" s="1"/>
  <c r="AR244" i="20" s="1"/>
  <c r="AP255" i="20"/>
  <c r="AQ255" i="20" s="1"/>
  <c r="AR255" i="20" s="1"/>
  <c r="AP142" i="20"/>
  <c r="AQ142" i="20" s="1"/>
  <c r="AR142" i="20" s="1"/>
  <c r="AM185" i="20"/>
  <c r="AN185" i="20" s="1"/>
  <c r="AO185" i="20" s="1"/>
  <c r="AM261" i="20"/>
  <c r="AN261" i="20" s="1"/>
  <c r="AO261" i="20" s="1"/>
  <c r="AM101" i="20"/>
  <c r="AN101" i="20" s="1"/>
  <c r="AO101" i="20" s="1"/>
  <c r="AM109" i="20"/>
  <c r="AN109" i="20" s="1"/>
  <c r="AO109" i="20" s="1"/>
  <c r="AM117" i="20"/>
  <c r="AN117" i="20" s="1"/>
  <c r="AO117" i="20" s="1"/>
  <c r="AM125" i="20"/>
  <c r="AN125" i="20" s="1"/>
  <c r="AO125" i="20" s="1"/>
  <c r="AM133" i="20"/>
  <c r="AN133" i="20" s="1"/>
  <c r="AO133" i="20" s="1"/>
  <c r="AP140" i="20"/>
  <c r="AQ140" i="20" s="1"/>
  <c r="AR140" i="20" s="1"/>
  <c r="AM160" i="20"/>
  <c r="AN160" i="20" s="1"/>
  <c r="AO160" i="20" s="1"/>
  <c r="AM168" i="20"/>
  <c r="AN168" i="20" s="1"/>
  <c r="AO168" i="20" s="1"/>
  <c r="AP178" i="20"/>
  <c r="AQ178" i="20" s="1"/>
  <c r="AR178" i="20" s="1"/>
  <c r="AM196" i="20"/>
  <c r="AN196" i="20" s="1"/>
  <c r="AO196" i="20" s="1"/>
  <c r="AM214" i="20"/>
  <c r="AN214" i="20" s="1"/>
  <c r="AO214" i="20" s="1"/>
  <c r="AN134" i="20"/>
  <c r="AO134" i="20" s="1"/>
  <c r="AN149" i="20"/>
  <c r="AO149" i="20" s="1"/>
  <c r="AM193" i="20"/>
  <c r="AN193" i="20" s="1"/>
  <c r="AO193" i="20" s="1"/>
  <c r="AP234" i="20"/>
  <c r="AQ234" i="20" s="1"/>
  <c r="AR234" i="20" s="1"/>
  <c r="AN152" i="20"/>
  <c r="AO152" i="20" s="1"/>
  <c r="AM153" i="20"/>
  <c r="AN153" i="20" s="1"/>
  <c r="AO153" i="20" s="1"/>
  <c r="AQ154" i="20"/>
  <c r="AR154" i="20" s="1"/>
  <c r="AP162" i="20"/>
  <c r="AQ162" i="20" s="1"/>
  <c r="AR162" i="20" s="1"/>
  <c r="AM169" i="20"/>
  <c r="AN169" i="20" s="1"/>
  <c r="AO169" i="20" s="1"/>
  <c r="AN176" i="20"/>
  <c r="AO176" i="20" s="1"/>
  <c r="AP201" i="20"/>
  <c r="AQ201" i="20" s="1"/>
  <c r="AR201" i="20" s="1"/>
  <c r="AP205" i="20"/>
  <c r="AQ205" i="20" s="1"/>
  <c r="AR205" i="20" s="1"/>
  <c r="AP252" i="20"/>
  <c r="AQ252" i="20" s="1"/>
  <c r="AR252" i="20" s="1"/>
  <c r="AN204" i="20"/>
  <c r="AO204" i="20" s="1"/>
  <c r="AM208" i="20"/>
  <c r="AN208" i="20" s="1"/>
  <c r="AO208" i="20" s="1"/>
  <c r="AP213" i="20"/>
  <c r="AQ213" i="20" s="1"/>
  <c r="AR213" i="20" s="1"/>
  <c r="AQ233" i="20"/>
  <c r="AR233" i="20" s="1"/>
  <c r="AQ250" i="20"/>
  <c r="AR250" i="20" s="1"/>
  <c r="AM211" i="20"/>
  <c r="AN211" i="20" s="1"/>
  <c r="AO211" i="20" s="1"/>
  <c r="AP221" i="20"/>
  <c r="AQ221" i="20" s="1"/>
  <c r="AR221" i="20" s="1"/>
  <c r="AM186" i="20"/>
  <c r="AN186" i="20" s="1"/>
  <c r="AO186" i="20" s="1"/>
  <c r="AM194" i="20"/>
  <c r="AN194" i="20" s="1"/>
  <c r="AO194" i="20" s="1"/>
  <c r="AM198" i="20"/>
  <c r="AN198" i="20" s="1"/>
  <c r="AO198" i="20" s="1"/>
  <c r="AN200" i="20"/>
  <c r="AO200" i="20" s="1"/>
  <c r="AQ218" i="20"/>
  <c r="AR218" i="20" s="1"/>
  <c r="AM222" i="20"/>
  <c r="AN222" i="20" s="1"/>
  <c r="AO222" i="20" s="1"/>
  <c r="AP245" i="20"/>
  <c r="AQ245" i="20" s="1"/>
  <c r="AR245" i="20" s="1"/>
  <c r="AP286" i="20"/>
  <c r="AQ286" i="20" s="1"/>
  <c r="AR286" i="20" s="1"/>
  <c r="AQ242" i="20"/>
  <c r="AR242" i="20" s="1"/>
  <c r="AM246" i="20"/>
  <c r="AN246" i="20" s="1"/>
  <c r="AO246" i="20" s="1"/>
  <c r="AP258" i="20"/>
  <c r="AQ258" i="20" s="1"/>
  <c r="AR258" i="20" s="1"/>
  <c r="AN203" i="20"/>
  <c r="AO203" i="20" s="1"/>
  <c r="AQ210" i="20"/>
  <c r="AR210" i="20" s="1"/>
  <c r="AP229" i="20"/>
  <c r="AQ229" i="20" s="1"/>
  <c r="AR229" i="20" s="1"/>
  <c r="AM269" i="20"/>
  <c r="AN269" i="20" s="1"/>
  <c r="AO269" i="20" s="1"/>
  <c r="AQ270" i="20"/>
  <c r="AR270" i="20" s="1"/>
  <c r="AQ226" i="20"/>
  <c r="AR226" i="20" s="1"/>
  <c r="AM230" i="20"/>
  <c r="AN230" i="20" s="1"/>
  <c r="AO230" i="20" s="1"/>
  <c r="AP253" i="20"/>
  <c r="AQ253" i="20" s="1"/>
  <c r="AR253" i="20" s="1"/>
  <c r="AM254" i="20"/>
  <c r="AN254" i="20" s="1"/>
  <c r="AO254" i="20" s="1"/>
  <c r="AM268" i="20"/>
  <c r="AN268" i="20" s="1"/>
  <c r="AO268" i="20" s="1"/>
  <c r="AN219" i="20"/>
  <c r="AO219" i="20" s="1"/>
  <c r="AN227" i="20"/>
  <c r="AO227" i="20" s="1"/>
  <c r="AN235" i="20"/>
  <c r="AO235" i="20" s="1"/>
  <c r="AN243" i="20"/>
  <c r="AO243" i="20" s="1"/>
  <c r="AN251" i="20"/>
  <c r="AO251" i="20" s="1"/>
  <c r="AN257" i="20"/>
  <c r="AO257" i="20" s="1"/>
  <c r="AN262" i="20"/>
  <c r="AO262" i="20" s="1"/>
  <c r="AM285" i="20"/>
  <c r="AN285" i="20" s="1"/>
  <c r="AO285" i="20" s="1"/>
  <c r="AP330" i="20"/>
  <c r="AQ330" i="20" s="1"/>
  <c r="AR330" i="20" s="1"/>
  <c r="AS344" i="20"/>
  <c r="AT344" i="20" s="1"/>
  <c r="AU344" i="20" s="1"/>
  <c r="AP313" i="20"/>
  <c r="AQ313" i="20" s="1"/>
  <c r="AR313" i="20" s="1"/>
  <c r="AM216" i="20"/>
  <c r="AN216" i="20" s="1"/>
  <c r="AO216" i="20" s="1"/>
  <c r="AM224" i="20"/>
  <c r="AN224" i="20" s="1"/>
  <c r="AO224" i="20" s="1"/>
  <c r="AM232" i="20"/>
  <c r="AN232" i="20" s="1"/>
  <c r="AO232" i="20" s="1"/>
  <c r="AM240" i="20"/>
  <c r="AN240" i="20" s="1"/>
  <c r="AO240" i="20" s="1"/>
  <c r="AM248" i="20"/>
  <c r="AN248" i="20" s="1"/>
  <c r="AO248" i="20" s="1"/>
  <c r="AM259" i="20"/>
  <c r="AN259" i="20" s="1"/>
  <c r="AO259" i="20" s="1"/>
  <c r="AM265" i="20"/>
  <c r="AN265" i="20" s="1"/>
  <c r="AO265" i="20" s="1"/>
  <c r="AP338" i="20"/>
  <c r="AQ338" i="20" s="1"/>
  <c r="AR338" i="20" s="1"/>
  <c r="AN276" i="20"/>
  <c r="AO276" i="20" s="1"/>
  <c r="AP328" i="20"/>
  <c r="AQ328" i="20" s="1"/>
  <c r="AR328" i="20" s="1"/>
  <c r="AM277" i="20"/>
  <c r="AN277" i="20" s="1"/>
  <c r="AO277" i="20" s="1"/>
  <c r="AM292" i="20"/>
  <c r="AN292" i="20" s="1"/>
  <c r="AO292" i="20" s="1"/>
  <c r="AP306" i="20"/>
  <c r="AQ306" i="20" s="1"/>
  <c r="AR306" i="20" s="1"/>
  <c r="AP322" i="20"/>
  <c r="AQ322" i="20" s="1"/>
  <c r="AR322" i="20" s="1"/>
  <c r="AQ272" i="20"/>
  <c r="AR272" i="20" s="1"/>
  <c r="AP278" i="20"/>
  <c r="AQ278" i="20" s="1"/>
  <c r="AR278" i="20" s="1"/>
  <c r="AP321" i="20"/>
  <c r="AQ321" i="20" s="1"/>
  <c r="AR321" i="20" s="1"/>
  <c r="AM295" i="20"/>
  <c r="AN295" i="20" s="1"/>
  <c r="AO295" i="20" s="1"/>
  <c r="AP355" i="20"/>
  <c r="AQ355" i="20" s="1"/>
  <c r="AR355" i="20" s="1"/>
  <c r="AN287" i="20"/>
  <c r="AO287" i="20" s="1"/>
  <c r="AN294" i="20"/>
  <c r="AO294" i="20" s="1"/>
  <c r="AM308" i="20"/>
  <c r="AN308" i="20" s="1"/>
  <c r="AO308" i="20" s="1"/>
  <c r="AQ320" i="20"/>
  <c r="AR320" i="20" s="1"/>
  <c r="AN323" i="20"/>
  <c r="AO323" i="20" s="1"/>
  <c r="AM332" i="20"/>
  <c r="AN332" i="20" s="1"/>
  <c r="AO332" i="20" s="1"/>
  <c r="AP360" i="20"/>
  <c r="AQ360" i="20" s="1"/>
  <c r="AR360" i="20" s="1"/>
  <c r="AP305" i="20"/>
  <c r="AQ305" i="20" s="1"/>
  <c r="AR305" i="20" s="1"/>
  <c r="AP317" i="20"/>
  <c r="AQ317" i="20" s="1"/>
  <c r="AR317" i="20" s="1"/>
  <c r="AQ312" i="20"/>
  <c r="AR312" i="20" s="1"/>
  <c r="AN315" i="20"/>
  <c r="AO315" i="20" s="1"/>
  <c r="AM324" i="20"/>
  <c r="AN324" i="20" s="1"/>
  <c r="AO324" i="20" s="1"/>
  <c r="AP337" i="20"/>
  <c r="AQ337" i="20" s="1"/>
  <c r="AR337" i="20" s="1"/>
  <c r="AP395" i="20"/>
  <c r="AQ395" i="20" s="1"/>
  <c r="AR395" i="20" s="1"/>
  <c r="AM303" i="20"/>
  <c r="AN303" i="20" s="1"/>
  <c r="AO303" i="20" s="1"/>
  <c r="AM353" i="20"/>
  <c r="AN353" i="20" s="1"/>
  <c r="AO353" i="20" s="1"/>
  <c r="AP362" i="20"/>
  <c r="AQ362" i="20" s="1"/>
  <c r="AR362" i="20" s="1"/>
  <c r="AM274" i="20"/>
  <c r="AN274" i="20" s="1"/>
  <c r="AO274" i="20" s="1"/>
  <c r="AM282" i="20"/>
  <c r="AN282" i="20" s="1"/>
  <c r="AO282" i="20" s="1"/>
  <c r="AN288" i="20"/>
  <c r="AO288" i="20" s="1"/>
  <c r="AQ289" i="20"/>
  <c r="AR289" i="20" s="1"/>
  <c r="AN302" i="20"/>
  <c r="AO302" i="20" s="1"/>
  <c r="AM316" i="20"/>
  <c r="AN316" i="20" s="1"/>
  <c r="AO316" i="20" s="1"/>
  <c r="AP329" i="20"/>
  <c r="AQ329" i="20" s="1"/>
  <c r="AR329" i="20" s="1"/>
  <c r="AP297" i="20"/>
  <c r="AQ297" i="20" s="1"/>
  <c r="AR297" i="20" s="1"/>
  <c r="AM300" i="20"/>
  <c r="AN300" i="20" s="1"/>
  <c r="AO300" i="20" s="1"/>
  <c r="AP310" i="20"/>
  <c r="AQ310" i="20" s="1"/>
  <c r="AR310" i="20" s="1"/>
  <c r="AP336" i="20"/>
  <c r="AQ336" i="20" s="1"/>
  <c r="AR336" i="20" s="1"/>
  <c r="AP339" i="20"/>
  <c r="AQ339" i="20" s="1"/>
  <c r="AR339" i="20" s="1"/>
  <c r="AP347" i="20"/>
  <c r="AQ347" i="20" s="1"/>
  <c r="AR347" i="20" s="1"/>
  <c r="AM342" i="20"/>
  <c r="AN342" i="20" s="1"/>
  <c r="AO342" i="20" s="1"/>
  <c r="AN345" i="20"/>
  <c r="AO345" i="20" s="1"/>
  <c r="AN346" i="20"/>
  <c r="AO346" i="20" s="1"/>
  <c r="AN348" i="20"/>
  <c r="AO348" i="20" s="1"/>
  <c r="AM349" i="20"/>
  <c r="AN349" i="20" s="1"/>
  <c r="AO349" i="20" s="1"/>
  <c r="AN392" i="20"/>
  <c r="AO392" i="20" s="1"/>
  <c r="AN356" i="20"/>
  <c r="AO356" i="20" s="1"/>
  <c r="AM357" i="20"/>
  <c r="AN357" i="20" s="1"/>
  <c r="AO357" i="20" s="1"/>
  <c r="AP371" i="20"/>
  <c r="AQ371" i="20" s="1"/>
  <c r="AR371" i="20" s="1"/>
  <c r="AP411" i="20"/>
  <c r="AQ411" i="20" s="1"/>
  <c r="AR411" i="20" s="1"/>
  <c r="AN361" i="20"/>
  <c r="AO361" i="20" s="1"/>
  <c r="AN366" i="20"/>
  <c r="AO366" i="20" s="1"/>
  <c r="AP396" i="20"/>
  <c r="AQ396" i="20" s="1"/>
  <c r="AR396" i="20" s="1"/>
  <c r="AP407" i="20"/>
  <c r="AQ407" i="20" s="1"/>
  <c r="AR407" i="20" s="1"/>
  <c r="AM382" i="20"/>
  <c r="AN382" i="20" s="1"/>
  <c r="AO382" i="20" s="1"/>
  <c r="AM311" i="20"/>
  <c r="AN311" i="20" s="1"/>
  <c r="AO311" i="20" s="1"/>
  <c r="AM319" i="20"/>
  <c r="AN319" i="20" s="1"/>
  <c r="AO319" i="20" s="1"/>
  <c r="AM327" i="20"/>
  <c r="AN327" i="20" s="1"/>
  <c r="AO327" i="20" s="1"/>
  <c r="AM335" i="20"/>
  <c r="AN335" i="20" s="1"/>
  <c r="AO335" i="20" s="1"/>
  <c r="AM340" i="20"/>
  <c r="AN340" i="20" s="1"/>
  <c r="AO340" i="20" s="1"/>
  <c r="AQ343" i="20"/>
  <c r="AR343" i="20" s="1"/>
  <c r="AM390" i="20"/>
  <c r="AN390" i="20" s="1"/>
  <c r="AO390" i="20" s="1"/>
  <c r="AM364" i="20"/>
  <c r="AN364" i="20" s="1"/>
  <c r="AO364" i="20" s="1"/>
  <c r="AQ370" i="20"/>
  <c r="AR370" i="20" s="1"/>
  <c r="AP379" i="20"/>
  <c r="AQ379" i="20" s="1"/>
  <c r="AR379" i="20" s="1"/>
  <c r="AN341" i="20"/>
  <c r="AO341" i="20" s="1"/>
  <c r="AP387" i="20"/>
  <c r="AQ387" i="20" s="1"/>
  <c r="AR387" i="20" s="1"/>
  <c r="AM374" i="20"/>
  <c r="AN374" i="20" s="1"/>
  <c r="AO374" i="20" s="1"/>
  <c r="AM377" i="20"/>
  <c r="AN377" i="20" s="1"/>
  <c r="AO377" i="20" s="1"/>
  <c r="AM399" i="20"/>
  <c r="AN399" i="20" s="1"/>
  <c r="AO399" i="20" s="1"/>
  <c r="AM350" i="20"/>
  <c r="AN350" i="20" s="1"/>
  <c r="AO350" i="20" s="1"/>
  <c r="AM358" i="20"/>
  <c r="AN358" i="20" s="1"/>
  <c r="AO358" i="20" s="1"/>
  <c r="AM368" i="20"/>
  <c r="AN368" i="20" s="1"/>
  <c r="AO368" i="20" s="1"/>
  <c r="AM385" i="20"/>
  <c r="AN385" i="20" s="1"/>
  <c r="AO385" i="20" s="1"/>
  <c r="AN376" i="20"/>
  <c r="AO376" i="20" s="1"/>
  <c r="AP436" i="20"/>
  <c r="AQ436" i="20" s="1"/>
  <c r="AR436" i="20" s="1"/>
  <c r="AM369" i="20"/>
  <c r="AN369" i="20" s="1"/>
  <c r="AO369" i="20" s="1"/>
  <c r="AP391" i="20"/>
  <c r="AQ391" i="20" s="1"/>
  <c r="AR391" i="20" s="1"/>
  <c r="AP412" i="20"/>
  <c r="AQ412" i="20" s="1"/>
  <c r="AR412" i="20" s="1"/>
  <c r="AQ388" i="20"/>
  <c r="AR388" i="20" s="1"/>
  <c r="AP394" i="20"/>
  <c r="AQ394" i="20" s="1"/>
  <c r="AR394" i="20" s="1"/>
  <c r="AM409" i="20"/>
  <c r="AN409" i="20" s="1"/>
  <c r="AO409" i="20" s="1"/>
  <c r="AN415" i="20"/>
  <c r="AO415" i="20" s="1"/>
  <c r="AN421" i="20"/>
  <c r="AO421" i="20" s="1"/>
  <c r="AM423" i="20"/>
  <c r="AN423" i="20" s="1"/>
  <c r="AO423" i="20" s="1"/>
  <c r="AP425" i="20"/>
  <c r="AQ425" i="20" s="1"/>
  <c r="AR425" i="20" s="1"/>
  <c r="AP414" i="20"/>
  <c r="AQ414" i="20" s="1"/>
  <c r="AR414" i="20" s="1"/>
  <c r="AM417" i="20"/>
  <c r="AN417" i="20" s="1"/>
  <c r="AO417" i="20" s="1"/>
  <c r="AM393" i="20"/>
  <c r="AN393" i="20" s="1"/>
  <c r="AO393" i="20" s="1"/>
  <c r="AN397" i="20"/>
  <c r="AO397" i="20" s="1"/>
  <c r="AN413" i="20"/>
  <c r="AO413" i="20" s="1"/>
  <c r="AQ420" i="20"/>
  <c r="AR420" i="20" s="1"/>
  <c r="AM400" i="20"/>
  <c r="AN400" i="20" s="1"/>
  <c r="AO400" i="20" s="1"/>
  <c r="AQ422" i="20"/>
  <c r="AR422" i="20" s="1"/>
  <c r="AP428" i="20"/>
  <c r="AQ428" i="20" s="1"/>
  <c r="AR428" i="20" s="1"/>
  <c r="AM439" i="20"/>
  <c r="AN439" i="20" s="1"/>
  <c r="AO439" i="20" s="1"/>
  <c r="AN441" i="20"/>
  <c r="AO441" i="20" s="1"/>
  <c r="AP454" i="20"/>
  <c r="AQ454" i="20" s="1"/>
  <c r="AR454" i="20" s="1"/>
  <c r="AM466" i="20"/>
  <c r="AN466" i="20" s="1"/>
  <c r="AO466" i="20" s="1"/>
  <c r="AP448" i="20"/>
  <c r="AQ448" i="20" s="1"/>
  <c r="AR448" i="20" s="1"/>
  <c r="AP456" i="20"/>
  <c r="AQ456" i="20" s="1"/>
  <c r="AR456" i="20" s="1"/>
  <c r="AN424" i="20"/>
  <c r="AO424" i="20" s="1"/>
  <c r="AM431" i="20"/>
  <c r="AN431" i="20" s="1"/>
  <c r="AO431" i="20" s="1"/>
  <c r="AQ434" i="20"/>
  <c r="AR434" i="20" s="1"/>
  <c r="AQ464" i="20"/>
  <c r="AR464" i="20" s="1"/>
  <c r="AP457" i="20"/>
  <c r="AQ457" i="20" s="1"/>
  <c r="AR457" i="20" s="1"/>
  <c r="AN447" i="20"/>
  <c r="AO447" i="20" s="1"/>
  <c r="AN459" i="20"/>
  <c r="AO459" i="20" s="1"/>
  <c r="AQ468" i="20"/>
  <c r="AR468" i="20" s="1"/>
  <c r="AN443" i="20"/>
  <c r="AO443" i="20" s="1"/>
  <c r="AN451" i="20"/>
  <c r="AO451" i="20" s="1"/>
  <c r="AM460" i="20"/>
  <c r="AN460" i="20" s="1"/>
  <c r="AO460" i="20" s="1"/>
  <c r="AM452" i="20"/>
  <c r="AN452" i="20" s="1"/>
  <c r="AO452" i="20" s="1"/>
  <c r="AP462" i="20"/>
  <c r="AQ462" i="20" s="1"/>
  <c r="AR462" i="20" s="1"/>
  <c r="AN463" i="20"/>
  <c r="AO463" i="20" s="1"/>
  <c r="AQ467" i="20"/>
  <c r="AR467" i="20" s="1"/>
  <c r="AP471" i="20"/>
  <c r="AQ471" i="20" s="1"/>
  <c r="AR471" i="20" s="1"/>
  <c r="AP502" i="20"/>
  <c r="AQ502" i="20" s="1"/>
  <c r="AR502" i="20" s="1"/>
  <c r="AM432" i="20"/>
  <c r="AN432" i="20" s="1"/>
  <c r="AO432" i="20" s="1"/>
  <c r="AM440" i="20"/>
  <c r="AN440" i="20" s="1"/>
  <c r="AO440" i="20" s="1"/>
  <c r="AM449" i="20"/>
  <c r="AN449" i="20" s="1"/>
  <c r="AO449" i="20" s="1"/>
  <c r="AM444" i="20"/>
  <c r="AN444" i="20" s="1"/>
  <c r="AO444" i="20" s="1"/>
  <c r="AN455" i="20"/>
  <c r="AO455" i="20" s="1"/>
  <c r="AP494" i="20"/>
  <c r="AQ494" i="20" s="1"/>
  <c r="AR494" i="20" s="1"/>
  <c r="AM474" i="20"/>
  <c r="AN474" i="20" s="1"/>
  <c r="AO474" i="20" s="1"/>
  <c r="AQ476" i="20"/>
  <c r="AR476" i="20" s="1"/>
  <c r="AM485" i="20"/>
  <c r="AN485" i="20" s="1"/>
  <c r="AO485" i="20" s="1"/>
  <c r="AQ492" i="20"/>
  <c r="AR492" i="20" s="1"/>
  <c r="AN469" i="20"/>
  <c r="AO469" i="20" s="1"/>
  <c r="AM493" i="20"/>
  <c r="AN493" i="20" s="1"/>
  <c r="AO493" i="20" s="1"/>
  <c r="AN473" i="20"/>
  <c r="AO473" i="20" s="1"/>
  <c r="AP479" i="20"/>
  <c r="AQ479" i="20" s="1"/>
  <c r="AR479" i="20" s="1"/>
  <c r="AM482" i="20"/>
  <c r="AN482" i="20" s="1"/>
  <c r="AO482" i="20" s="1"/>
  <c r="AQ484" i="20"/>
  <c r="AR484" i="20" s="1"/>
  <c r="AM488" i="20"/>
  <c r="AN488" i="20" s="1"/>
  <c r="AO488" i="20" s="1"/>
  <c r="AP495" i="20"/>
  <c r="AQ495" i="20" s="1"/>
  <c r="AR495" i="20" s="1"/>
  <c r="AM496" i="20"/>
  <c r="AN496" i="20" s="1"/>
  <c r="AO496" i="20" s="1"/>
  <c r="AM477" i="20"/>
  <c r="AN477" i="20" s="1"/>
  <c r="AO477" i="20" s="1"/>
  <c r="AP487" i="20"/>
  <c r="AQ487" i="20" s="1"/>
  <c r="AR487" i="20" s="1"/>
  <c r="AP498" i="20"/>
  <c r="AQ498" i="20" s="1"/>
  <c r="AR498" i="20" s="1"/>
  <c r="AQ472" i="20"/>
  <c r="AR472" i="20" s="1"/>
  <c r="AP500" i="20"/>
  <c r="AQ500" i="20" s="1"/>
  <c r="AR500" i="20" s="1"/>
  <c r="AM489" i="20"/>
  <c r="AN489" i="20" s="1"/>
  <c r="AO489" i="20" s="1"/>
  <c r="AM497" i="20"/>
  <c r="AN497" i="20" s="1"/>
  <c r="AO497" i="20" s="1"/>
  <c r="AQ359" i="20" l="1"/>
  <c r="AR359" i="20" s="1"/>
  <c r="AS359" i="20" s="1"/>
  <c r="AT359" i="20" s="1"/>
  <c r="AU359" i="20" s="1"/>
  <c r="AT372" i="20"/>
  <c r="AU372" i="20" s="1"/>
  <c r="AQ427" i="20"/>
  <c r="AR427" i="20" s="1"/>
  <c r="AT156" i="20"/>
  <c r="AU156" i="20" s="1"/>
  <c r="AV156" i="20" s="1"/>
  <c r="AW156" i="20" s="1"/>
  <c r="AX156" i="20" s="1"/>
  <c r="AQ380" i="20"/>
  <c r="AR380" i="20" s="1"/>
  <c r="AS380" i="20" s="1"/>
  <c r="AT380" i="20" s="1"/>
  <c r="AU380" i="20" s="1"/>
  <c r="AQ296" i="20"/>
  <c r="AR296" i="20" s="1"/>
  <c r="AS296" i="20" s="1"/>
  <c r="AT296" i="20" s="1"/>
  <c r="AU296" i="20" s="1"/>
  <c r="AP401" i="20"/>
  <c r="AQ401" i="20" s="1"/>
  <c r="AR401" i="20" s="1"/>
  <c r="AS401" i="20" s="1"/>
  <c r="AT401" i="20" s="1"/>
  <c r="AU401" i="20" s="1"/>
  <c r="AT375" i="20"/>
  <c r="AU375" i="20" s="1"/>
  <c r="AV375" i="20" s="1"/>
  <c r="AW375" i="20" s="1"/>
  <c r="AX375" i="20" s="1"/>
  <c r="AQ480" i="20"/>
  <c r="AR480" i="20" s="1"/>
  <c r="AS480" i="20" s="1"/>
  <c r="AT480" i="20" s="1"/>
  <c r="AU480" i="20" s="1"/>
  <c r="AQ478" i="20"/>
  <c r="AR478" i="20" s="1"/>
  <c r="AS478" i="20" s="1"/>
  <c r="AT478" i="20" s="1"/>
  <c r="AU478" i="20" s="1"/>
  <c r="AQ433" i="20"/>
  <c r="AR433" i="20" s="1"/>
  <c r="AS433" i="20" s="1"/>
  <c r="AT433" i="20" s="1"/>
  <c r="AU433" i="20" s="1"/>
  <c r="AQ384" i="20"/>
  <c r="AR384" i="20" s="1"/>
  <c r="AS384" i="20" s="1"/>
  <c r="AT384" i="20" s="1"/>
  <c r="AU384" i="20" s="1"/>
  <c r="AS164" i="20"/>
  <c r="AT164" i="20" s="1"/>
  <c r="AU164" i="20" s="1"/>
  <c r="AV164" i="20" s="1"/>
  <c r="AW164" i="20" s="1"/>
  <c r="AX164" i="20" s="1"/>
  <c r="AQ419" i="20"/>
  <c r="AR419" i="20" s="1"/>
  <c r="AS419" i="20" s="1"/>
  <c r="AT419" i="20" s="1"/>
  <c r="AU419" i="20" s="1"/>
  <c r="AQ373" i="20"/>
  <c r="AR373" i="20" s="1"/>
  <c r="AS373" i="20" s="1"/>
  <c r="AT373" i="20" s="1"/>
  <c r="AU373" i="20" s="1"/>
  <c r="AP301" i="20"/>
  <c r="AQ301" i="20" s="1"/>
  <c r="AR301" i="20" s="1"/>
  <c r="AS301" i="20" s="1"/>
  <c r="AT301" i="20" s="1"/>
  <c r="AU301" i="20" s="1"/>
  <c r="AP352" i="20"/>
  <c r="AQ352" i="20" s="1"/>
  <c r="AR352" i="20" s="1"/>
  <c r="AS352" i="20" s="1"/>
  <c r="AT352" i="20" s="1"/>
  <c r="AU352" i="20" s="1"/>
  <c r="AS82" i="20"/>
  <c r="AT82" i="20" s="1"/>
  <c r="AU82" i="20" s="1"/>
  <c r="AV82" i="20" s="1"/>
  <c r="AW82" i="20" s="1"/>
  <c r="AX82" i="20" s="1"/>
  <c r="AP273" i="20"/>
  <c r="AQ273" i="20" s="1"/>
  <c r="AR273" i="20" s="1"/>
  <c r="AP182" i="20"/>
  <c r="AQ182" i="20" s="1"/>
  <c r="AR182" i="20" s="1"/>
  <c r="AS182" i="20" s="1"/>
  <c r="AT182" i="20" s="1"/>
  <c r="AU182" i="20" s="1"/>
  <c r="AQ27" i="20"/>
  <c r="AR27" i="20" s="1"/>
  <c r="AP298" i="20"/>
  <c r="AQ298" i="20" s="1"/>
  <c r="AR298" i="20" s="1"/>
  <c r="AQ173" i="20"/>
  <c r="AR173" i="20" s="1"/>
  <c r="AS173" i="20" s="1"/>
  <c r="AT173" i="20" s="1"/>
  <c r="AU173" i="20" s="1"/>
  <c r="AP504" i="20"/>
  <c r="AQ504" i="20" s="1"/>
  <c r="AR504" i="20" s="1"/>
  <c r="AP304" i="20"/>
  <c r="AQ304" i="20" s="1"/>
  <c r="AR304" i="20" s="1"/>
  <c r="AS304" i="20" s="1"/>
  <c r="AT304" i="20" s="1"/>
  <c r="AU304" i="20" s="1"/>
  <c r="AP481" i="20"/>
  <c r="AQ481" i="20" s="1"/>
  <c r="AR481" i="20" s="1"/>
  <c r="AS481" i="20" s="1"/>
  <c r="AT481" i="20" s="1"/>
  <c r="AU481" i="20" s="1"/>
  <c r="AP165" i="20"/>
  <c r="AQ165" i="20" s="1"/>
  <c r="AR165" i="20" s="1"/>
  <c r="AS165" i="20" s="1"/>
  <c r="AT165" i="20" s="1"/>
  <c r="AU165" i="20" s="1"/>
  <c r="AS309" i="20"/>
  <c r="AT309" i="20" s="1"/>
  <c r="AU309" i="20" s="1"/>
  <c r="AV309" i="20" s="1"/>
  <c r="AW309" i="20" s="1"/>
  <c r="AX309" i="20" s="1"/>
  <c r="AP416" i="20"/>
  <c r="AQ416" i="20" s="1"/>
  <c r="AR416" i="20" s="1"/>
  <c r="AS416" i="20" s="1"/>
  <c r="AT416" i="20" s="1"/>
  <c r="AU416" i="20" s="1"/>
  <c r="AP351" i="20"/>
  <c r="AQ351" i="20" s="1"/>
  <c r="AR351" i="20" s="1"/>
  <c r="AS351" i="20" s="1"/>
  <c r="AT351" i="20" s="1"/>
  <c r="AU351" i="20" s="1"/>
  <c r="AS406" i="20"/>
  <c r="AT406" i="20" s="1"/>
  <c r="AU406" i="20" s="1"/>
  <c r="AV406" i="20" s="1"/>
  <c r="AW406" i="20" s="1"/>
  <c r="AX406" i="20" s="1"/>
  <c r="AP87" i="20"/>
  <c r="AQ87" i="20" s="1"/>
  <c r="AR87" i="20" s="1"/>
  <c r="AS87" i="20" s="1"/>
  <c r="AT87" i="20" s="1"/>
  <c r="AU87" i="20" s="1"/>
  <c r="AS99" i="20"/>
  <c r="AT99" i="20" s="1"/>
  <c r="AU99" i="20" s="1"/>
  <c r="AV99" i="20" s="1"/>
  <c r="AW99" i="20" s="1"/>
  <c r="AX99" i="20" s="1"/>
  <c r="AP465" i="20"/>
  <c r="AQ465" i="20" s="1"/>
  <c r="AR465" i="20" s="1"/>
  <c r="AS465" i="20" s="1"/>
  <c r="AT465" i="20" s="1"/>
  <c r="AU465" i="20" s="1"/>
  <c r="AP155" i="20"/>
  <c r="AQ155" i="20" s="1"/>
  <c r="AR155" i="20" s="1"/>
  <c r="AP69" i="20"/>
  <c r="AQ69" i="20" s="1"/>
  <c r="AR69" i="20" s="1"/>
  <c r="AS69" i="20" s="1"/>
  <c r="AT69" i="20" s="1"/>
  <c r="AU69" i="20" s="1"/>
  <c r="AP143" i="20"/>
  <c r="AQ143" i="20" s="1"/>
  <c r="AR143" i="20" s="1"/>
  <c r="AP271" i="20"/>
  <c r="AQ271" i="20" s="1"/>
  <c r="AR271" i="20" s="1"/>
  <c r="AS271" i="20" s="1"/>
  <c r="AT271" i="20" s="1"/>
  <c r="AU271" i="20" s="1"/>
  <c r="AS171" i="20"/>
  <c r="AT171" i="20" s="1"/>
  <c r="AU171" i="20" s="1"/>
  <c r="AV171" i="20" s="1"/>
  <c r="AW171" i="20" s="1"/>
  <c r="AX171" i="20" s="1"/>
  <c r="AP175" i="20"/>
  <c r="AQ175" i="20" s="1"/>
  <c r="AR175" i="20" s="1"/>
  <c r="AS175" i="20" s="1"/>
  <c r="AT175" i="20" s="1"/>
  <c r="AU175" i="20" s="1"/>
  <c r="AP202" i="20"/>
  <c r="AQ202" i="20" s="1"/>
  <c r="AR202" i="20" s="1"/>
  <c r="AS202" i="20" s="1"/>
  <c r="AT202" i="20" s="1"/>
  <c r="AU202" i="20" s="1"/>
  <c r="AP139" i="20"/>
  <c r="AQ139" i="20" s="1"/>
  <c r="AR139" i="20" s="1"/>
  <c r="AS139" i="20" s="1"/>
  <c r="AP260" i="20"/>
  <c r="AQ260" i="20" s="1"/>
  <c r="AR260" i="20" s="1"/>
  <c r="AS475" i="20"/>
  <c r="AT475" i="20" s="1"/>
  <c r="AU475" i="20" s="1"/>
  <c r="AV475" i="20" s="1"/>
  <c r="AW475" i="20" s="1"/>
  <c r="AX475" i="20" s="1"/>
  <c r="AS147" i="20"/>
  <c r="AT147" i="20" s="1"/>
  <c r="AU147" i="20" s="1"/>
  <c r="AV147" i="20" s="1"/>
  <c r="AW147" i="20" s="1"/>
  <c r="AX147" i="20" s="1"/>
  <c r="AP398" i="20"/>
  <c r="AQ398" i="20" s="1"/>
  <c r="AR398" i="20" s="1"/>
  <c r="AS398" i="20" s="1"/>
  <c r="AT398" i="20" s="1"/>
  <c r="AU398" i="20" s="1"/>
  <c r="AP34" i="20"/>
  <c r="AQ34" i="20" s="1"/>
  <c r="AR34" i="20" s="1"/>
  <c r="AS34" i="20" s="1"/>
  <c r="AT34" i="20" s="1"/>
  <c r="AU34" i="20" s="1"/>
  <c r="AP483" i="20"/>
  <c r="AQ483" i="20" s="1"/>
  <c r="AR483" i="20" s="1"/>
  <c r="AP367" i="20"/>
  <c r="AQ367" i="20" s="1"/>
  <c r="AR367" i="20" s="1"/>
  <c r="AP188" i="20"/>
  <c r="AQ188" i="20" s="1"/>
  <c r="AR188" i="20" s="1"/>
  <c r="AS188" i="20" s="1"/>
  <c r="AT188" i="20" s="1"/>
  <c r="AU188" i="20" s="1"/>
  <c r="AV188" i="20" s="1"/>
  <c r="AW188" i="20" s="1"/>
  <c r="AX188" i="20" s="1"/>
  <c r="AQ491" i="20"/>
  <c r="AR491" i="20" s="1"/>
  <c r="AS491" i="20" s="1"/>
  <c r="AT491" i="20" s="1"/>
  <c r="AU491" i="20" s="1"/>
  <c r="AQ410" i="20"/>
  <c r="AR410" i="20" s="1"/>
  <c r="AS410" i="20" s="1"/>
  <c r="AT410" i="20" s="1"/>
  <c r="AU410" i="20" s="1"/>
  <c r="AQ263" i="20"/>
  <c r="AR263" i="20" s="1"/>
  <c r="AS263" i="20" s="1"/>
  <c r="AT263" i="20" s="1"/>
  <c r="AU263" i="20" s="1"/>
  <c r="AP461" i="20"/>
  <c r="AQ461" i="20" s="1"/>
  <c r="AR461" i="20" s="1"/>
  <c r="AS461" i="20" s="1"/>
  <c r="AT461" i="20" s="1"/>
  <c r="AU461" i="20" s="1"/>
  <c r="AP206" i="20"/>
  <c r="AQ206" i="20" s="1"/>
  <c r="AR206" i="20" s="1"/>
  <c r="AS206" i="20" s="1"/>
  <c r="AT206" i="20" s="1"/>
  <c r="AU206" i="20" s="1"/>
  <c r="AQ408" i="20"/>
  <c r="AR408" i="20" s="1"/>
  <c r="AP103" i="20"/>
  <c r="AQ103" i="20" s="1"/>
  <c r="AR103" i="20" s="1"/>
  <c r="AS103" i="20" s="1"/>
  <c r="AT103" i="20" s="1"/>
  <c r="AU103" i="20" s="1"/>
  <c r="AP163" i="20"/>
  <c r="AQ163" i="20" s="1"/>
  <c r="AR163" i="20" s="1"/>
  <c r="AS163" i="20" s="1"/>
  <c r="AT163" i="20" s="1"/>
  <c r="AU163" i="20" s="1"/>
  <c r="AV163" i="20" s="1"/>
  <c r="AW163" i="20" s="1"/>
  <c r="AX163" i="20" s="1"/>
  <c r="AS487" i="20"/>
  <c r="AT487" i="20" s="1"/>
  <c r="AU487" i="20" s="1"/>
  <c r="AS457" i="20"/>
  <c r="AT457" i="20" s="1"/>
  <c r="AU457" i="20" s="1"/>
  <c r="AS437" i="20"/>
  <c r="AT437" i="20" s="1"/>
  <c r="AU437" i="20" s="1"/>
  <c r="AS425" i="20"/>
  <c r="AT425" i="20" s="1"/>
  <c r="AU425" i="20" s="1"/>
  <c r="AP327" i="20"/>
  <c r="AQ327" i="20" s="1"/>
  <c r="AR327" i="20" s="1"/>
  <c r="AS333" i="20"/>
  <c r="AT333" i="20" s="1"/>
  <c r="AU333" i="20" s="1"/>
  <c r="AS362" i="20"/>
  <c r="AT362" i="20" s="1"/>
  <c r="AU362" i="20" s="1"/>
  <c r="AS326" i="20"/>
  <c r="AT326" i="20" s="1"/>
  <c r="AU326" i="20" s="1"/>
  <c r="AS283" i="20"/>
  <c r="AT283" i="20" s="1"/>
  <c r="AU283" i="20" s="1"/>
  <c r="AS275" i="20"/>
  <c r="AT275" i="20" s="1"/>
  <c r="AU275" i="20" s="1"/>
  <c r="AP194" i="20"/>
  <c r="AQ194" i="20" s="1"/>
  <c r="AR194" i="20" s="1"/>
  <c r="AP161" i="20"/>
  <c r="AQ161" i="20" s="1"/>
  <c r="AR161" i="20" s="1"/>
  <c r="AS138" i="20"/>
  <c r="AT138" i="20" s="1"/>
  <c r="AU138" i="20" s="1"/>
  <c r="AS15" i="20"/>
  <c r="AT15" i="20" s="1"/>
  <c r="AU15" i="20" s="1"/>
  <c r="AP496" i="20"/>
  <c r="AQ496" i="20" s="1"/>
  <c r="AR496" i="20" s="1"/>
  <c r="AP485" i="20"/>
  <c r="AQ485" i="20" s="1"/>
  <c r="AR485" i="20" s="1"/>
  <c r="AS471" i="20"/>
  <c r="AT471" i="20" s="1"/>
  <c r="AU471" i="20" s="1"/>
  <c r="AP460" i="20"/>
  <c r="AQ460" i="20" s="1"/>
  <c r="AR460" i="20" s="1"/>
  <c r="AP431" i="20"/>
  <c r="AQ431" i="20" s="1"/>
  <c r="AR431" i="20" s="1"/>
  <c r="AS418" i="20"/>
  <c r="AT418" i="20" s="1"/>
  <c r="AU418" i="20" s="1"/>
  <c r="AP382" i="20"/>
  <c r="AQ382" i="20" s="1"/>
  <c r="AR382" i="20" s="1"/>
  <c r="AS411" i="20"/>
  <c r="AT411" i="20" s="1"/>
  <c r="AU411" i="20" s="1"/>
  <c r="AS354" i="20"/>
  <c r="AT354" i="20" s="1"/>
  <c r="AU354" i="20" s="1"/>
  <c r="AP353" i="20"/>
  <c r="AQ353" i="20" s="1"/>
  <c r="AR353" i="20" s="1"/>
  <c r="AP277" i="20"/>
  <c r="AQ277" i="20" s="1"/>
  <c r="AR277" i="20" s="1"/>
  <c r="AP285" i="20"/>
  <c r="AQ285" i="20" s="1"/>
  <c r="AR285" i="20" s="1"/>
  <c r="AS239" i="20"/>
  <c r="AT239" i="20" s="1"/>
  <c r="AU239" i="20" s="1"/>
  <c r="AP186" i="20"/>
  <c r="AQ186" i="20" s="1"/>
  <c r="AR186" i="20" s="1"/>
  <c r="AS213" i="20"/>
  <c r="AT213" i="20" s="1"/>
  <c r="AU213" i="20" s="1"/>
  <c r="AS228" i="20"/>
  <c r="AT228" i="20" s="1"/>
  <c r="AU228" i="20" s="1"/>
  <c r="AP160" i="20"/>
  <c r="AQ160" i="20" s="1"/>
  <c r="AR160" i="20" s="1"/>
  <c r="AP109" i="20"/>
  <c r="AQ109" i="20" s="1"/>
  <c r="AR109" i="20" s="1"/>
  <c r="AS142" i="20"/>
  <c r="AT142" i="20" s="1"/>
  <c r="AU142" i="20" s="1"/>
  <c r="AS159" i="20"/>
  <c r="AT159" i="20" s="1"/>
  <c r="AU159" i="20" s="1"/>
  <c r="AS167" i="20"/>
  <c r="AT167" i="20" s="1"/>
  <c r="AU167" i="20" s="1"/>
  <c r="AS135" i="20"/>
  <c r="AT135" i="20" s="1"/>
  <c r="AU135" i="20" s="1"/>
  <c r="AS31" i="20"/>
  <c r="AT31" i="20" s="1"/>
  <c r="AU31" i="20" s="1"/>
  <c r="AS104" i="20"/>
  <c r="AT104" i="20" s="1"/>
  <c r="AU104" i="20" s="1"/>
  <c r="AS71" i="20"/>
  <c r="AT71" i="20" s="1"/>
  <c r="AU71" i="20" s="1"/>
  <c r="AP18" i="20"/>
  <c r="AQ18" i="20" s="1"/>
  <c r="AR18" i="20" s="1"/>
  <c r="AS100" i="20"/>
  <c r="AT100" i="20" s="1"/>
  <c r="AU100" i="20" s="1"/>
  <c r="AV50" i="20"/>
  <c r="AW50" i="20" s="1"/>
  <c r="AX50" i="20" s="1"/>
  <c r="AS37" i="20"/>
  <c r="AT37" i="20" s="1"/>
  <c r="AU37" i="20" s="1"/>
  <c r="AS61" i="20"/>
  <c r="AT61" i="20" s="1"/>
  <c r="AU61" i="20" s="1"/>
  <c r="AS60" i="20"/>
  <c r="AT60" i="20" s="1"/>
  <c r="AU60" i="20" s="1"/>
  <c r="AS495" i="20"/>
  <c r="AT495" i="20" s="1"/>
  <c r="AU495" i="20" s="1"/>
  <c r="AS253" i="20"/>
  <c r="AT253" i="20" s="1"/>
  <c r="AU253" i="20" s="1"/>
  <c r="AS255" i="20"/>
  <c r="AT255" i="20" s="1"/>
  <c r="AU255" i="20" s="1"/>
  <c r="AS80" i="20"/>
  <c r="AT80" i="20" s="1"/>
  <c r="AU80" i="20" s="1"/>
  <c r="AP6" i="20"/>
  <c r="AQ6" i="20" s="1"/>
  <c r="AR6" i="20" s="1"/>
  <c r="AS45" i="20"/>
  <c r="AT45" i="20" s="1"/>
  <c r="AU45" i="20" s="1"/>
  <c r="AP489" i="20"/>
  <c r="AQ489" i="20" s="1"/>
  <c r="AR489" i="20" s="1"/>
  <c r="AP474" i="20"/>
  <c r="AQ474" i="20" s="1"/>
  <c r="AR474" i="20" s="1"/>
  <c r="AS501" i="20"/>
  <c r="AT501" i="20" s="1"/>
  <c r="AU501" i="20" s="1"/>
  <c r="AS453" i="20"/>
  <c r="AT453" i="20" s="1"/>
  <c r="AU453" i="20" s="1"/>
  <c r="AV404" i="20"/>
  <c r="AW404" i="20" s="1"/>
  <c r="AX404" i="20" s="1"/>
  <c r="AS412" i="20"/>
  <c r="AT412" i="20" s="1"/>
  <c r="AU412" i="20" s="1"/>
  <c r="AS436" i="20"/>
  <c r="AT436" i="20" s="1"/>
  <c r="AU436" i="20" s="1"/>
  <c r="AS387" i="20"/>
  <c r="AT387" i="20" s="1"/>
  <c r="AU387" i="20" s="1"/>
  <c r="AS403" i="20"/>
  <c r="AT403" i="20" s="1"/>
  <c r="AU403" i="20" s="1"/>
  <c r="AP316" i="20"/>
  <c r="AQ316" i="20" s="1"/>
  <c r="AR316" i="20" s="1"/>
  <c r="AS314" i="20"/>
  <c r="AT314" i="20" s="1"/>
  <c r="AU314" i="20" s="1"/>
  <c r="AS325" i="20"/>
  <c r="AT325" i="20" s="1"/>
  <c r="AU325" i="20" s="1"/>
  <c r="AS281" i="20"/>
  <c r="AT281" i="20" s="1"/>
  <c r="AU281" i="20" s="1"/>
  <c r="AS247" i="20"/>
  <c r="AT247" i="20" s="1"/>
  <c r="AU247" i="20" s="1"/>
  <c r="AS201" i="20"/>
  <c r="AT201" i="20" s="1"/>
  <c r="AU201" i="20" s="1"/>
  <c r="AP261" i="20"/>
  <c r="AQ261" i="20" s="1"/>
  <c r="AR261" i="20" s="1"/>
  <c r="AV172" i="20"/>
  <c r="AW172" i="20" s="1"/>
  <c r="AX172" i="20" s="1"/>
  <c r="AS244" i="20"/>
  <c r="AT244" i="20" s="1"/>
  <c r="AU244" i="20" s="1"/>
  <c r="AS217" i="20"/>
  <c r="AT217" i="20" s="1"/>
  <c r="AU217" i="20" s="1"/>
  <c r="AS112" i="20"/>
  <c r="AT112" i="20" s="1"/>
  <c r="AU112" i="20" s="1"/>
  <c r="AP106" i="20"/>
  <c r="AQ106" i="20" s="1"/>
  <c r="AR106" i="20" s="1"/>
  <c r="AP238" i="20"/>
  <c r="AQ238" i="20" s="1"/>
  <c r="AR238" i="20" s="1"/>
  <c r="AS131" i="20"/>
  <c r="AT131" i="20" s="1"/>
  <c r="AU131" i="20" s="1"/>
  <c r="AP88" i="20"/>
  <c r="AQ88" i="20" s="1"/>
  <c r="AR88" i="20" s="1"/>
  <c r="AS78" i="20"/>
  <c r="AT78" i="20" s="1"/>
  <c r="AU78" i="20" s="1"/>
  <c r="AP25" i="20"/>
  <c r="AQ25" i="20" s="1"/>
  <c r="AR25" i="20" s="1"/>
  <c r="AP10" i="20"/>
  <c r="AQ10" i="20" s="1"/>
  <c r="AR10" i="20" s="1"/>
  <c r="AV116" i="20"/>
  <c r="AW116" i="20" s="1"/>
  <c r="AX116" i="20" s="1"/>
  <c r="AV76" i="20"/>
  <c r="AW76" i="20" s="1"/>
  <c r="AX76" i="20" s="1"/>
  <c r="AS128" i="20"/>
  <c r="AT128" i="20" s="1"/>
  <c r="AU128" i="20" s="1"/>
  <c r="AT5" i="20"/>
  <c r="AU5" i="20" s="1"/>
  <c r="AV24" i="20"/>
  <c r="AW24" i="20" s="1"/>
  <c r="AX24" i="20" s="1"/>
  <c r="AS426" i="20"/>
  <c r="AT426" i="20" s="1"/>
  <c r="AU426" i="20" s="1"/>
  <c r="AP319" i="20"/>
  <c r="AQ319" i="20" s="1"/>
  <c r="AR319" i="20" s="1"/>
  <c r="AS328" i="20"/>
  <c r="AT328" i="20" s="1"/>
  <c r="AU328" i="20" s="1"/>
  <c r="AS205" i="20"/>
  <c r="AT205" i="20" s="1"/>
  <c r="AU205" i="20" s="1"/>
  <c r="AP101" i="20"/>
  <c r="AQ101" i="20" s="1"/>
  <c r="AR101" i="20" s="1"/>
  <c r="AS120" i="20"/>
  <c r="AT120" i="20" s="1"/>
  <c r="AU120" i="20" s="1"/>
  <c r="AS118" i="20"/>
  <c r="AT118" i="20" s="1"/>
  <c r="AU118" i="20" s="1"/>
  <c r="AS503" i="20"/>
  <c r="AT503" i="20" s="1"/>
  <c r="AU503" i="20" s="1"/>
  <c r="AP493" i="20"/>
  <c r="AQ493" i="20" s="1"/>
  <c r="AR493" i="20" s="1"/>
  <c r="AP432" i="20"/>
  <c r="AQ432" i="20" s="1"/>
  <c r="AR432" i="20" s="1"/>
  <c r="AS429" i="20"/>
  <c r="AT429" i="20" s="1"/>
  <c r="AU429" i="20" s="1"/>
  <c r="AP439" i="20"/>
  <c r="AQ439" i="20" s="1"/>
  <c r="AR439" i="20" s="1"/>
  <c r="AS405" i="20"/>
  <c r="AT405" i="20" s="1"/>
  <c r="AU405" i="20" s="1"/>
  <c r="AP377" i="20"/>
  <c r="AQ377" i="20" s="1"/>
  <c r="AR377" i="20" s="1"/>
  <c r="AV383" i="20"/>
  <c r="AW383" i="20" s="1"/>
  <c r="AX383" i="20" s="1"/>
  <c r="AS379" i="20"/>
  <c r="AT379" i="20" s="1"/>
  <c r="AU379" i="20" s="1"/>
  <c r="AP311" i="20"/>
  <c r="AQ311" i="20" s="1"/>
  <c r="AR311" i="20" s="1"/>
  <c r="AS371" i="20"/>
  <c r="AT371" i="20" s="1"/>
  <c r="AU371" i="20" s="1"/>
  <c r="AP349" i="20"/>
  <c r="AQ349" i="20" s="1"/>
  <c r="AR349" i="20" s="1"/>
  <c r="AP282" i="20"/>
  <c r="AQ282" i="20" s="1"/>
  <c r="AR282" i="20" s="1"/>
  <c r="AS321" i="20"/>
  <c r="AT321" i="20" s="1"/>
  <c r="AU321" i="20" s="1"/>
  <c r="AS338" i="20"/>
  <c r="AT338" i="20" s="1"/>
  <c r="AU338" i="20" s="1"/>
  <c r="AS229" i="20"/>
  <c r="AT229" i="20" s="1"/>
  <c r="AU229" i="20" s="1"/>
  <c r="AS256" i="20"/>
  <c r="AT256" i="20" s="1"/>
  <c r="AU256" i="20" s="1"/>
  <c r="AS241" i="20"/>
  <c r="AT241" i="20" s="1"/>
  <c r="AU241" i="20" s="1"/>
  <c r="AP177" i="20"/>
  <c r="AQ177" i="20" s="1"/>
  <c r="AR177" i="20" s="1"/>
  <c r="AS183" i="20"/>
  <c r="AT183" i="20" s="1"/>
  <c r="AU183" i="20" s="1"/>
  <c r="AP98" i="20"/>
  <c r="AQ98" i="20" s="1"/>
  <c r="AR98" i="20" s="1"/>
  <c r="AS107" i="20"/>
  <c r="AT107" i="20" s="1"/>
  <c r="AU107" i="20" s="1"/>
  <c r="AP184" i="20"/>
  <c r="AQ184" i="20" s="1"/>
  <c r="AR184" i="20" s="1"/>
  <c r="AS47" i="20"/>
  <c r="AT47" i="20" s="1"/>
  <c r="AU47" i="20" s="1"/>
  <c r="AS126" i="20"/>
  <c r="AT126" i="20" s="1"/>
  <c r="AU126" i="20" s="1"/>
  <c r="AS12" i="20"/>
  <c r="AT12" i="20" s="1"/>
  <c r="AU12" i="20" s="1"/>
  <c r="AS35" i="20"/>
  <c r="AT35" i="20" s="1"/>
  <c r="AU35" i="20" s="1"/>
  <c r="AS329" i="20"/>
  <c r="AT329" i="20" s="1"/>
  <c r="AU329" i="20" s="1"/>
  <c r="AV249" i="20"/>
  <c r="AW249" i="20" s="1"/>
  <c r="AX249" i="20" s="1"/>
  <c r="AP137" i="20"/>
  <c r="AQ137" i="20" s="1"/>
  <c r="AR137" i="20" s="1"/>
  <c r="AS92" i="20"/>
  <c r="AT92" i="20" s="1"/>
  <c r="AU92" i="20" s="1"/>
  <c r="AS29" i="20"/>
  <c r="AT29" i="20" s="1"/>
  <c r="AU29" i="20" s="1"/>
  <c r="AV430" i="20"/>
  <c r="AW430" i="20" s="1"/>
  <c r="AX430" i="20" s="1"/>
  <c r="AP400" i="20"/>
  <c r="AQ400" i="20" s="1"/>
  <c r="AR400" i="20" s="1"/>
  <c r="AP385" i="20"/>
  <c r="AQ385" i="20" s="1"/>
  <c r="AR385" i="20" s="1"/>
  <c r="AS347" i="20"/>
  <c r="AT347" i="20" s="1"/>
  <c r="AU347" i="20" s="1"/>
  <c r="AS307" i="20"/>
  <c r="AT307" i="20" s="1"/>
  <c r="AU307" i="20" s="1"/>
  <c r="AS279" i="20"/>
  <c r="AT279" i="20" s="1"/>
  <c r="AU279" i="20" s="1"/>
  <c r="AP332" i="20"/>
  <c r="AQ332" i="20" s="1"/>
  <c r="AR332" i="20" s="1"/>
  <c r="AS284" i="20"/>
  <c r="AT284" i="20" s="1"/>
  <c r="AU284" i="20" s="1"/>
  <c r="AS291" i="20"/>
  <c r="AT291" i="20" s="1"/>
  <c r="AU291" i="20" s="1"/>
  <c r="AP248" i="20"/>
  <c r="AQ248" i="20" s="1"/>
  <c r="AR248" i="20" s="1"/>
  <c r="AP216" i="20"/>
  <c r="AQ216" i="20" s="1"/>
  <c r="AR216" i="20" s="1"/>
  <c r="AS223" i="20"/>
  <c r="AT223" i="20" s="1"/>
  <c r="AU223" i="20" s="1"/>
  <c r="AP246" i="20"/>
  <c r="AQ246" i="20" s="1"/>
  <c r="AR246" i="20" s="1"/>
  <c r="AS286" i="20"/>
  <c r="AT286" i="20" s="1"/>
  <c r="AU286" i="20" s="1"/>
  <c r="AP169" i="20"/>
  <c r="AQ169" i="20" s="1"/>
  <c r="AR169" i="20" s="1"/>
  <c r="AS170" i="20"/>
  <c r="AT170" i="20" s="1"/>
  <c r="AU170" i="20" s="1"/>
  <c r="AV180" i="20"/>
  <c r="AW180" i="20" s="1"/>
  <c r="AX180" i="20" s="1"/>
  <c r="AS266" i="20"/>
  <c r="AT266" i="20" s="1"/>
  <c r="AU266" i="20" s="1"/>
  <c r="AS197" i="20"/>
  <c r="AT197" i="20" s="1"/>
  <c r="AU197" i="20" s="1"/>
  <c r="AS189" i="20"/>
  <c r="AT189" i="20" s="1"/>
  <c r="AU189" i="20" s="1"/>
  <c r="AS181" i="20"/>
  <c r="AT181" i="20" s="1"/>
  <c r="AU181" i="20" s="1"/>
  <c r="AS127" i="20"/>
  <c r="AT127" i="20" s="1"/>
  <c r="AU127" i="20" s="1"/>
  <c r="AP62" i="20"/>
  <c r="AQ62" i="20" s="1"/>
  <c r="AR62" i="20" s="1"/>
  <c r="AS20" i="20"/>
  <c r="AT20" i="20" s="1"/>
  <c r="AU20" i="20" s="1"/>
  <c r="AS7" i="20"/>
  <c r="AT7" i="20" s="1"/>
  <c r="AU7" i="20" s="1"/>
  <c r="AS407" i="20"/>
  <c r="AT407" i="20" s="1"/>
  <c r="AU407" i="20" s="1"/>
  <c r="AP222" i="20"/>
  <c r="AQ222" i="20" s="1"/>
  <c r="AR222" i="20" s="1"/>
  <c r="AP193" i="20"/>
  <c r="AQ193" i="20" s="1"/>
  <c r="AR193" i="20" s="1"/>
  <c r="AV52" i="20"/>
  <c r="AW52" i="20" s="1"/>
  <c r="AX52" i="20" s="1"/>
  <c r="AP41" i="20"/>
  <c r="AQ41" i="20" s="1"/>
  <c r="AR41" i="20" s="1"/>
  <c r="AP482" i="20"/>
  <c r="AQ482" i="20" s="1"/>
  <c r="AR482" i="20" s="1"/>
  <c r="AS456" i="20"/>
  <c r="AT456" i="20" s="1"/>
  <c r="AU456" i="20" s="1"/>
  <c r="AP393" i="20"/>
  <c r="AQ393" i="20" s="1"/>
  <c r="AR393" i="20" s="1"/>
  <c r="AS389" i="20"/>
  <c r="AT389" i="20" s="1"/>
  <c r="AU389" i="20" s="1"/>
  <c r="AS378" i="20"/>
  <c r="AT378" i="20" s="1"/>
  <c r="AU378" i="20" s="1"/>
  <c r="AS339" i="20"/>
  <c r="AT339" i="20" s="1"/>
  <c r="AU339" i="20" s="1"/>
  <c r="AP300" i="20"/>
  <c r="AQ300" i="20" s="1"/>
  <c r="AR300" i="20" s="1"/>
  <c r="AS305" i="20"/>
  <c r="AT305" i="20" s="1"/>
  <c r="AU305" i="20" s="1"/>
  <c r="AP268" i="20"/>
  <c r="AQ268" i="20" s="1"/>
  <c r="AR268" i="20" s="1"/>
  <c r="AS267" i="20"/>
  <c r="AT267" i="20" s="1"/>
  <c r="AU267" i="20" s="1"/>
  <c r="AS280" i="20"/>
  <c r="AT280" i="20" s="1"/>
  <c r="AU280" i="20" s="1"/>
  <c r="AP214" i="20"/>
  <c r="AQ214" i="20" s="1"/>
  <c r="AR214" i="20" s="1"/>
  <c r="AP133" i="20"/>
  <c r="AQ133" i="20" s="1"/>
  <c r="AR133" i="20" s="1"/>
  <c r="AS237" i="20"/>
  <c r="AT237" i="20" s="1"/>
  <c r="AU237" i="20" s="1"/>
  <c r="AS174" i="20"/>
  <c r="AT174" i="20" s="1"/>
  <c r="AU174" i="20" s="1"/>
  <c r="AS166" i="20"/>
  <c r="AT166" i="20" s="1"/>
  <c r="AU166" i="20" s="1"/>
  <c r="AS115" i="20"/>
  <c r="AT115" i="20" s="1"/>
  <c r="AU115" i="20" s="1"/>
  <c r="AS95" i="20"/>
  <c r="AT95" i="20" s="1"/>
  <c r="AU95" i="20" s="1"/>
  <c r="AS110" i="20"/>
  <c r="AT110" i="20" s="1"/>
  <c r="AU110" i="20" s="1"/>
  <c r="AV42" i="20"/>
  <c r="AW42" i="20" s="1"/>
  <c r="AX42" i="20" s="1"/>
  <c r="AS16" i="20"/>
  <c r="AT16" i="20" s="1"/>
  <c r="AU16" i="20" s="1"/>
  <c r="AV438" i="20"/>
  <c r="AW438" i="20" s="1"/>
  <c r="AX438" i="20" s="1"/>
  <c r="AS448" i="20"/>
  <c r="AT448" i="20" s="1"/>
  <c r="AU448" i="20" s="1"/>
  <c r="AS445" i="20"/>
  <c r="AT445" i="20" s="1"/>
  <c r="AU445" i="20" s="1"/>
  <c r="AP423" i="20"/>
  <c r="AQ423" i="20" s="1"/>
  <c r="AR423" i="20" s="1"/>
  <c r="AP358" i="20"/>
  <c r="AQ358" i="20" s="1"/>
  <c r="AR358" i="20" s="1"/>
  <c r="AP357" i="20"/>
  <c r="AQ357" i="20" s="1"/>
  <c r="AR357" i="20" s="1"/>
  <c r="AS336" i="20"/>
  <c r="AT336" i="20" s="1"/>
  <c r="AU336" i="20" s="1"/>
  <c r="AS297" i="20"/>
  <c r="AT297" i="20" s="1"/>
  <c r="AU297" i="20" s="1"/>
  <c r="AP274" i="20"/>
  <c r="AQ274" i="20" s="1"/>
  <c r="AR274" i="20" s="1"/>
  <c r="AS337" i="20"/>
  <c r="AT337" i="20" s="1"/>
  <c r="AU337" i="20" s="1"/>
  <c r="AS355" i="20"/>
  <c r="AT355" i="20" s="1"/>
  <c r="AU355" i="20" s="1"/>
  <c r="AS313" i="20"/>
  <c r="AT313" i="20" s="1"/>
  <c r="AU313" i="20" s="1"/>
  <c r="AS236" i="20"/>
  <c r="AT236" i="20" s="1"/>
  <c r="AU236" i="20" s="1"/>
  <c r="AS215" i="20"/>
  <c r="AT215" i="20" s="1"/>
  <c r="AU215" i="20" s="1"/>
  <c r="AV209" i="20"/>
  <c r="AW209" i="20" s="1"/>
  <c r="AX209" i="20" s="1"/>
  <c r="AP125" i="20"/>
  <c r="AQ125" i="20" s="1"/>
  <c r="AR125" i="20" s="1"/>
  <c r="AV195" i="20"/>
  <c r="AW195" i="20" s="1"/>
  <c r="AX195" i="20" s="1"/>
  <c r="AV179" i="20"/>
  <c r="AW179" i="20" s="1"/>
  <c r="AX179" i="20" s="1"/>
  <c r="AS199" i="20"/>
  <c r="AT199" i="20" s="1"/>
  <c r="AU199" i="20" s="1"/>
  <c r="AS190" i="20"/>
  <c r="AT190" i="20" s="1"/>
  <c r="AU190" i="20" s="1"/>
  <c r="AS158" i="20"/>
  <c r="AT158" i="20" s="1"/>
  <c r="AU158" i="20" s="1"/>
  <c r="AP14" i="20"/>
  <c r="AQ14" i="20" s="1"/>
  <c r="AR14" i="20" s="1"/>
  <c r="AS94" i="20"/>
  <c r="AT94" i="20" s="1"/>
  <c r="AU94" i="20" s="1"/>
  <c r="AS36" i="20"/>
  <c r="AT36" i="20" s="1"/>
  <c r="AU36" i="20" s="1"/>
  <c r="AS8" i="20"/>
  <c r="AT8" i="20" s="1"/>
  <c r="AU8" i="20" s="1"/>
  <c r="AS91" i="20"/>
  <c r="AT91" i="20" s="1"/>
  <c r="AU91" i="20" s="1"/>
  <c r="AP350" i="20"/>
  <c r="AQ350" i="20" s="1"/>
  <c r="AR350" i="20" s="1"/>
  <c r="AP342" i="20"/>
  <c r="AQ342" i="20" s="1"/>
  <c r="AR342" i="20" s="1"/>
  <c r="AV293" i="20"/>
  <c r="AW293" i="20" s="1"/>
  <c r="AX293" i="20" s="1"/>
  <c r="AS252" i="20"/>
  <c r="AT252" i="20" s="1"/>
  <c r="AU252" i="20" s="1"/>
  <c r="AP185" i="20"/>
  <c r="AQ185" i="20" s="1"/>
  <c r="AR185" i="20" s="1"/>
  <c r="AP73" i="20"/>
  <c r="AQ73" i="20" s="1"/>
  <c r="AR73" i="20" s="1"/>
  <c r="AP21" i="20"/>
  <c r="AQ21" i="20" s="1"/>
  <c r="AR21" i="20" s="1"/>
  <c r="AS111" i="20"/>
  <c r="AT111" i="20" s="1"/>
  <c r="AU111" i="20" s="1"/>
  <c r="AS11" i="20"/>
  <c r="AT11" i="20" s="1"/>
  <c r="AU11" i="20" s="1"/>
  <c r="AS68" i="20"/>
  <c r="AT68" i="20" s="1"/>
  <c r="AU68" i="20" s="1"/>
  <c r="AV66" i="20"/>
  <c r="AW66" i="20" s="1"/>
  <c r="AX66" i="20" s="1"/>
  <c r="AS486" i="20"/>
  <c r="AT486" i="20" s="1"/>
  <c r="AU486" i="20" s="1"/>
  <c r="AP444" i="20"/>
  <c r="AQ444" i="20" s="1"/>
  <c r="AR444" i="20" s="1"/>
  <c r="AP409" i="20"/>
  <c r="AQ409" i="20" s="1"/>
  <c r="AR409" i="20" s="1"/>
  <c r="AP376" i="20"/>
  <c r="AQ376" i="20" s="1"/>
  <c r="AR376" i="20" s="1"/>
  <c r="AP390" i="20"/>
  <c r="AQ390" i="20" s="1"/>
  <c r="AR390" i="20" s="1"/>
  <c r="AS386" i="20"/>
  <c r="AT386" i="20" s="1"/>
  <c r="AU386" i="20" s="1"/>
  <c r="AP392" i="20"/>
  <c r="AQ392" i="20" s="1"/>
  <c r="AR392" i="20" s="1"/>
  <c r="AS310" i="20"/>
  <c r="AT310" i="20" s="1"/>
  <c r="AU310" i="20" s="1"/>
  <c r="AS360" i="20"/>
  <c r="AT360" i="20" s="1"/>
  <c r="AU360" i="20" s="1"/>
  <c r="AP340" i="20"/>
  <c r="AQ340" i="20" s="1"/>
  <c r="AR340" i="20" s="1"/>
  <c r="AS322" i="20"/>
  <c r="AT322" i="20" s="1"/>
  <c r="AU322" i="20" s="1"/>
  <c r="AS290" i="20"/>
  <c r="AT290" i="20" s="1"/>
  <c r="AU290" i="20" s="1"/>
  <c r="AP259" i="20"/>
  <c r="AQ259" i="20" s="1"/>
  <c r="AR259" i="20" s="1"/>
  <c r="AP269" i="20"/>
  <c r="AQ269" i="20" s="1"/>
  <c r="AR269" i="20" s="1"/>
  <c r="AS258" i="20"/>
  <c r="AT258" i="20" s="1"/>
  <c r="AU258" i="20" s="1"/>
  <c r="AP224" i="20"/>
  <c r="AQ224" i="20" s="1"/>
  <c r="AR224" i="20" s="1"/>
  <c r="AS234" i="20"/>
  <c r="AT234" i="20" s="1"/>
  <c r="AU234" i="20" s="1"/>
  <c r="AP145" i="20"/>
  <c r="AQ145" i="20" s="1"/>
  <c r="AR145" i="20" s="1"/>
  <c r="AP141" i="20"/>
  <c r="AQ141" i="20" s="1"/>
  <c r="AR141" i="20" s="1"/>
  <c r="AP97" i="20"/>
  <c r="AQ97" i="20" s="1"/>
  <c r="AR97" i="20" s="1"/>
  <c r="AP136" i="20"/>
  <c r="AQ136" i="20" s="1"/>
  <c r="AR136" i="20" s="1"/>
  <c r="AP122" i="20"/>
  <c r="AQ122" i="20" s="1"/>
  <c r="AR122" i="20" s="1"/>
  <c r="AP113" i="20"/>
  <c r="AQ113" i="20" s="1"/>
  <c r="AR113" i="20" s="1"/>
  <c r="AS150" i="20"/>
  <c r="AT150" i="20" s="1"/>
  <c r="AU150" i="20" s="1"/>
  <c r="AS43" i="20"/>
  <c r="AT43" i="20" s="1"/>
  <c r="AU43" i="20" s="1"/>
  <c r="AS119" i="20"/>
  <c r="AT119" i="20" s="1"/>
  <c r="AU119" i="20" s="1"/>
  <c r="AS39" i="20"/>
  <c r="AT39" i="20" s="1"/>
  <c r="AU39" i="20" s="1"/>
  <c r="AS23" i="20"/>
  <c r="AT23" i="20" s="1"/>
  <c r="AU23" i="20" s="1"/>
  <c r="AS108" i="20"/>
  <c r="AT108" i="20" s="1"/>
  <c r="AU108" i="20" s="1"/>
  <c r="AP57" i="20"/>
  <c r="AQ57" i="20" s="1"/>
  <c r="AR57" i="20" s="1"/>
  <c r="AS59" i="20"/>
  <c r="AT59" i="20" s="1"/>
  <c r="AU59" i="20" s="1"/>
  <c r="AS53" i="20"/>
  <c r="AT53" i="20" s="1"/>
  <c r="AU53" i="20" s="1"/>
  <c r="AS51" i="20"/>
  <c r="AT51" i="20" s="1"/>
  <c r="AU51" i="20" s="1"/>
  <c r="AS498" i="20"/>
  <c r="AT498" i="20" s="1"/>
  <c r="AU498" i="20" s="1"/>
  <c r="AP477" i="20"/>
  <c r="AQ477" i="20" s="1"/>
  <c r="AR477" i="20" s="1"/>
  <c r="AS402" i="20"/>
  <c r="AT402" i="20" s="1"/>
  <c r="AU402" i="20" s="1"/>
  <c r="AP364" i="20"/>
  <c r="AQ364" i="20" s="1"/>
  <c r="AR364" i="20" s="1"/>
  <c r="AS334" i="20"/>
  <c r="AT334" i="20" s="1"/>
  <c r="AU334" i="20" s="1"/>
  <c r="AS306" i="20"/>
  <c r="AT306" i="20" s="1"/>
  <c r="AU306" i="20" s="1"/>
  <c r="AP251" i="20"/>
  <c r="AQ251" i="20" s="1"/>
  <c r="AR251" i="20" s="1"/>
  <c r="AP254" i="20"/>
  <c r="AQ254" i="20" s="1"/>
  <c r="AR254" i="20" s="1"/>
  <c r="AS226" i="20"/>
  <c r="AT226" i="20" s="1"/>
  <c r="AU226" i="20" s="1"/>
  <c r="AP134" i="20"/>
  <c r="AQ134" i="20" s="1"/>
  <c r="AR134" i="20" s="1"/>
  <c r="AP192" i="20"/>
  <c r="AQ192" i="20" s="1"/>
  <c r="AR192" i="20" s="1"/>
  <c r="AP144" i="20"/>
  <c r="AQ144" i="20" s="1"/>
  <c r="AR144" i="20" s="1"/>
  <c r="AP207" i="20"/>
  <c r="AQ207" i="20" s="1"/>
  <c r="AR207" i="20" s="1"/>
  <c r="AP89" i="20"/>
  <c r="AQ89" i="20" s="1"/>
  <c r="AR89" i="20" s="1"/>
  <c r="AS140" i="20"/>
  <c r="AT140" i="20" s="1"/>
  <c r="AU140" i="20" s="1"/>
  <c r="AP79" i="20"/>
  <c r="AQ79" i="20" s="1"/>
  <c r="AR79" i="20" s="1"/>
  <c r="AP38" i="20"/>
  <c r="AQ38" i="20" s="1"/>
  <c r="AR38" i="20" s="1"/>
  <c r="AS75" i="20"/>
  <c r="AT75" i="20" s="1"/>
  <c r="AU75" i="20" s="1"/>
  <c r="AP22" i="20"/>
  <c r="AQ22" i="20" s="1"/>
  <c r="AR22" i="20" s="1"/>
  <c r="AP46" i="20"/>
  <c r="AQ46" i="20" s="1"/>
  <c r="AR46" i="20" s="1"/>
  <c r="AP72" i="20"/>
  <c r="AQ72" i="20" s="1"/>
  <c r="AR72" i="20" s="1"/>
  <c r="AS67" i="20"/>
  <c r="AT67" i="20" s="1"/>
  <c r="AU67" i="20" s="1"/>
  <c r="AS84" i="20"/>
  <c r="AT84" i="20" s="1"/>
  <c r="AU84" i="20" s="1"/>
  <c r="AS58" i="20"/>
  <c r="AT58" i="20" s="1"/>
  <c r="AU58" i="20" s="1"/>
  <c r="AS28" i="20"/>
  <c r="AT28" i="20" s="1"/>
  <c r="AU28" i="20" s="1"/>
  <c r="AS13" i="20"/>
  <c r="AT13" i="20" s="1"/>
  <c r="AU13" i="20" s="1"/>
  <c r="AP9" i="20"/>
  <c r="AQ9" i="20" s="1"/>
  <c r="AR9" i="20" s="1"/>
  <c r="AS500" i="20"/>
  <c r="AT500" i="20" s="1"/>
  <c r="AU500" i="20" s="1"/>
  <c r="AV499" i="20"/>
  <c r="AW499" i="20" s="1"/>
  <c r="AX499" i="20" s="1"/>
  <c r="AS454" i="20"/>
  <c r="AT454" i="20" s="1"/>
  <c r="AU454" i="20" s="1"/>
  <c r="AS450" i="20"/>
  <c r="AT450" i="20" s="1"/>
  <c r="AU450" i="20" s="1"/>
  <c r="AV446" i="20"/>
  <c r="AW446" i="20" s="1"/>
  <c r="AX446" i="20" s="1"/>
  <c r="AP369" i="20"/>
  <c r="AQ369" i="20" s="1"/>
  <c r="AR369" i="20" s="1"/>
  <c r="AP368" i="20"/>
  <c r="AQ368" i="20" s="1"/>
  <c r="AR368" i="20" s="1"/>
  <c r="AS396" i="20"/>
  <c r="AT396" i="20" s="1"/>
  <c r="AU396" i="20" s="1"/>
  <c r="AP302" i="20"/>
  <c r="AQ302" i="20" s="1"/>
  <c r="AR302" i="20" s="1"/>
  <c r="AP303" i="20"/>
  <c r="AQ303" i="20" s="1"/>
  <c r="AR303" i="20" s="1"/>
  <c r="AP308" i="20"/>
  <c r="AQ308" i="20" s="1"/>
  <c r="AR308" i="20" s="1"/>
  <c r="AS299" i="20"/>
  <c r="AT299" i="20" s="1"/>
  <c r="AU299" i="20" s="1"/>
  <c r="AP257" i="20"/>
  <c r="AQ257" i="20" s="1"/>
  <c r="AR257" i="20" s="1"/>
  <c r="AP230" i="20"/>
  <c r="AQ230" i="20" s="1"/>
  <c r="AR230" i="20" s="1"/>
  <c r="AP240" i="20"/>
  <c r="AQ240" i="20" s="1"/>
  <c r="AR240" i="20" s="1"/>
  <c r="AP211" i="20"/>
  <c r="AQ211" i="20" s="1"/>
  <c r="AR211" i="20" s="1"/>
  <c r="AP204" i="20"/>
  <c r="AQ204" i="20" s="1"/>
  <c r="AR204" i="20" s="1"/>
  <c r="AP149" i="20"/>
  <c r="AQ149" i="20" s="1"/>
  <c r="AR149" i="20" s="1"/>
  <c r="AS212" i="20"/>
  <c r="AT212" i="20" s="1"/>
  <c r="AU212" i="20" s="1"/>
  <c r="AP85" i="20"/>
  <c r="AQ85" i="20" s="1"/>
  <c r="AR85" i="20" s="1"/>
  <c r="AP130" i="20"/>
  <c r="AQ130" i="20" s="1"/>
  <c r="AR130" i="20" s="1"/>
  <c r="AS83" i="20"/>
  <c r="AT83" i="20" s="1"/>
  <c r="AU83" i="20" s="1"/>
  <c r="AP30" i="20"/>
  <c r="AQ30" i="20" s="1"/>
  <c r="AR30" i="20" s="1"/>
  <c r="AP81" i="20"/>
  <c r="AQ81" i="20" s="1"/>
  <c r="AR81" i="20" s="1"/>
  <c r="AP17" i="20"/>
  <c r="AQ17" i="20" s="1"/>
  <c r="AR17" i="20" s="1"/>
  <c r="AS467" i="20"/>
  <c r="AT467" i="20" s="1"/>
  <c r="AU467" i="20" s="1"/>
  <c r="AS434" i="20"/>
  <c r="AT434" i="20" s="1"/>
  <c r="AU434" i="20" s="1"/>
  <c r="AS462" i="20"/>
  <c r="AT462" i="20" s="1"/>
  <c r="AU462" i="20" s="1"/>
  <c r="AS388" i="20"/>
  <c r="AT388" i="20" s="1"/>
  <c r="AU388" i="20" s="1"/>
  <c r="AP335" i="20"/>
  <c r="AQ335" i="20" s="1"/>
  <c r="AR335" i="20" s="1"/>
  <c r="AP294" i="20"/>
  <c r="AQ294" i="20" s="1"/>
  <c r="AR294" i="20" s="1"/>
  <c r="AP243" i="20"/>
  <c r="AQ243" i="20" s="1"/>
  <c r="AR243" i="20" s="1"/>
  <c r="AS218" i="20"/>
  <c r="AT218" i="20" s="1"/>
  <c r="AU218" i="20" s="1"/>
  <c r="AP176" i="20"/>
  <c r="AQ176" i="20" s="1"/>
  <c r="AR176" i="20" s="1"/>
  <c r="AP198" i="20"/>
  <c r="AQ198" i="20" s="1"/>
  <c r="AR198" i="20" s="1"/>
  <c r="AP129" i="20"/>
  <c r="AQ129" i="20" s="1"/>
  <c r="AR129" i="20" s="1"/>
  <c r="AP70" i="20"/>
  <c r="AQ70" i="20" s="1"/>
  <c r="AR70" i="20" s="1"/>
  <c r="AP440" i="20"/>
  <c r="AQ440" i="20" s="1"/>
  <c r="AR440" i="20" s="1"/>
  <c r="AS470" i="20"/>
  <c r="AT470" i="20" s="1"/>
  <c r="AU470" i="20" s="1"/>
  <c r="AS494" i="20"/>
  <c r="AT494" i="20" s="1"/>
  <c r="AU494" i="20" s="1"/>
  <c r="AP449" i="20"/>
  <c r="AQ449" i="20" s="1"/>
  <c r="AR449" i="20" s="1"/>
  <c r="AV458" i="20"/>
  <c r="AW458" i="20" s="1"/>
  <c r="AX458" i="20" s="1"/>
  <c r="AP417" i="20"/>
  <c r="AQ417" i="20" s="1"/>
  <c r="AR417" i="20" s="1"/>
  <c r="AP324" i="20"/>
  <c r="AQ324" i="20" s="1"/>
  <c r="AR324" i="20" s="1"/>
  <c r="AP295" i="20"/>
  <c r="AQ295" i="20" s="1"/>
  <c r="AR295" i="20" s="1"/>
  <c r="AV344" i="20"/>
  <c r="AW344" i="20" s="1"/>
  <c r="AX344" i="20" s="1"/>
  <c r="AP168" i="20"/>
  <c r="AQ168" i="20" s="1"/>
  <c r="AR168" i="20" s="1"/>
  <c r="AP265" i="20"/>
  <c r="AQ265" i="20" s="1"/>
  <c r="AR265" i="20" s="1"/>
  <c r="AV187" i="20"/>
  <c r="AW187" i="20" s="1"/>
  <c r="AX187" i="20" s="1"/>
  <c r="AP56" i="20"/>
  <c r="AQ56" i="20" s="1"/>
  <c r="AR56" i="20" s="1"/>
  <c r="AP497" i="20"/>
  <c r="AQ497" i="20" s="1"/>
  <c r="AR497" i="20" s="1"/>
  <c r="AS492" i="20"/>
  <c r="AT492" i="20" s="1"/>
  <c r="AU492" i="20" s="1"/>
  <c r="AP451" i="20"/>
  <c r="AQ451" i="20" s="1"/>
  <c r="AR451" i="20" s="1"/>
  <c r="AS420" i="20"/>
  <c r="AT420" i="20" s="1"/>
  <c r="AU420" i="20" s="1"/>
  <c r="AP361" i="20"/>
  <c r="AQ361" i="20" s="1"/>
  <c r="AR361" i="20" s="1"/>
  <c r="AS289" i="20"/>
  <c r="AT289" i="20" s="1"/>
  <c r="AU289" i="20" s="1"/>
  <c r="AP315" i="20"/>
  <c r="AQ315" i="20" s="1"/>
  <c r="AR315" i="20" s="1"/>
  <c r="AS272" i="20"/>
  <c r="AT272" i="20" s="1"/>
  <c r="AU272" i="20" s="1"/>
  <c r="AP227" i="20"/>
  <c r="AQ227" i="20" s="1"/>
  <c r="AR227" i="20" s="1"/>
  <c r="AS250" i="20"/>
  <c r="AT250" i="20" s="1"/>
  <c r="AU250" i="20" s="1"/>
  <c r="AP93" i="20"/>
  <c r="AQ93" i="20" s="1"/>
  <c r="AR93" i="20" s="1"/>
  <c r="AS77" i="20"/>
  <c r="AT77" i="20" s="1"/>
  <c r="AU77" i="20" s="1"/>
  <c r="AP447" i="20"/>
  <c r="AQ447" i="20" s="1"/>
  <c r="AR447" i="20" s="1"/>
  <c r="AS479" i="20"/>
  <c r="AT479" i="20" s="1"/>
  <c r="AU479" i="20" s="1"/>
  <c r="AP463" i="20"/>
  <c r="AQ463" i="20" s="1"/>
  <c r="AR463" i="20" s="1"/>
  <c r="AS435" i="20"/>
  <c r="AT435" i="20" s="1"/>
  <c r="AU435" i="20" s="1"/>
  <c r="AP399" i="20"/>
  <c r="AQ399" i="20" s="1"/>
  <c r="AR399" i="20" s="1"/>
  <c r="AS395" i="20"/>
  <c r="AT395" i="20" s="1"/>
  <c r="AU395" i="20" s="1"/>
  <c r="AS278" i="20"/>
  <c r="AT278" i="20" s="1"/>
  <c r="AU278" i="20" s="1"/>
  <c r="AS220" i="20"/>
  <c r="AT220" i="20" s="1"/>
  <c r="AU220" i="20" s="1"/>
  <c r="AS154" i="20"/>
  <c r="AT154" i="20" s="1"/>
  <c r="AU154" i="20" s="1"/>
  <c r="AS191" i="20"/>
  <c r="AT191" i="20" s="1"/>
  <c r="AU191" i="20" s="1"/>
  <c r="AP117" i="20"/>
  <c r="AQ117" i="20" s="1"/>
  <c r="AR117" i="20" s="1"/>
  <c r="AS63" i="20"/>
  <c r="AT63" i="20" s="1"/>
  <c r="AU63" i="20" s="1"/>
  <c r="AS502" i="20"/>
  <c r="AT502" i="20" s="1"/>
  <c r="AU502" i="20" s="1"/>
  <c r="AP443" i="20"/>
  <c r="AQ443" i="20" s="1"/>
  <c r="AR443" i="20" s="1"/>
  <c r="AP441" i="20"/>
  <c r="AQ441" i="20" s="1"/>
  <c r="AR441" i="20" s="1"/>
  <c r="AS428" i="20"/>
  <c r="AT428" i="20" s="1"/>
  <c r="AU428" i="20" s="1"/>
  <c r="AP413" i="20"/>
  <c r="AQ413" i="20" s="1"/>
  <c r="AR413" i="20" s="1"/>
  <c r="AS414" i="20"/>
  <c r="AT414" i="20" s="1"/>
  <c r="AU414" i="20" s="1"/>
  <c r="AP421" i="20"/>
  <c r="AQ421" i="20" s="1"/>
  <c r="AR421" i="20" s="1"/>
  <c r="AS391" i="20"/>
  <c r="AT391" i="20" s="1"/>
  <c r="AU391" i="20" s="1"/>
  <c r="AS381" i="20"/>
  <c r="AT381" i="20" s="1"/>
  <c r="AU381" i="20" s="1"/>
  <c r="AP374" i="20"/>
  <c r="AQ374" i="20" s="1"/>
  <c r="AR374" i="20" s="1"/>
  <c r="AS370" i="20"/>
  <c r="AT370" i="20" s="1"/>
  <c r="AU370" i="20" s="1"/>
  <c r="AP348" i="20"/>
  <c r="AQ348" i="20" s="1"/>
  <c r="AR348" i="20" s="1"/>
  <c r="AP288" i="20"/>
  <c r="AQ288" i="20" s="1"/>
  <c r="AR288" i="20" s="1"/>
  <c r="AS365" i="20"/>
  <c r="AT365" i="20" s="1"/>
  <c r="AU365" i="20" s="1"/>
  <c r="AS312" i="20"/>
  <c r="AT312" i="20" s="1"/>
  <c r="AU312" i="20" s="1"/>
  <c r="AS317" i="20"/>
  <c r="AT317" i="20" s="1"/>
  <c r="AU317" i="20" s="1"/>
  <c r="AP323" i="20"/>
  <c r="AQ323" i="20" s="1"/>
  <c r="AR323" i="20" s="1"/>
  <c r="AS363" i="20"/>
  <c r="AT363" i="20" s="1"/>
  <c r="AU363" i="20" s="1"/>
  <c r="AS330" i="20"/>
  <c r="AT330" i="20" s="1"/>
  <c r="AU330" i="20" s="1"/>
  <c r="AP219" i="20"/>
  <c r="AQ219" i="20" s="1"/>
  <c r="AR219" i="20" s="1"/>
  <c r="AS331" i="20"/>
  <c r="AT331" i="20" s="1"/>
  <c r="AU331" i="20" s="1"/>
  <c r="AS210" i="20"/>
  <c r="AT210" i="20" s="1"/>
  <c r="AU210" i="20" s="1"/>
  <c r="AV225" i="20"/>
  <c r="AW225" i="20" s="1"/>
  <c r="AX225" i="20" s="1"/>
  <c r="AS245" i="20"/>
  <c r="AT245" i="20" s="1"/>
  <c r="AU245" i="20" s="1"/>
  <c r="AP200" i="20"/>
  <c r="AQ200" i="20" s="1"/>
  <c r="AR200" i="20" s="1"/>
  <c r="AS221" i="20"/>
  <c r="AT221" i="20" s="1"/>
  <c r="AU221" i="20" s="1"/>
  <c r="AP208" i="20"/>
  <c r="AQ208" i="20" s="1"/>
  <c r="AR208" i="20" s="1"/>
  <c r="AS162" i="20"/>
  <c r="AT162" i="20" s="1"/>
  <c r="AU162" i="20" s="1"/>
  <c r="AP153" i="20"/>
  <c r="AQ153" i="20" s="1"/>
  <c r="AR153" i="20" s="1"/>
  <c r="AS178" i="20"/>
  <c r="AT178" i="20" s="1"/>
  <c r="AU178" i="20" s="1"/>
  <c r="AS264" i="20"/>
  <c r="AT264" i="20" s="1"/>
  <c r="AU264" i="20" s="1"/>
  <c r="AP157" i="20"/>
  <c r="AQ157" i="20" s="1"/>
  <c r="AR157" i="20" s="1"/>
  <c r="AS132" i="20"/>
  <c r="AT132" i="20" s="1"/>
  <c r="AU132" i="20" s="1"/>
  <c r="AS151" i="20"/>
  <c r="AT151" i="20" s="1"/>
  <c r="AU151" i="20" s="1"/>
  <c r="AP114" i="20"/>
  <c r="AQ114" i="20" s="1"/>
  <c r="AR114" i="20" s="1"/>
  <c r="AS148" i="20"/>
  <c r="AT148" i="20" s="1"/>
  <c r="AU148" i="20" s="1"/>
  <c r="AP105" i="20"/>
  <c r="AQ105" i="20" s="1"/>
  <c r="AR105" i="20" s="1"/>
  <c r="AP33" i="20"/>
  <c r="AQ33" i="20" s="1"/>
  <c r="AR33" i="20" s="1"/>
  <c r="AP49" i="20"/>
  <c r="AQ49" i="20" s="1"/>
  <c r="AR49" i="20" s="1"/>
  <c r="AS27" i="20"/>
  <c r="AT27" i="20" s="1"/>
  <c r="AU27" i="20" s="1"/>
  <c r="AS74" i="20"/>
  <c r="AT74" i="20" s="1"/>
  <c r="AU74" i="20" s="1"/>
  <c r="AS40" i="20"/>
  <c r="AT40" i="20" s="1"/>
  <c r="AU40" i="20" s="1"/>
  <c r="AP54" i="20"/>
  <c r="AQ54" i="20" s="1"/>
  <c r="AR54" i="20" s="1"/>
  <c r="AP55" i="20"/>
  <c r="AQ55" i="20" s="1"/>
  <c r="AR55" i="20" s="1"/>
  <c r="AS44" i="20"/>
  <c r="AT44" i="20" s="1"/>
  <c r="AU44" i="20" s="1"/>
  <c r="AP469" i="20"/>
  <c r="AQ469" i="20" s="1"/>
  <c r="AR469" i="20" s="1"/>
  <c r="AP397" i="20"/>
  <c r="AQ397" i="20" s="1"/>
  <c r="AR397" i="20" s="1"/>
  <c r="AS394" i="20"/>
  <c r="AT394" i="20" s="1"/>
  <c r="AU394" i="20" s="1"/>
  <c r="AP366" i="20"/>
  <c r="AQ366" i="20" s="1"/>
  <c r="AR366" i="20" s="1"/>
  <c r="AP292" i="20"/>
  <c r="AQ292" i="20" s="1"/>
  <c r="AR292" i="20" s="1"/>
  <c r="AS123" i="20"/>
  <c r="AT123" i="20" s="1"/>
  <c r="AU123" i="20" s="1"/>
  <c r="AP65" i="20"/>
  <c r="AQ65" i="20" s="1"/>
  <c r="AR65" i="20" s="1"/>
  <c r="AS102" i="20"/>
  <c r="AT102" i="20" s="1"/>
  <c r="AU102" i="20" s="1"/>
  <c r="AS48" i="20"/>
  <c r="AT48" i="20" s="1"/>
  <c r="AU48" i="20" s="1"/>
  <c r="AS32" i="20"/>
  <c r="AT32" i="20" s="1"/>
  <c r="AU32" i="20" s="1"/>
  <c r="AP90" i="20"/>
  <c r="AQ90" i="20" s="1"/>
  <c r="AR90" i="20" s="1"/>
  <c r="AS19" i="20"/>
  <c r="AT19" i="20" s="1"/>
  <c r="AU19" i="20" s="1"/>
  <c r="AS472" i="20"/>
  <c r="AT472" i="20" s="1"/>
  <c r="AU472" i="20" s="1"/>
  <c r="AS490" i="20"/>
  <c r="AT490" i="20" s="1"/>
  <c r="AU490" i="20" s="1"/>
  <c r="AP488" i="20"/>
  <c r="AQ488" i="20" s="1"/>
  <c r="AR488" i="20" s="1"/>
  <c r="AP473" i="20"/>
  <c r="AQ473" i="20" s="1"/>
  <c r="AR473" i="20" s="1"/>
  <c r="AP455" i="20"/>
  <c r="AQ455" i="20" s="1"/>
  <c r="AR455" i="20" s="1"/>
  <c r="AP452" i="20"/>
  <c r="AQ452" i="20" s="1"/>
  <c r="AR452" i="20" s="1"/>
  <c r="AS468" i="20"/>
  <c r="AT468" i="20" s="1"/>
  <c r="AU468" i="20" s="1"/>
  <c r="AS427" i="20"/>
  <c r="AT427" i="20" s="1"/>
  <c r="AU427" i="20" s="1"/>
  <c r="AP424" i="20"/>
  <c r="AQ424" i="20" s="1"/>
  <c r="AR424" i="20" s="1"/>
  <c r="AP466" i="20"/>
  <c r="AQ466" i="20" s="1"/>
  <c r="AR466" i="20" s="1"/>
  <c r="AS408" i="20"/>
  <c r="AT408" i="20" s="1"/>
  <c r="AU408" i="20" s="1"/>
  <c r="AP415" i="20"/>
  <c r="AQ415" i="20" s="1"/>
  <c r="AR415" i="20" s="1"/>
  <c r="AP341" i="20"/>
  <c r="AQ341" i="20" s="1"/>
  <c r="AR341" i="20" s="1"/>
  <c r="AP346" i="20"/>
  <c r="AQ346" i="20" s="1"/>
  <c r="AR346" i="20" s="1"/>
  <c r="AS320" i="20"/>
  <c r="AT320" i="20" s="1"/>
  <c r="AU320" i="20" s="1"/>
  <c r="AS270" i="20"/>
  <c r="AT270" i="20" s="1"/>
  <c r="AU270" i="20" s="1"/>
  <c r="AP203" i="20"/>
  <c r="AQ203" i="20" s="1"/>
  <c r="AR203" i="20" s="1"/>
  <c r="AP152" i="20"/>
  <c r="AQ152" i="20" s="1"/>
  <c r="AR152" i="20" s="1"/>
  <c r="AS146" i="20"/>
  <c r="AT146" i="20" s="1"/>
  <c r="AU146" i="20" s="1"/>
  <c r="AP86" i="20"/>
  <c r="AQ86" i="20" s="1"/>
  <c r="AR86" i="20" s="1"/>
  <c r="AP64" i="20"/>
  <c r="AQ64" i="20" s="1"/>
  <c r="AR64" i="20" s="1"/>
  <c r="AS442" i="20"/>
  <c r="AT442" i="20" s="1"/>
  <c r="AU442" i="20" s="1"/>
  <c r="AS343" i="20"/>
  <c r="AT343" i="20" s="1"/>
  <c r="AU343" i="20" s="1"/>
  <c r="AS318" i="20"/>
  <c r="AT318" i="20" s="1"/>
  <c r="AU318" i="20" s="1"/>
  <c r="AP287" i="20"/>
  <c r="AQ287" i="20" s="1"/>
  <c r="AR287" i="20" s="1"/>
  <c r="AP276" i="20"/>
  <c r="AQ276" i="20" s="1"/>
  <c r="AR276" i="20" s="1"/>
  <c r="AP235" i="20"/>
  <c r="AQ235" i="20" s="1"/>
  <c r="AR235" i="20" s="1"/>
  <c r="AP232" i="20"/>
  <c r="AQ232" i="20" s="1"/>
  <c r="AR232" i="20" s="1"/>
  <c r="AP196" i="20"/>
  <c r="AQ196" i="20" s="1"/>
  <c r="AR196" i="20" s="1"/>
  <c r="AS231" i="20"/>
  <c r="AT231" i="20" s="1"/>
  <c r="AU231" i="20" s="1"/>
  <c r="AP96" i="20"/>
  <c r="AQ96" i="20" s="1"/>
  <c r="AR96" i="20" s="1"/>
  <c r="AS26" i="20"/>
  <c r="AT26" i="20" s="1"/>
  <c r="AU26" i="20" s="1"/>
  <c r="AS484" i="20"/>
  <c r="AT484" i="20" s="1"/>
  <c r="AU484" i="20" s="1"/>
  <c r="AS476" i="20"/>
  <c r="AT476" i="20" s="1"/>
  <c r="AU476" i="20" s="1"/>
  <c r="AP459" i="20"/>
  <c r="AQ459" i="20" s="1"/>
  <c r="AR459" i="20" s="1"/>
  <c r="AS464" i="20"/>
  <c r="AT464" i="20" s="1"/>
  <c r="AU464" i="20" s="1"/>
  <c r="AS422" i="20"/>
  <c r="AT422" i="20" s="1"/>
  <c r="AU422" i="20" s="1"/>
  <c r="AP356" i="20"/>
  <c r="AQ356" i="20" s="1"/>
  <c r="AR356" i="20" s="1"/>
  <c r="AP345" i="20"/>
  <c r="AQ345" i="20" s="1"/>
  <c r="AR345" i="20" s="1"/>
  <c r="AP262" i="20"/>
  <c r="AQ262" i="20" s="1"/>
  <c r="AR262" i="20" s="1"/>
  <c r="AS242" i="20"/>
  <c r="AT242" i="20" s="1"/>
  <c r="AU242" i="20" s="1"/>
  <c r="AS233" i="20"/>
  <c r="AT233" i="20" s="1"/>
  <c r="AU233" i="20" s="1"/>
  <c r="AP121" i="20"/>
  <c r="AQ121" i="20" s="1"/>
  <c r="AR121" i="20" s="1"/>
  <c r="AS124" i="20"/>
  <c r="AT124" i="20" s="1"/>
  <c r="AU124" i="20" s="1"/>
  <c r="AV372" i="20" l="1"/>
  <c r="AW372" i="20"/>
  <c r="AX372" i="20" s="1"/>
  <c r="AS298" i="20"/>
  <c r="AT298" i="20" s="1"/>
  <c r="AU298" i="20" s="1"/>
  <c r="AV298" i="20" s="1"/>
  <c r="AW298" i="20" s="1"/>
  <c r="AX298" i="20" s="1"/>
  <c r="AS273" i="20"/>
  <c r="AT273" i="20" s="1"/>
  <c r="AU273" i="20" s="1"/>
  <c r="AV273" i="20" s="1"/>
  <c r="AW273" i="20" s="1"/>
  <c r="AX273" i="20" s="1"/>
  <c r="AV206" i="20"/>
  <c r="AW206" i="20" s="1"/>
  <c r="AX206" i="20" s="1"/>
  <c r="AV352" i="20"/>
  <c r="AW352" i="20" s="1"/>
  <c r="AX352" i="20" s="1"/>
  <c r="AT139" i="20"/>
  <c r="AU139" i="20" s="1"/>
  <c r="AS504" i="20"/>
  <c r="AT504" i="20" s="1"/>
  <c r="AU504" i="20" s="1"/>
  <c r="AV416" i="20"/>
  <c r="AW416" i="20" s="1"/>
  <c r="AX416" i="20" s="1"/>
  <c r="AS143" i="20"/>
  <c r="AT143" i="20" s="1"/>
  <c r="AU143" i="20" s="1"/>
  <c r="AV461" i="20"/>
  <c r="AW461" i="20" s="1"/>
  <c r="AX461" i="20" s="1"/>
  <c r="AS260" i="20"/>
  <c r="AT260" i="20" s="1"/>
  <c r="AU260" i="20" s="1"/>
  <c r="AV260" i="20" s="1"/>
  <c r="AW260" i="20" s="1"/>
  <c r="AX260" i="20" s="1"/>
  <c r="AV202" i="20"/>
  <c r="AW202" i="20" s="1"/>
  <c r="AX202" i="20" s="1"/>
  <c r="AS483" i="20"/>
  <c r="AT483" i="20" s="1"/>
  <c r="AU483" i="20" s="1"/>
  <c r="AS155" i="20"/>
  <c r="AT155" i="20" s="1"/>
  <c r="AU155" i="20" s="1"/>
  <c r="AV155" i="20" s="1"/>
  <c r="AW155" i="20" s="1"/>
  <c r="AX155" i="20" s="1"/>
  <c r="AS367" i="20"/>
  <c r="AT367" i="20" s="1"/>
  <c r="AU367" i="20" s="1"/>
  <c r="AV367" i="20" s="1"/>
  <c r="AW367" i="20" s="1"/>
  <c r="AX367" i="20" s="1"/>
  <c r="AS196" i="20"/>
  <c r="AT196" i="20" s="1"/>
  <c r="AU196" i="20" s="1"/>
  <c r="AS415" i="20"/>
  <c r="AT415" i="20" s="1"/>
  <c r="AU415" i="20" s="1"/>
  <c r="AS366" i="20"/>
  <c r="AT366" i="20" s="1"/>
  <c r="AU366" i="20" s="1"/>
  <c r="AS96" i="20"/>
  <c r="AT96" i="20" s="1"/>
  <c r="AU96" i="20" s="1"/>
  <c r="AV34" i="20"/>
  <c r="AW34" i="20" s="1"/>
  <c r="AX34" i="20" s="1"/>
  <c r="AV427" i="20"/>
  <c r="AW427" i="20" s="1"/>
  <c r="AX427" i="20" s="1"/>
  <c r="AV394" i="20"/>
  <c r="AW394" i="20" s="1"/>
  <c r="AX394" i="20" s="1"/>
  <c r="AV87" i="20"/>
  <c r="AW87" i="20" s="1"/>
  <c r="AX87" i="20" s="1"/>
  <c r="AV365" i="20"/>
  <c r="AW365" i="20" s="1"/>
  <c r="AX365" i="20" s="1"/>
  <c r="AV428" i="20"/>
  <c r="AW428" i="20" s="1"/>
  <c r="AX428" i="20" s="1"/>
  <c r="AS399" i="20"/>
  <c r="AT399" i="20" s="1"/>
  <c r="AU399" i="20" s="1"/>
  <c r="AV77" i="20"/>
  <c r="AW77" i="20" s="1"/>
  <c r="AX77" i="20" s="1"/>
  <c r="AS56" i="20"/>
  <c r="AT56" i="20" s="1"/>
  <c r="AU56" i="20" s="1"/>
  <c r="AS211" i="20"/>
  <c r="AT211" i="20" s="1"/>
  <c r="AU211" i="20" s="1"/>
  <c r="AZ499" i="20"/>
  <c r="AY499" i="20"/>
  <c r="AZ171" i="20"/>
  <c r="AY171" i="20"/>
  <c r="AV290" i="20"/>
  <c r="AW290" i="20" s="1"/>
  <c r="AX290" i="20" s="1"/>
  <c r="AS21" i="20"/>
  <c r="AT21" i="20" s="1"/>
  <c r="AU21" i="20" s="1"/>
  <c r="AS423" i="20"/>
  <c r="AT423" i="20" s="1"/>
  <c r="AU423" i="20" s="1"/>
  <c r="AV166" i="20"/>
  <c r="AW166" i="20" s="1"/>
  <c r="AX166" i="20" s="1"/>
  <c r="AV307" i="20"/>
  <c r="AW307" i="20" s="1"/>
  <c r="AX307" i="20" s="1"/>
  <c r="AV107" i="20"/>
  <c r="AW107" i="20" s="1"/>
  <c r="AX107" i="20" s="1"/>
  <c r="AV229" i="20"/>
  <c r="AW229" i="20" s="1"/>
  <c r="AX229" i="20" s="1"/>
  <c r="AV503" i="20"/>
  <c r="AW503" i="20" s="1"/>
  <c r="AX503" i="20" s="1"/>
  <c r="AS25" i="20"/>
  <c r="AT25" i="20" s="1"/>
  <c r="AU25" i="20" s="1"/>
  <c r="AV242" i="20"/>
  <c r="AW242" i="20" s="1"/>
  <c r="AX242" i="20" s="1"/>
  <c r="AV231" i="20"/>
  <c r="AW231" i="20" s="1"/>
  <c r="AX231" i="20" s="1"/>
  <c r="AV318" i="20"/>
  <c r="AW318" i="20" s="1"/>
  <c r="AX318" i="20" s="1"/>
  <c r="AV270" i="20"/>
  <c r="AW270" i="20" s="1"/>
  <c r="AX270" i="20" s="1"/>
  <c r="AV468" i="20"/>
  <c r="AW468" i="20" s="1"/>
  <c r="AX468" i="20" s="1"/>
  <c r="AV48" i="20"/>
  <c r="AW48" i="20" s="1"/>
  <c r="AX48" i="20" s="1"/>
  <c r="AS397" i="20"/>
  <c r="AT397" i="20" s="1"/>
  <c r="AU397" i="20" s="1"/>
  <c r="AV40" i="20"/>
  <c r="AW40" i="20" s="1"/>
  <c r="AX40" i="20" s="1"/>
  <c r="AV162" i="20"/>
  <c r="AW162" i="20" s="1"/>
  <c r="AX162" i="20" s="1"/>
  <c r="AY309" i="20"/>
  <c r="AZ309" i="20"/>
  <c r="AS441" i="20"/>
  <c r="AT441" i="20" s="1"/>
  <c r="AU441" i="20" s="1"/>
  <c r="AV435" i="20"/>
  <c r="AW435" i="20" s="1"/>
  <c r="AX435" i="20" s="1"/>
  <c r="AS93" i="20"/>
  <c r="AT93" i="20" s="1"/>
  <c r="AU93" i="20" s="1"/>
  <c r="AS451" i="20"/>
  <c r="AT451" i="20" s="1"/>
  <c r="AU451" i="20" s="1"/>
  <c r="AS70" i="20"/>
  <c r="AT70" i="20" s="1"/>
  <c r="AU70" i="20" s="1"/>
  <c r="AS30" i="20"/>
  <c r="AT30" i="20" s="1"/>
  <c r="AU30" i="20" s="1"/>
  <c r="AS240" i="20"/>
  <c r="AT240" i="20" s="1"/>
  <c r="AU240" i="20" s="1"/>
  <c r="AV226" i="20"/>
  <c r="AW226" i="20" s="1"/>
  <c r="AX226" i="20" s="1"/>
  <c r="AS477" i="20"/>
  <c r="AT477" i="20" s="1"/>
  <c r="AU477" i="20" s="1"/>
  <c r="AS113" i="20"/>
  <c r="AT113" i="20" s="1"/>
  <c r="AU113" i="20" s="1"/>
  <c r="AZ179" i="20"/>
  <c r="AY179" i="20"/>
  <c r="AV291" i="20"/>
  <c r="AW291" i="20" s="1"/>
  <c r="AX291" i="20" s="1"/>
  <c r="AV12" i="20"/>
  <c r="AW12" i="20" s="1"/>
  <c r="AX12" i="20" s="1"/>
  <c r="AV78" i="20"/>
  <c r="AW78" i="20" s="1"/>
  <c r="AX78" i="20" s="1"/>
  <c r="AV60" i="20"/>
  <c r="AW60" i="20" s="1"/>
  <c r="AX60" i="20" s="1"/>
  <c r="AS18" i="20"/>
  <c r="AT18" i="20" s="1"/>
  <c r="AU18" i="20" s="1"/>
  <c r="AV167" i="20"/>
  <c r="AW167" i="20" s="1"/>
  <c r="AX167" i="20" s="1"/>
  <c r="AS382" i="20"/>
  <c r="AT382" i="20" s="1"/>
  <c r="AU382" i="20" s="1"/>
  <c r="AS485" i="20"/>
  <c r="AT485" i="20" s="1"/>
  <c r="AU485" i="20" s="1"/>
  <c r="AV333" i="20"/>
  <c r="AW333" i="20" s="1"/>
  <c r="AX333" i="20" s="1"/>
  <c r="AV464" i="20"/>
  <c r="AW464" i="20" s="1"/>
  <c r="AX464" i="20" s="1"/>
  <c r="AV74" i="20"/>
  <c r="AW74" i="20" s="1"/>
  <c r="AX74" i="20" s="1"/>
  <c r="AV250" i="20"/>
  <c r="AW250" i="20" s="1"/>
  <c r="AX250" i="20" s="1"/>
  <c r="AY195" i="20"/>
  <c r="AZ195" i="20"/>
  <c r="AZ249" i="20"/>
  <c r="AY249" i="20"/>
  <c r="AS277" i="20"/>
  <c r="AT277" i="20" s="1"/>
  <c r="AU277" i="20" s="1"/>
  <c r="AV296" i="20"/>
  <c r="AW296" i="20" s="1"/>
  <c r="AX296" i="20" s="1"/>
  <c r="AS86" i="20"/>
  <c r="AT86" i="20" s="1"/>
  <c r="AU86" i="20" s="1"/>
  <c r="AV182" i="20"/>
  <c r="AW182" i="20" s="1"/>
  <c r="AX182" i="20" s="1"/>
  <c r="AV154" i="20"/>
  <c r="AW154" i="20" s="1"/>
  <c r="AX154" i="20" s="1"/>
  <c r="AS9" i="20"/>
  <c r="AT9" i="20" s="1"/>
  <c r="AU9" i="20" s="1"/>
  <c r="AV69" i="20"/>
  <c r="AW69" i="20" s="1"/>
  <c r="AX69" i="20" s="1"/>
  <c r="AS14" i="20"/>
  <c r="AT14" i="20" s="1"/>
  <c r="AU14" i="20" s="1"/>
  <c r="AS385" i="20"/>
  <c r="AT385" i="20" s="1"/>
  <c r="AU385" i="20" s="1"/>
  <c r="AV321" i="20"/>
  <c r="AW321" i="20" s="1"/>
  <c r="AX321" i="20" s="1"/>
  <c r="AV275" i="20"/>
  <c r="AW275" i="20" s="1"/>
  <c r="AX275" i="20" s="1"/>
  <c r="AV146" i="20"/>
  <c r="AW146" i="20" s="1"/>
  <c r="AX146" i="20" s="1"/>
  <c r="AV401" i="20"/>
  <c r="AW401" i="20" s="1"/>
  <c r="AX401" i="20" s="1"/>
  <c r="AV44" i="20"/>
  <c r="AW44" i="20" s="1"/>
  <c r="AX44" i="20" s="1"/>
  <c r="AV264" i="20"/>
  <c r="AW264" i="20" s="1"/>
  <c r="AX264" i="20" s="1"/>
  <c r="AV221" i="20"/>
  <c r="AW221" i="20" s="1"/>
  <c r="AX221" i="20" s="1"/>
  <c r="AV304" i="20"/>
  <c r="AW304" i="20" s="1"/>
  <c r="AX304" i="20" s="1"/>
  <c r="AV373" i="20"/>
  <c r="AW373" i="20" s="1"/>
  <c r="AX373" i="20" s="1"/>
  <c r="AS421" i="20"/>
  <c r="AT421" i="20" s="1"/>
  <c r="AU421" i="20" s="1"/>
  <c r="AV502" i="20"/>
  <c r="AW502" i="20" s="1"/>
  <c r="AX502" i="20" s="1"/>
  <c r="AS324" i="20"/>
  <c r="AT324" i="20" s="1"/>
  <c r="AU324" i="20" s="1"/>
  <c r="AZ375" i="20"/>
  <c r="AY375" i="20"/>
  <c r="AZ164" i="20"/>
  <c r="AY164" i="20"/>
  <c r="AV175" i="20"/>
  <c r="AW175" i="20" s="1"/>
  <c r="AX175" i="20" s="1"/>
  <c r="AS38" i="20"/>
  <c r="AT38" i="20" s="1"/>
  <c r="AU38" i="20" s="1"/>
  <c r="AS144" i="20"/>
  <c r="AT144" i="20" s="1"/>
  <c r="AU144" i="20" s="1"/>
  <c r="AV498" i="20"/>
  <c r="AW498" i="20" s="1"/>
  <c r="AX498" i="20" s="1"/>
  <c r="AS57" i="20"/>
  <c r="AT57" i="20" s="1"/>
  <c r="AU57" i="20" s="1"/>
  <c r="AV465" i="20"/>
  <c r="AW465" i="20" s="1"/>
  <c r="AX465" i="20" s="1"/>
  <c r="AV91" i="20"/>
  <c r="AW91" i="20" s="1"/>
  <c r="AX91" i="20" s="1"/>
  <c r="AV158" i="20"/>
  <c r="AW158" i="20" s="1"/>
  <c r="AX158" i="20" s="1"/>
  <c r="AS482" i="20"/>
  <c r="AT482" i="20" s="1"/>
  <c r="AU482" i="20" s="1"/>
  <c r="AS246" i="20"/>
  <c r="AT246" i="20" s="1"/>
  <c r="AU246" i="20" s="1"/>
  <c r="AS400" i="20"/>
  <c r="AT400" i="20" s="1"/>
  <c r="AU400" i="20" s="1"/>
  <c r="AV426" i="20"/>
  <c r="AW426" i="20" s="1"/>
  <c r="AX426" i="20" s="1"/>
  <c r="AS474" i="20"/>
  <c r="AT474" i="20" s="1"/>
  <c r="AU474" i="20" s="1"/>
  <c r="AZ163" i="20"/>
  <c r="AY163" i="20"/>
  <c r="AV142" i="20"/>
  <c r="AW142" i="20" s="1"/>
  <c r="AX142" i="20" s="1"/>
  <c r="AS157" i="20"/>
  <c r="AT157" i="20" s="1"/>
  <c r="AU157" i="20" s="1"/>
  <c r="AV433" i="20"/>
  <c r="AW433" i="20" s="1"/>
  <c r="AX433" i="20" s="1"/>
  <c r="AS230" i="20"/>
  <c r="AT230" i="20" s="1"/>
  <c r="AU230" i="20" s="1"/>
  <c r="AS393" i="20"/>
  <c r="AT393" i="20" s="1"/>
  <c r="AU393" i="20" s="1"/>
  <c r="AS327" i="20"/>
  <c r="AT327" i="20" s="1"/>
  <c r="AU327" i="20" s="1"/>
  <c r="AV27" i="20"/>
  <c r="AW27" i="20" s="1"/>
  <c r="AX27" i="20" s="1"/>
  <c r="AS323" i="20"/>
  <c r="AT323" i="20" s="1"/>
  <c r="AU323" i="20" s="1"/>
  <c r="AS463" i="20"/>
  <c r="AT463" i="20" s="1"/>
  <c r="AU463" i="20" s="1"/>
  <c r="AY446" i="20"/>
  <c r="AZ446" i="20"/>
  <c r="AS224" i="20"/>
  <c r="AT224" i="20" s="1"/>
  <c r="AU224" i="20" s="1"/>
  <c r="AV448" i="20"/>
  <c r="AW448" i="20" s="1"/>
  <c r="AX448" i="20" s="1"/>
  <c r="AV456" i="20"/>
  <c r="AW456" i="20" s="1"/>
  <c r="AX456" i="20" s="1"/>
  <c r="AS319" i="20"/>
  <c r="AT319" i="20" s="1"/>
  <c r="AU319" i="20" s="1"/>
  <c r="AV124" i="20"/>
  <c r="AW124" i="20" s="1"/>
  <c r="AX124" i="20" s="1"/>
  <c r="AV476" i="20"/>
  <c r="AW476" i="20" s="1"/>
  <c r="AX476" i="20" s="1"/>
  <c r="AS466" i="20"/>
  <c r="AT466" i="20" s="1"/>
  <c r="AU466" i="20" s="1"/>
  <c r="AS55" i="20"/>
  <c r="AT55" i="20" s="1"/>
  <c r="AU55" i="20" s="1"/>
  <c r="AV148" i="20"/>
  <c r="AW148" i="20" s="1"/>
  <c r="AX148" i="20" s="1"/>
  <c r="AS200" i="20"/>
  <c r="AT200" i="20" s="1"/>
  <c r="AU200" i="20" s="1"/>
  <c r="AS219" i="20"/>
  <c r="AT219" i="20" s="1"/>
  <c r="AU219" i="20" s="1"/>
  <c r="AZ475" i="20"/>
  <c r="AY475" i="20"/>
  <c r="AV272" i="20"/>
  <c r="AW272" i="20" s="1"/>
  <c r="AX272" i="20" s="1"/>
  <c r="AV380" i="20"/>
  <c r="AW380" i="20" s="1"/>
  <c r="AX380" i="20" s="1"/>
  <c r="AV388" i="20"/>
  <c r="AW388" i="20" s="1"/>
  <c r="AX388" i="20" s="1"/>
  <c r="AS149" i="20"/>
  <c r="AT149" i="20" s="1"/>
  <c r="AU149" i="20" s="1"/>
  <c r="AS72" i="20"/>
  <c r="AT72" i="20" s="1"/>
  <c r="AU72" i="20" s="1"/>
  <c r="AS444" i="20"/>
  <c r="AT444" i="20" s="1"/>
  <c r="AU444" i="20" s="1"/>
  <c r="AV252" i="20"/>
  <c r="AW252" i="20" s="1"/>
  <c r="AX252" i="20" s="1"/>
  <c r="AS357" i="20"/>
  <c r="AT357" i="20" s="1"/>
  <c r="AU357" i="20" s="1"/>
  <c r="AV237" i="20"/>
  <c r="AW237" i="20" s="1"/>
  <c r="AX237" i="20" s="1"/>
  <c r="AV339" i="20"/>
  <c r="AW339" i="20" s="1"/>
  <c r="AX339" i="20" s="1"/>
  <c r="AS41" i="20"/>
  <c r="AT41" i="20" s="1"/>
  <c r="AU41" i="20" s="1"/>
  <c r="AV181" i="20"/>
  <c r="AW181" i="20" s="1"/>
  <c r="AX181" i="20" s="1"/>
  <c r="AZ430" i="20"/>
  <c r="AY430" i="20"/>
  <c r="AV429" i="20"/>
  <c r="AW429" i="20" s="1"/>
  <c r="AX429" i="20" s="1"/>
  <c r="AS489" i="20"/>
  <c r="AT489" i="20" s="1"/>
  <c r="AU489" i="20" s="1"/>
  <c r="AS186" i="20"/>
  <c r="AT186" i="20" s="1"/>
  <c r="AU186" i="20" s="1"/>
  <c r="AV437" i="20"/>
  <c r="AW437" i="20" s="1"/>
  <c r="AX437" i="20" s="1"/>
  <c r="AV490" i="20"/>
  <c r="AW490" i="20" s="1"/>
  <c r="AX490" i="20" s="1"/>
  <c r="AV381" i="20"/>
  <c r="AW381" i="20" s="1"/>
  <c r="AX381" i="20" s="1"/>
  <c r="AS449" i="20"/>
  <c r="AT449" i="20" s="1"/>
  <c r="AU449" i="20" s="1"/>
  <c r="AV110" i="20"/>
  <c r="AW110" i="20" s="1"/>
  <c r="AX110" i="20" s="1"/>
  <c r="AV407" i="20"/>
  <c r="AW407" i="20" s="1"/>
  <c r="AX407" i="20" s="1"/>
  <c r="AS194" i="20"/>
  <c r="AT194" i="20" s="1"/>
  <c r="AU194" i="20" s="1"/>
  <c r="AS346" i="20"/>
  <c r="AT346" i="20" s="1"/>
  <c r="AU346" i="20" s="1"/>
  <c r="AV263" i="20"/>
  <c r="AW263" i="20" s="1"/>
  <c r="AX263" i="20" s="1"/>
  <c r="AV391" i="20"/>
  <c r="AW391" i="20" s="1"/>
  <c r="AX391" i="20" s="1"/>
  <c r="AS295" i="20"/>
  <c r="AT295" i="20" s="1"/>
  <c r="AU295" i="20" s="1"/>
  <c r="AS207" i="20"/>
  <c r="AT207" i="20" s="1"/>
  <c r="AU207" i="20" s="1"/>
  <c r="AS409" i="20"/>
  <c r="AT409" i="20" s="1"/>
  <c r="AU409" i="20" s="1"/>
  <c r="AV183" i="20"/>
  <c r="AW183" i="20" s="1"/>
  <c r="AX183" i="20" s="1"/>
  <c r="AS121" i="20"/>
  <c r="AT121" i="20" s="1"/>
  <c r="AU121" i="20" s="1"/>
  <c r="AV484" i="20"/>
  <c r="AW484" i="20" s="1"/>
  <c r="AX484" i="20" s="1"/>
  <c r="AV384" i="20"/>
  <c r="AW384" i="20" s="1"/>
  <c r="AX384" i="20" s="1"/>
  <c r="AZ147" i="20"/>
  <c r="AY147" i="20"/>
  <c r="AZ99" i="20"/>
  <c r="AY99" i="20"/>
  <c r="AS114" i="20"/>
  <c r="AT114" i="20" s="1"/>
  <c r="AU114" i="20" s="1"/>
  <c r="AV271" i="20"/>
  <c r="AW271" i="20" s="1"/>
  <c r="AX271" i="20" s="1"/>
  <c r="AV491" i="20"/>
  <c r="AW491" i="20" s="1"/>
  <c r="AX491" i="20" s="1"/>
  <c r="AV278" i="20"/>
  <c r="AW278" i="20" s="1"/>
  <c r="AX278" i="20" s="1"/>
  <c r="AS315" i="20"/>
  <c r="AT315" i="20" s="1"/>
  <c r="AU315" i="20" s="1"/>
  <c r="AS168" i="20"/>
  <c r="AT168" i="20" s="1"/>
  <c r="AU168" i="20" s="1"/>
  <c r="AS198" i="20"/>
  <c r="AT198" i="20" s="1"/>
  <c r="AU198" i="20" s="1"/>
  <c r="AS294" i="20"/>
  <c r="AT294" i="20" s="1"/>
  <c r="AU294" i="20" s="1"/>
  <c r="AS17" i="20"/>
  <c r="AT17" i="20" s="1"/>
  <c r="AU17" i="20" s="1"/>
  <c r="AV28" i="20"/>
  <c r="AW28" i="20" s="1"/>
  <c r="AX28" i="20" s="1"/>
  <c r="AV306" i="20"/>
  <c r="AW306" i="20" s="1"/>
  <c r="AX306" i="20" s="1"/>
  <c r="AV398" i="20"/>
  <c r="AW398" i="20" s="1"/>
  <c r="AX398" i="20" s="1"/>
  <c r="AS269" i="20"/>
  <c r="AT269" i="20" s="1"/>
  <c r="AU269" i="20" s="1"/>
  <c r="AV337" i="20"/>
  <c r="AW337" i="20" s="1"/>
  <c r="AX337" i="20" s="1"/>
  <c r="AS133" i="20"/>
  <c r="AT133" i="20" s="1"/>
  <c r="AU133" i="20" s="1"/>
  <c r="AZ52" i="20"/>
  <c r="AY52" i="20"/>
  <c r="AV29" i="20"/>
  <c r="AW29" i="20" s="1"/>
  <c r="AX29" i="20" s="1"/>
  <c r="AV241" i="20"/>
  <c r="AW241" i="20" s="1"/>
  <c r="AX241" i="20" s="1"/>
  <c r="AS432" i="20"/>
  <c r="AT432" i="20" s="1"/>
  <c r="AU432" i="20" s="1"/>
  <c r="AV31" i="20"/>
  <c r="AW31" i="20" s="1"/>
  <c r="AX31" i="20" s="1"/>
  <c r="AS460" i="20"/>
  <c r="AT460" i="20" s="1"/>
  <c r="AU460" i="20" s="1"/>
  <c r="AV138" i="20"/>
  <c r="AW138" i="20" s="1"/>
  <c r="AX138" i="20" s="1"/>
  <c r="AS262" i="20"/>
  <c r="AT262" i="20" s="1"/>
  <c r="AU262" i="20" s="1"/>
  <c r="AZ156" i="20"/>
  <c r="AY156" i="20"/>
  <c r="AV26" i="20"/>
  <c r="AW26" i="20" s="1"/>
  <c r="AX26" i="20" s="1"/>
  <c r="AS90" i="20"/>
  <c r="AT90" i="20" s="1"/>
  <c r="AU90" i="20" s="1"/>
  <c r="AV151" i="20"/>
  <c r="AW151" i="20" s="1"/>
  <c r="AX151" i="20" s="1"/>
  <c r="AV312" i="20"/>
  <c r="AW312" i="20" s="1"/>
  <c r="AX312" i="20" s="1"/>
  <c r="AV370" i="20"/>
  <c r="AW370" i="20" s="1"/>
  <c r="AX370" i="20" s="1"/>
  <c r="AS413" i="20"/>
  <c r="AT413" i="20" s="1"/>
  <c r="AU413" i="20" s="1"/>
  <c r="AV63" i="20"/>
  <c r="AW63" i="20" s="1"/>
  <c r="AX63" i="20" s="1"/>
  <c r="AV395" i="20"/>
  <c r="AW395" i="20" s="1"/>
  <c r="AX395" i="20" s="1"/>
  <c r="AV289" i="20"/>
  <c r="AW289" i="20" s="1"/>
  <c r="AX289" i="20" s="1"/>
  <c r="AV165" i="20"/>
  <c r="AW165" i="20" s="1"/>
  <c r="AX165" i="20" s="1"/>
  <c r="AS335" i="20"/>
  <c r="AT335" i="20" s="1"/>
  <c r="AU335" i="20" s="1"/>
  <c r="AS85" i="20"/>
  <c r="AT85" i="20" s="1"/>
  <c r="AU85" i="20" s="1"/>
  <c r="AV334" i="20"/>
  <c r="AW334" i="20" s="1"/>
  <c r="AX334" i="20" s="1"/>
  <c r="AS259" i="20"/>
  <c r="AT259" i="20" s="1"/>
  <c r="AU259" i="20" s="1"/>
  <c r="AV111" i="20"/>
  <c r="AW111" i="20" s="1"/>
  <c r="AX111" i="20" s="1"/>
  <c r="AV215" i="20"/>
  <c r="AW215" i="20" s="1"/>
  <c r="AX215" i="20" s="1"/>
  <c r="AZ188" i="20"/>
  <c r="AY188" i="20"/>
  <c r="AS193" i="20"/>
  <c r="AT193" i="20" s="1"/>
  <c r="AU193" i="20" s="1"/>
  <c r="AS216" i="20"/>
  <c r="AT216" i="20" s="1"/>
  <c r="AU216" i="20" s="1"/>
  <c r="AV92" i="20"/>
  <c r="AW92" i="20" s="1"/>
  <c r="AX92" i="20" s="1"/>
  <c r="AV256" i="20"/>
  <c r="AW256" i="20" s="1"/>
  <c r="AX256" i="20" s="1"/>
  <c r="AS493" i="20"/>
  <c r="AT493" i="20" s="1"/>
  <c r="AU493" i="20" s="1"/>
  <c r="AS10" i="20"/>
  <c r="AT10" i="20" s="1"/>
  <c r="AU10" i="20" s="1"/>
  <c r="AV281" i="20"/>
  <c r="AW281" i="20" s="1"/>
  <c r="AX281" i="20" s="1"/>
  <c r="AV253" i="20"/>
  <c r="AW253" i="20" s="1"/>
  <c r="AX253" i="20" s="1"/>
  <c r="AS161" i="20"/>
  <c r="AT161" i="20" s="1"/>
  <c r="AU161" i="20" s="1"/>
  <c r="AV320" i="20"/>
  <c r="AW320" i="20" s="1"/>
  <c r="AX320" i="20" s="1"/>
  <c r="AS276" i="20"/>
  <c r="AT276" i="20" s="1"/>
  <c r="AU276" i="20" s="1"/>
  <c r="AV103" i="20"/>
  <c r="AW103" i="20" s="1"/>
  <c r="AX103" i="20" s="1"/>
  <c r="AS287" i="20"/>
  <c r="AT287" i="20" s="1"/>
  <c r="AU287" i="20" s="1"/>
  <c r="AV32" i="20"/>
  <c r="AW32" i="20" s="1"/>
  <c r="AX32" i="20" s="1"/>
  <c r="AZ225" i="20"/>
  <c r="AY225" i="20"/>
  <c r="AS117" i="20"/>
  <c r="AT117" i="20" s="1"/>
  <c r="AU117" i="20" s="1"/>
  <c r="AZ66" i="20"/>
  <c r="AY66" i="20"/>
  <c r="AS248" i="20"/>
  <c r="AT248" i="20" s="1"/>
  <c r="AU248" i="20" s="1"/>
  <c r="AS377" i="20"/>
  <c r="AT377" i="20" s="1"/>
  <c r="AU377" i="20" s="1"/>
  <c r="AS106" i="20"/>
  <c r="AT106" i="20" s="1"/>
  <c r="AU106" i="20" s="1"/>
  <c r="AV495" i="20"/>
  <c r="AW495" i="20" s="1"/>
  <c r="AX495" i="20" s="1"/>
  <c r="AV100" i="20"/>
  <c r="AW100" i="20" s="1"/>
  <c r="AX100" i="20" s="1"/>
  <c r="AV362" i="20"/>
  <c r="AW362" i="20" s="1"/>
  <c r="AX362" i="20" s="1"/>
  <c r="AV487" i="20"/>
  <c r="AW487" i="20" s="1"/>
  <c r="AX487" i="20" s="1"/>
  <c r="AS152" i="20"/>
  <c r="AT152" i="20" s="1"/>
  <c r="AU152" i="20" s="1"/>
  <c r="AS33" i="20"/>
  <c r="AT33" i="20" s="1"/>
  <c r="AU33" i="20" s="1"/>
  <c r="AV480" i="20"/>
  <c r="AW480" i="20" s="1"/>
  <c r="AX480" i="20" s="1"/>
  <c r="AS452" i="20"/>
  <c r="AT452" i="20" s="1"/>
  <c r="AU452" i="20" s="1"/>
  <c r="AS348" i="20"/>
  <c r="AT348" i="20" s="1"/>
  <c r="AU348" i="20" s="1"/>
  <c r="AV494" i="20"/>
  <c r="AW494" i="20" s="1"/>
  <c r="AX494" i="20" s="1"/>
  <c r="AS176" i="20"/>
  <c r="AT176" i="20" s="1"/>
  <c r="AU176" i="20" s="1"/>
  <c r="AV83" i="20"/>
  <c r="AW83" i="20" s="1"/>
  <c r="AX83" i="20" s="1"/>
  <c r="AS204" i="20"/>
  <c r="AT204" i="20" s="1"/>
  <c r="AU204" i="20" s="1"/>
  <c r="AS302" i="20"/>
  <c r="AT302" i="20" s="1"/>
  <c r="AU302" i="20" s="1"/>
  <c r="AV58" i="20"/>
  <c r="AW58" i="20" s="1"/>
  <c r="AX58" i="20" s="1"/>
  <c r="AS79" i="20"/>
  <c r="AT79" i="20" s="1"/>
  <c r="AU79" i="20" s="1"/>
  <c r="AS254" i="20"/>
  <c r="AT254" i="20" s="1"/>
  <c r="AU254" i="20" s="1"/>
  <c r="AV402" i="20"/>
  <c r="AW402" i="20" s="1"/>
  <c r="AX402" i="20" s="1"/>
  <c r="AS122" i="20"/>
  <c r="AT122" i="20" s="1"/>
  <c r="AU122" i="20" s="1"/>
  <c r="AV234" i="20"/>
  <c r="AW234" i="20" s="1"/>
  <c r="AX234" i="20" s="1"/>
  <c r="AV386" i="20"/>
  <c r="AW386" i="20" s="1"/>
  <c r="AX386" i="20" s="1"/>
  <c r="AZ293" i="20"/>
  <c r="AY293" i="20"/>
  <c r="AV378" i="20"/>
  <c r="AW378" i="20" s="1"/>
  <c r="AX378" i="20" s="1"/>
  <c r="AV472" i="20"/>
  <c r="AW472" i="20" s="1"/>
  <c r="AX472" i="20" s="1"/>
  <c r="AZ187" i="20"/>
  <c r="AY187" i="20"/>
  <c r="AV173" i="20"/>
  <c r="AW173" i="20" s="1"/>
  <c r="AX173" i="20" s="1"/>
  <c r="AV450" i="20"/>
  <c r="AW450" i="20" s="1"/>
  <c r="AX450" i="20" s="1"/>
  <c r="AV140" i="20"/>
  <c r="AW140" i="20" s="1"/>
  <c r="AX140" i="20" s="1"/>
  <c r="AS251" i="20"/>
  <c r="AT251" i="20" s="1"/>
  <c r="AU251" i="20" s="1"/>
  <c r="AV43" i="20"/>
  <c r="AW43" i="20" s="1"/>
  <c r="AX43" i="20" s="1"/>
  <c r="AV410" i="20"/>
  <c r="AW410" i="20" s="1"/>
  <c r="AX410" i="20" s="1"/>
  <c r="AS73" i="20"/>
  <c r="AT73" i="20" s="1"/>
  <c r="AU73" i="20" s="1"/>
  <c r="AV36" i="20"/>
  <c r="AW36" i="20" s="1"/>
  <c r="AX36" i="20" s="1"/>
  <c r="AS125" i="20"/>
  <c r="AT125" i="20" s="1"/>
  <c r="AU125" i="20" s="1"/>
  <c r="AV313" i="20"/>
  <c r="AW313" i="20" s="1"/>
  <c r="AX313" i="20" s="1"/>
  <c r="AV115" i="20"/>
  <c r="AW115" i="20" s="1"/>
  <c r="AX115" i="20" s="1"/>
  <c r="AV280" i="20"/>
  <c r="AW280" i="20" s="1"/>
  <c r="AX280" i="20" s="1"/>
  <c r="AV389" i="20"/>
  <c r="AW389" i="20" s="1"/>
  <c r="AX389" i="20" s="1"/>
  <c r="AS62" i="20"/>
  <c r="AT62" i="20" s="1"/>
  <c r="AU62" i="20" s="1"/>
  <c r="AS169" i="20"/>
  <c r="AT169" i="20" s="1"/>
  <c r="AU169" i="20" s="1"/>
  <c r="AS332" i="20"/>
  <c r="AT332" i="20" s="1"/>
  <c r="AU332" i="20" s="1"/>
  <c r="AV47" i="20"/>
  <c r="AW47" i="20" s="1"/>
  <c r="AX47" i="20" s="1"/>
  <c r="AS349" i="20"/>
  <c r="AT349" i="20" s="1"/>
  <c r="AU349" i="20" s="1"/>
  <c r="AZ383" i="20"/>
  <c r="AY383" i="20"/>
  <c r="AV118" i="20"/>
  <c r="AW118" i="20" s="1"/>
  <c r="AX118" i="20" s="1"/>
  <c r="AV328" i="20"/>
  <c r="AW328" i="20" s="1"/>
  <c r="AX328" i="20" s="1"/>
  <c r="AW5" i="20"/>
  <c r="AX5" i="20" s="1"/>
  <c r="AV131" i="20"/>
  <c r="AW131" i="20" s="1"/>
  <c r="AX131" i="20" s="1"/>
  <c r="AV217" i="20"/>
  <c r="AW217" i="20" s="1"/>
  <c r="AX217" i="20" s="1"/>
  <c r="AV201" i="20"/>
  <c r="AW201" i="20" s="1"/>
  <c r="AX201" i="20" s="1"/>
  <c r="AV314" i="20"/>
  <c r="AW314" i="20" s="1"/>
  <c r="AX314" i="20" s="1"/>
  <c r="AV436" i="20"/>
  <c r="AW436" i="20" s="1"/>
  <c r="AX436" i="20" s="1"/>
  <c r="AV501" i="20"/>
  <c r="AW501" i="20" s="1"/>
  <c r="AX501" i="20" s="1"/>
  <c r="AS6" i="20"/>
  <c r="AT6" i="20" s="1"/>
  <c r="AU6" i="20" s="1"/>
  <c r="AV37" i="20"/>
  <c r="AW37" i="20" s="1"/>
  <c r="AX37" i="20" s="1"/>
  <c r="AV71" i="20"/>
  <c r="AW71" i="20" s="1"/>
  <c r="AX71" i="20" s="1"/>
  <c r="AS160" i="20"/>
  <c r="AT160" i="20" s="1"/>
  <c r="AU160" i="20" s="1"/>
  <c r="AV239" i="20"/>
  <c r="AW239" i="20" s="1"/>
  <c r="AX239" i="20" s="1"/>
  <c r="AV354" i="20"/>
  <c r="AW354" i="20" s="1"/>
  <c r="AX354" i="20" s="1"/>
  <c r="AS431" i="20"/>
  <c r="AT431" i="20" s="1"/>
  <c r="AU431" i="20" s="1"/>
  <c r="AS496" i="20"/>
  <c r="AT496" i="20" s="1"/>
  <c r="AU496" i="20" s="1"/>
  <c r="AV326" i="20"/>
  <c r="AW326" i="20" s="1"/>
  <c r="AX326" i="20" s="1"/>
  <c r="AV425" i="20"/>
  <c r="AW425" i="20" s="1"/>
  <c r="AX425" i="20" s="1"/>
  <c r="AV419" i="20"/>
  <c r="AW419" i="20" s="1"/>
  <c r="AX419" i="20" s="1"/>
  <c r="AV299" i="20"/>
  <c r="AW299" i="20" s="1"/>
  <c r="AX299" i="20" s="1"/>
  <c r="AS22" i="20"/>
  <c r="AT22" i="20" s="1"/>
  <c r="AU22" i="20" s="1"/>
  <c r="AS192" i="20"/>
  <c r="AT192" i="20" s="1"/>
  <c r="AU192" i="20" s="1"/>
  <c r="AV351" i="20"/>
  <c r="AW351" i="20" s="1"/>
  <c r="AX351" i="20" s="1"/>
  <c r="AV53" i="20"/>
  <c r="AW53" i="20" s="1"/>
  <c r="AX53" i="20" s="1"/>
  <c r="AV108" i="20"/>
  <c r="AW108" i="20" s="1"/>
  <c r="AX108" i="20" s="1"/>
  <c r="AS145" i="20"/>
  <c r="AT145" i="20" s="1"/>
  <c r="AU145" i="20" s="1"/>
  <c r="AV68" i="20"/>
  <c r="AW68" i="20" s="1"/>
  <c r="AX68" i="20" s="1"/>
  <c r="AS342" i="20"/>
  <c r="AT342" i="20" s="1"/>
  <c r="AU342" i="20" s="1"/>
  <c r="AV190" i="20"/>
  <c r="AW190" i="20" s="1"/>
  <c r="AX190" i="20" s="1"/>
  <c r="AV297" i="20"/>
  <c r="AW297" i="20" s="1"/>
  <c r="AX297" i="20" s="1"/>
  <c r="AV16" i="20"/>
  <c r="AW16" i="20" s="1"/>
  <c r="AX16" i="20" s="1"/>
  <c r="AV174" i="20"/>
  <c r="AW174" i="20" s="1"/>
  <c r="AX174" i="20" s="1"/>
  <c r="AV197" i="20"/>
  <c r="AW197" i="20" s="1"/>
  <c r="AX197" i="20" s="1"/>
  <c r="AV420" i="20"/>
  <c r="AW420" i="20" s="1"/>
  <c r="AX420" i="20" s="1"/>
  <c r="AS497" i="20"/>
  <c r="AT497" i="20" s="1"/>
  <c r="AU497" i="20" s="1"/>
  <c r="AS265" i="20"/>
  <c r="AT265" i="20" s="1"/>
  <c r="AU265" i="20" s="1"/>
  <c r="AZ458" i="20"/>
  <c r="AY458" i="20"/>
  <c r="AS440" i="20"/>
  <c r="AT440" i="20" s="1"/>
  <c r="AU440" i="20" s="1"/>
  <c r="AS243" i="20"/>
  <c r="AT243" i="20" s="1"/>
  <c r="AU243" i="20" s="1"/>
  <c r="AV359" i="20"/>
  <c r="AW359" i="20" s="1"/>
  <c r="AX359" i="20" s="1"/>
  <c r="AV434" i="20"/>
  <c r="AW434" i="20" s="1"/>
  <c r="AX434" i="20" s="1"/>
  <c r="AS81" i="20"/>
  <c r="AT81" i="20" s="1"/>
  <c r="AU81" i="20" s="1"/>
  <c r="AS130" i="20"/>
  <c r="AT130" i="20" s="1"/>
  <c r="AU130" i="20" s="1"/>
  <c r="AS308" i="20"/>
  <c r="AT308" i="20" s="1"/>
  <c r="AU308" i="20" s="1"/>
  <c r="AS368" i="20"/>
  <c r="AT368" i="20" s="1"/>
  <c r="AU368" i="20" s="1"/>
  <c r="AV454" i="20"/>
  <c r="AW454" i="20" s="1"/>
  <c r="AX454" i="20" s="1"/>
  <c r="AV13" i="20"/>
  <c r="AW13" i="20" s="1"/>
  <c r="AX13" i="20" s="1"/>
  <c r="AV67" i="20"/>
  <c r="AW67" i="20" s="1"/>
  <c r="AX67" i="20" s="1"/>
  <c r="AV75" i="20"/>
  <c r="AW75" i="20" s="1"/>
  <c r="AX75" i="20" s="1"/>
  <c r="AS89" i="20"/>
  <c r="AT89" i="20" s="1"/>
  <c r="AU89" i="20" s="1"/>
  <c r="AS134" i="20"/>
  <c r="AT134" i="20" s="1"/>
  <c r="AU134" i="20" s="1"/>
  <c r="AS364" i="20"/>
  <c r="AT364" i="20" s="1"/>
  <c r="AU364" i="20" s="1"/>
  <c r="AV59" i="20"/>
  <c r="AW59" i="20" s="1"/>
  <c r="AX59" i="20" s="1"/>
  <c r="AV23" i="20"/>
  <c r="AW23" i="20" s="1"/>
  <c r="AX23" i="20" s="1"/>
  <c r="AV150" i="20"/>
  <c r="AW150" i="20" s="1"/>
  <c r="AX150" i="20" s="1"/>
  <c r="AS97" i="20"/>
  <c r="AT97" i="20" s="1"/>
  <c r="AU97" i="20" s="1"/>
  <c r="AV258" i="20"/>
  <c r="AW258" i="20" s="1"/>
  <c r="AX258" i="20" s="1"/>
  <c r="AV322" i="20"/>
  <c r="AW322" i="20" s="1"/>
  <c r="AX322" i="20" s="1"/>
  <c r="AV310" i="20"/>
  <c r="AW310" i="20" s="1"/>
  <c r="AX310" i="20" s="1"/>
  <c r="AS376" i="20"/>
  <c r="AT376" i="20" s="1"/>
  <c r="AU376" i="20" s="1"/>
  <c r="AV486" i="20"/>
  <c r="AW486" i="20" s="1"/>
  <c r="AX486" i="20" s="1"/>
  <c r="AV11" i="20"/>
  <c r="AW11" i="20" s="1"/>
  <c r="AX11" i="20" s="1"/>
  <c r="AS185" i="20"/>
  <c r="AT185" i="20" s="1"/>
  <c r="AU185" i="20" s="1"/>
  <c r="AS350" i="20"/>
  <c r="AT350" i="20" s="1"/>
  <c r="AU350" i="20" s="1"/>
  <c r="AV94" i="20"/>
  <c r="AW94" i="20" s="1"/>
  <c r="AX94" i="20" s="1"/>
  <c r="AV199" i="20"/>
  <c r="AW199" i="20" s="1"/>
  <c r="AX199" i="20" s="1"/>
  <c r="AZ209" i="20"/>
  <c r="AY209" i="20"/>
  <c r="AV355" i="20"/>
  <c r="AW355" i="20" s="1"/>
  <c r="AX355" i="20" s="1"/>
  <c r="AV336" i="20"/>
  <c r="AW336" i="20" s="1"/>
  <c r="AX336" i="20" s="1"/>
  <c r="AV445" i="20"/>
  <c r="AW445" i="20" s="1"/>
  <c r="AX445" i="20" s="1"/>
  <c r="AZ42" i="20"/>
  <c r="AY42" i="20"/>
  <c r="AV267" i="20"/>
  <c r="AW267" i="20" s="1"/>
  <c r="AX267" i="20" s="1"/>
  <c r="AS300" i="20"/>
  <c r="AT300" i="20" s="1"/>
  <c r="AU300" i="20" s="1"/>
  <c r="AV127" i="20"/>
  <c r="AW127" i="20" s="1"/>
  <c r="AX127" i="20" s="1"/>
  <c r="AV266" i="20"/>
  <c r="AW266" i="20" s="1"/>
  <c r="AX266" i="20" s="1"/>
  <c r="AV286" i="20"/>
  <c r="AW286" i="20" s="1"/>
  <c r="AX286" i="20" s="1"/>
  <c r="AV279" i="20"/>
  <c r="AW279" i="20" s="1"/>
  <c r="AX279" i="20" s="1"/>
  <c r="AS137" i="20"/>
  <c r="AT137" i="20" s="1"/>
  <c r="AU137" i="20" s="1"/>
  <c r="AV35" i="20"/>
  <c r="AW35" i="20" s="1"/>
  <c r="AX35" i="20" s="1"/>
  <c r="AS184" i="20"/>
  <c r="AT184" i="20" s="1"/>
  <c r="AU184" i="20" s="1"/>
  <c r="AS177" i="20"/>
  <c r="AT177" i="20" s="1"/>
  <c r="AU177" i="20" s="1"/>
  <c r="AV338" i="20"/>
  <c r="AW338" i="20" s="1"/>
  <c r="AX338" i="20" s="1"/>
  <c r="AV371" i="20"/>
  <c r="AW371" i="20" s="1"/>
  <c r="AX371" i="20" s="1"/>
  <c r="AV120" i="20"/>
  <c r="AW120" i="20" s="1"/>
  <c r="AX120" i="20" s="1"/>
  <c r="AV128" i="20"/>
  <c r="AW128" i="20" s="1"/>
  <c r="AX128" i="20" s="1"/>
  <c r="AS238" i="20"/>
  <c r="AT238" i="20" s="1"/>
  <c r="AU238" i="20" s="1"/>
  <c r="AV244" i="20"/>
  <c r="AW244" i="20" s="1"/>
  <c r="AX244" i="20" s="1"/>
  <c r="AV247" i="20"/>
  <c r="AW247" i="20" s="1"/>
  <c r="AX247" i="20" s="1"/>
  <c r="AS316" i="20"/>
  <c r="AT316" i="20" s="1"/>
  <c r="AU316" i="20" s="1"/>
  <c r="AV412" i="20"/>
  <c r="AW412" i="20" s="1"/>
  <c r="AX412" i="20" s="1"/>
  <c r="AV80" i="20"/>
  <c r="AW80" i="20" s="1"/>
  <c r="AX80" i="20" s="1"/>
  <c r="AZ50" i="20"/>
  <c r="AY50" i="20"/>
  <c r="AV104" i="20"/>
  <c r="AW104" i="20" s="1"/>
  <c r="AX104" i="20" s="1"/>
  <c r="AV159" i="20"/>
  <c r="AW159" i="20" s="1"/>
  <c r="AX159" i="20" s="1"/>
  <c r="AV228" i="20"/>
  <c r="AW228" i="20" s="1"/>
  <c r="AX228" i="20" s="1"/>
  <c r="AS285" i="20"/>
  <c r="AT285" i="20" s="1"/>
  <c r="AU285" i="20" s="1"/>
  <c r="AV411" i="20"/>
  <c r="AW411" i="20" s="1"/>
  <c r="AX411" i="20" s="1"/>
  <c r="AV15" i="20"/>
  <c r="AW15" i="20" s="1"/>
  <c r="AX15" i="20" s="1"/>
  <c r="AS455" i="20"/>
  <c r="AT455" i="20" s="1"/>
  <c r="AU455" i="20" s="1"/>
  <c r="AZ344" i="20"/>
  <c r="AY344" i="20"/>
  <c r="AV462" i="20"/>
  <c r="AW462" i="20" s="1"/>
  <c r="AX462" i="20" s="1"/>
  <c r="AV396" i="20"/>
  <c r="AW396" i="20" s="1"/>
  <c r="AX396" i="20" s="1"/>
  <c r="AS136" i="20"/>
  <c r="AT136" i="20" s="1"/>
  <c r="AU136" i="20" s="1"/>
  <c r="AV233" i="20"/>
  <c r="AW233" i="20" s="1"/>
  <c r="AX233" i="20" s="1"/>
  <c r="AS203" i="20"/>
  <c r="AT203" i="20" s="1"/>
  <c r="AU203" i="20" s="1"/>
  <c r="AS473" i="20"/>
  <c r="AT473" i="20" s="1"/>
  <c r="AU473" i="20" s="1"/>
  <c r="AS469" i="20"/>
  <c r="AT469" i="20" s="1"/>
  <c r="AU469" i="20" s="1"/>
  <c r="AV132" i="20"/>
  <c r="AW132" i="20" s="1"/>
  <c r="AX132" i="20" s="1"/>
  <c r="AV317" i="20"/>
  <c r="AW317" i="20" s="1"/>
  <c r="AX317" i="20" s="1"/>
  <c r="AV220" i="20"/>
  <c r="AW220" i="20" s="1"/>
  <c r="AX220" i="20" s="1"/>
  <c r="AS340" i="20"/>
  <c r="AT340" i="20" s="1"/>
  <c r="AU340" i="20" s="1"/>
  <c r="AS392" i="20"/>
  <c r="AT392" i="20" s="1"/>
  <c r="AU392" i="20" s="1"/>
  <c r="AS268" i="20"/>
  <c r="AT268" i="20" s="1"/>
  <c r="AU268" i="20" s="1"/>
  <c r="AV7" i="20"/>
  <c r="AW7" i="20" s="1"/>
  <c r="AX7" i="20" s="1"/>
  <c r="AZ180" i="20"/>
  <c r="AY180" i="20"/>
  <c r="AS311" i="20"/>
  <c r="AT311" i="20" s="1"/>
  <c r="AU311" i="20" s="1"/>
  <c r="AV405" i="20"/>
  <c r="AW405" i="20" s="1"/>
  <c r="AX405" i="20" s="1"/>
  <c r="AS101" i="20"/>
  <c r="AT101" i="20" s="1"/>
  <c r="AU101" i="20" s="1"/>
  <c r="AZ76" i="20"/>
  <c r="AY76" i="20"/>
  <c r="AZ172" i="20"/>
  <c r="AY172" i="20"/>
  <c r="AV403" i="20"/>
  <c r="AW403" i="20" s="1"/>
  <c r="AX403" i="20" s="1"/>
  <c r="AZ404" i="20"/>
  <c r="AY404" i="20"/>
  <c r="AV213" i="20"/>
  <c r="AW213" i="20" s="1"/>
  <c r="AX213" i="20" s="1"/>
  <c r="AV471" i="20"/>
  <c r="AW471" i="20" s="1"/>
  <c r="AX471" i="20" s="1"/>
  <c r="AV457" i="20"/>
  <c r="AW457" i="20" s="1"/>
  <c r="AX457" i="20" s="1"/>
  <c r="AZ406" i="20"/>
  <c r="AY406" i="20"/>
  <c r="AS417" i="20"/>
  <c r="AT417" i="20" s="1"/>
  <c r="AU417" i="20" s="1"/>
  <c r="AV218" i="20"/>
  <c r="AW218" i="20" s="1"/>
  <c r="AX218" i="20" s="1"/>
  <c r="AV84" i="20"/>
  <c r="AW84" i="20" s="1"/>
  <c r="AX84" i="20" s="1"/>
  <c r="AS345" i="20"/>
  <c r="AT345" i="20" s="1"/>
  <c r="AU345" i="20" s="1"/>
  <c r="AS235" i="20"/>
  <c r="AT235" i="20" s="1"/>
  <c r="AU235" i="20" s="1"/>
  <c r="AS64" i="20"/>
  <c r="AT64" i="20" s="1"/>
  <c r="AU64" i="20" s="1"/>
  <c r="AV408" i="20"/>
  <c r="AW408" i="20" s="1"/>
  <c r="AX408" i="20" s="1"/>
  <c r="AV102" i="20"/>
  <c r="AW102" i="20" s="1"/>
  <c r="AX102" i="20" s="1"/>
  <c r="AS292" i="20"/>
  <c r="AT292" i="20" s="1"/>
  <c r="AU292" i="20" s="1"/>
  <c r="AZ82" i="20"/>
  <c r="AY82" i="20"/>
  <c r="AV178" i="20"/>
  <c r="AW178" i="20" s="1"/>
  <c r="AX178" i="20" s="1"/>
  <c r="AV330" i="20"/>
  <c r="AW330" i="20" s="1"/>
  <c r="AX330" i="20" s="1"/>
  <c r="AS374" i="20"/>
  <c r="AT374" i="20" s="1"/>
  <c r="AU374" i="20" s="1"/>
  <c r="AV414" i="20"/>
  <c r="AW414" i="20" s="1"/>
  <c r="AX414" i="20" s="1"/>
  <c r="AS227" i="20"/>
  <c r="AT227" i="20" s="1"/>
  <c r="AU227" i="20" s="1"/>
  <c r="AV467" i="20"/>
  <c r="AW467" i="20" s="1"/>
  <c r="AX467" i="20" s="1"/>
  <c r="AS303" i="20"/>
  <c r="AT303" i="20" s="1"/>
  <c r="AU303" i="20" s="1"/>
  <c r="AV39" i="20"/>
  <c r="AW39" i="20" s="1"/>
  <c r="AX39" i="20" s="1"/>
  <c r="AV331" i="20"/>
  <c r="AW331" i="20" s="1"/>
  <c r="AX331" i="20" s="1"/>
  <c r="AS424" i="20"/>
  <c r="AT424" i="20" s="1"/>
  <c r="AU424" i="20" s="1"/>
  <c r="AS208" i="20"/>
  <c r="AT208" i="20" s="1"/>
  <c r="AU208" i="20" s="1"/>
  <c r="AV478" i="20"/>
  <c r="AW478" i="20" s="1"/>
  <c r="AX478" i="20" s="1"/>
  <c r="AV470" i="20"/>
  <c r="AW470" i="20" s="1"/>
  <c r="AX470" i="20" s="1"/>
  <c r="AV212" i="20"/>
  <c r="AW212" i="20" s="1"/>
  <c r="AX212" i="20" s="1"/>
  <c r="AS390" i="20"/>
  <c r="AT390" i="20" s="1"/>
  <c r="AU390" i="20" s="1"/>
  <c r="AS459" i="20"/>
  <c r="AT459" i="20" s="1"/>
  <c r="AU459" i="20" s="1"/>
  <c r="AV343" i="20"/>
  <c r="AW343" i="20" s="1"/>
  <c r="AX343" i="20" s="1"/>
  <c r="AS341" i="20"/>
  <c r="AT341" i="20" s="1"/>
  <c r="AU341" i="20" s="1"/>
  <c r="AV19" i="20"/>
  <c r="AW19" i="20" s="1"/>
  <c r="AX19" i="20" s="1"/>
  <c r="AV123" i="20"/>
  <c r="AW123" i="20" s="1"/>
  <c r="AX123" i="20" s="1"/>
  <c r="AS54" i="20"/>
  <c r="AT54" i="20" s="1"/>
  <c r="AU54" i="20" s="1"/>
  <c r="AS105" i="20"/>
  <c r="AT105" i="20" s="1"/>
  <c r="AU105" i="20" s="1"/>
  <c r="AV210" i="20"/>
  <c r="AW210" i="20" s="1"/>
  <c r="AX210" i="20" s="1"/>
  <c r="AS288" i="20"/>
  <c r="AT288" i="20" s="1"/>
  <c r="AU288" i="20" s="1"/>
  <c r="AS443" i="20"/>
  <c r="AT443" i="20" s="1"/>
  <c r="AU443" i="20" s="1"/>
  <c r="AS447" i="20"/>
  <c r="AT447" i="20" s="1"/>
  <c r="AU447" i="20" s="1"/>
  <c r="AS361" i="20"/>
  <c r="AT361" i="20" s="1"/>
  <c r="AU361" i="20" s="1"/>
  <c r="AS369" i="20"/>
  <c r="AT369" i="20" s="1"/>
  <c r="AU369" i="20" s="1"/>
  <c r="AS356" i="20"/>
  <c r="AT356" i="20" s="1"/>
  <c r="AU356" i="20" s="1"/>
  <c r="AV442" i="20"/>
  <c r="AW442" i="20" s="1"/>
  <c r="AX442" i="20" s="1"/>
  <c r="AS488" i="20"/>
  <c r="AT488" i="20" s="1"/>
  <c r="AU488" i="20" s="1"/>
  <c r="AS65" i="20"/>
  <c r="AT65" i="20" s="1"/>
  <c r="AU65" i="20" s="1"/>
  <c r="AS49" i="20"/>
  <c r="AT49" i="20" s="1"/>
  <c r="AU49" i="20" s="1"/>
  <c r="AS153" i="20"/>
  <c r="AT153" i="20" s="1"/>
  <c r="AU153" i="20" s="1"/>
  <c r="AV363" i="20"/>
  <c r="AW363" i="20" s="1"/>
  <c r="AX363" i="20" s="1"/>
  <c r="AS232" i="20"/>
  <c r="AT232" i="20" s="1"/>
  <c r="AU232" i="20" s="1"/>
  <c r="AV479" i="20"/>
  <c r="AW479" i="20" s="1"/>
  <c r="AX479" i="20" s="1"/>
  <c r="AV422" i="20"/>
  <c r="AW422" i="20" s="1"/>
  <c r="AX422" i="20" s="1"/>
  <c r="AV245" i="20"/>
  <c r="AW245" i="20" s="1"/>
  <c r="AX245" i="20" s="1"/>
  <c r="AV191" i="20"/>
  <c r="AW191" i="20" s="1"/>
  <c r="AX191" i="20" s="1"/>
  <c r="AV492" i="20"/>
  <c r="AW492" i="20" s="1"/>
  <c r="AX492" i="20" s="1"/>
  <c r="AS129" i="20"/>
  <c r="AT129" i="20" s="1"/>
  <c r="AU129" i="20" s="1"/>
  <c r="AV481" i="20"/>
  <c r="AW481" i="20" s="1"/>
  <c r="AX481" i="20" s="1"/>
  <c r="AV139" i="20"/>
  <c r="AW139" i="20" s="1"/>
  <c r="AX139" i="20" s="1"/>
  <c r="AS257" i="20"/>
  <c r="AT257" i="20" s="1"/>
  <c r="AU257" i="20" s="1"/>
  <c r="AV500" i="20"/>
  <c r="AW500" i="20" s="1"/>
  <c r="AX500" i="20" s="1"/>
  <c r="AS46" i="20"/>
  <c r="AT46" i="20" s="1"/>
  <c r="AU46" i="20" s="1"/>
  <c r="AV301" i="20"/>
  <c r="AW301" i="20" s="1"/>
  <c r="AX301" i="20" s="1"/>
  <c r="AV51" i="20"/>
  <c r="AW51" i="20" s="1"/>
  <c r="AX51" i="20" s="1"/>
  <c r="AV119" i="20"/>
  <c r="AW119" i="20" s="1"/>
  <c r="AX119" i="20" s="1"/>
  <c r="AS141" i="20"/>
  <c r="AT141" i="20" s="1"/>
  <c r="AU141" i="20" s="1"/>
  <c r="AV360" i="20"/>
  <c r="AW360" i="20" s="1"/>
  <c r="AX360" i="20" s="1"/>
  <c r="AV8" i="20"/>
  <c r="AW8" i="20" s="1"/>
  <c r="AX8" i="20" s="1"/>
  <c r="AV236" i="20"/>
  <c r="AW236" i="20" s="1"/>
  <c r="AX236" i="20" s="1"/>
  <c r="AS274" i="20"/>
  <c r="AT274" i="20" s="1"/>
  <c r="AU274" i="20" s="1"/>
  <c r="AS358" i="20"/>
  <c r="AT358" i="20" s="1"/>
  <c r="AU358" i="20" s="1"/>
  <c r="AZ438" i="20"/>
  <c r="AY438" i="20"/>
  <c r="AV95" i="20"/>
  <c r="AW95" i="20" s="1"/>
  <c r="AX95" i="20" s="1"/>
  <c r="AS214" i="20"/>
  <c r="AT214" i="20" s="1"/>
  <c r="AU214" i="20" s="1"/>
  <c r="AV305" i="20"/>
  <c r="AW305" i="20" s="1"/>
  <c r="AX305" i="20" s="1"/>
  <c r="AS222" i="20"/>
  <c r="AT222" i="20" s="1"/>
  <c r="AU222" i="20" s="1"/>
  <c r="AV20" i="20"/>
  <c r="AW20" i="20" s="1"/>
  <c r="AX20" i="20" s="1"/>
  <c r="AV189" i="20"/>
  <c r="AW189" i="20" s="1"/>
  <c r="AX189" i="20" s="1"/>
  <c r="AV170" i="20"/>
  <c r="AW170" i="20" s="1"/>
  <c r="AX170" i="20" s="1"/>
  <c r="AV223" i="20"/>
  <c r="AW223" i="20" s="1"/>
  <c r="AX223" i="20" s="1"/>
  <c r="AV284" i="20"/>
  <c r="AW284" i="20" s="1"/>
  <c r="AX284" i="20" s="1"/>
  <c r="AV347" i="20"/>
  <c r="AW347" i="20" s="1"/>
  <c r="AX347" i="20" s="1"/>
  <c r="AV329" i="20"/>
  <c r="AW329" i="20" s="1"/>
  <c r="AX329" i="20" s="1"/>
  <c r="AV126" i="20"/>
  <c r="AW126" i="20" s="1"/>
  <c r="AX126" i="20" s="1"/>
  <c r="AS98" i="20"/>
  <c r="AT98" i="20" s="1"/>
  <c r="AU98" i="20" s="1"/>
  <c r="AS282" i="20"/>
  <c r="AT282" i="20" s="1"/>
  <c r="AU282" i="20" s="1"/>
  <c r="AV379" i="20"/>
  <c r="AW379" i="20" s="1"/>
  <c r="AX379" i="20" s="1"/>
  <c r="AS439" i="20"/>
  <c r="AT439" i="20" s="1"/>
  <c r="AU439" i="20" s="1"/>
  <c r="AV205" i="20"/>
  <c r="AW205" i="20" s="1"/>
  <c r="AX205" i="20" s="1"/>
  <c r="AZ24" i="20"/>
  <c r="AY24" i="20"/>
  <c r="AZ116" i="20"/>
  <c r="AY116" i="20"/>
  <c r="AS88" i="20"/>
  <c r="AT88" i="20" s="1"/>
  <c r="AU88" i="20" s="1"/>
  <c r="AV112" i="20"/>
  <c r="AW112" i="20" s="1"/>
  <c r="AX112" i="20" s="1"/>
  <c r="AS261" i="20"/>
  <c r="AT261" i="20" s="1"/>
  <c r="AU261" i="20" s="1"/>
  <c r="AV325" i="20"/>
  <c r="AW325" i="20" s="1"/>
  <c r="AX325" i="20" s="1"/>
  <c r="AV387" i="20"/>
  <c r="AW387" i="20" s="1"/>
  <c r="AX387" i="20" s="1"/>
  <c r="AV453" i="20"/>
  <c r="AW453" i="20" s="1"/>
  <c r="AX453" i="20" s="1"/>
  <c r="AV45" i="20"/>
  <c r="AW45" i="20" s="1"/>
  <c r="AX45" i="20" s="1"/>
  <c r="AV255" i="20"/>
  <c r="AW255" i="20" s="1"/>
  <c r="AX255" i="20" s="1"/>
  <c r="AV61" i="20"/>
  <c r="AW61" i="20" s="1"/>
  <c r="AX61" i="20" s="1"/>
  <c r="AV135" i="20"/>
  <c r="AW135" i="20" s="1"/>
  <c r="AX135" i="20" s="1"/>
  <c r="AS109" i="20"/>
  <c r="AT109" i="20" s="1"/>
  <c r="AU109" i="20" s="1"/>
  <c r="AS353" i="20"/>
  <c r="AT353" i="20" s="1"/>
  <c r="AU353" i="20" s="1"/>
  <c r="AV418" i="20"/>
  <c r="AW418" i="20" s="1"/>
  <c r="AX418" i="20" s="1"/>
  <c r="AV283" i="20"/>
  <c r="AW283" i="20" s="1"/>
  <c r="AX283" i="20" s="1"/>
  <c r="AZ372" i="20" l="1"/>
  <c r="AY372" i="20"/>
  <c r="BA5" i="20"/>
  <c r="AZ367" i="20"/>
  <c r="AZ298" i="20"/>
  <c r="AZ416" i="20"/>
  <c r="AY416" i="20"/>
  <c r="AZ352" i="20"/>
  <c r="AY352" i="20"/>
  <c r="AY206" i="20"/>
  <c r="AZ206" i="20"/>
  <c r="AY298" i="20"/>
  <c r="AV504" i="20"/>
  <c r="AW504" i="20" s="1"/>
  <c r="AX504" i="20" s="1"/>
  <c r="AY155" i="20"/>
  <c r="AZ155" i="20"/>
  <c r="AZ202" i="20"/>
  <c r="AY202" i="20"/>
  <c r="AZ461" i="20"/>
  <c r="AY461" i="20"/>
  <c r="AV483" i="20"/>
  <c r="AW483" i="20" s="1"/>
  <c r="AX483" i="20" s="1"/>
  <c r="AV143" i="20"/>
  <c r="AW143" i="20" s="1"/>
  <c r="AX143" i="20" s="1"/>
  <c r="AY367" i="20"/>
  <c r="AZ45" i="20"/>
  <c r="AY45" i="20"/>
  <c r="AV459" i="20"/>
  <c r="AW459" i="20" s="1"/>
  <c r="AX459" i="20" s="1"/>
  <c r="AY347" i="20"/>
  <c r="AZ347" i="20"/>
  <c r="AZ422" i="20"/>
  <c r="AY422" i="20"/>
  <c r="AZ220" i="20"/>
  <c r="AY220" i="20"/>
  <c r="AZ61" i="20"/>
  <c r="AY61" i="20"/>
  <c r="AZ284" i="20"/>
  <c r="AY284" i="20"/>
  <c r="AY8" i="20"/>
  <c r="AZ8" i="20"/>
  <c r="AY481" i="20"/>
  <c r="AZ481" i="20"/>
  <c r="AV227" i="20"/>
  <c r="AW227" i="20" s="1"/>
  <c r="AX227" i="20" s="1"/>
  <c r="AY317" i="20"/>
  <c r="AZ317" i="20"/>
  <c r="AZ80" i="20"/>
  <c r="AY80" i="20"/>
  <c r="AV134" i="20"/>
  <c r="AW134" i="20" s="1"/>
  <c r="AX134" i="20" s="1"/>
  <c r="AV265" i="20"/>
  <c r="AW265" i="20" s="1"/>
  <c r="AX265" i="20" s="1"/>
  <c r="AZ68" i="20"/>
  <c r="AY68" i="20"/>
  <c r="AZ299" i="20"/>
  <c r="AY299" i="20"/>
  <c r="AY115" i="20"/>
  <c r="AZ115" i="20"/>
  <c r="AZ480" i="20"/>
  <c r="AY480" i="20"/>
  <c r="AZ100" i="20"/>
  <c r="AY100" i="20"/>
  <c r="AZ241" i="20"/>
  <c r="AY241" i="20"/>
  <c r="AZ110" i="20"/>
  <c r="AY110" i="20"/>
  <c r="AZ272" i="20"/>
  <c r="AY272" i="20"/>
  <c r="AV474" i="20"/>
  <c r="AW474" i="20" s="1"/>
  <c r="AX474" i="20" s="1"/>
  <c r="AZ264" i="20"/>
  <c r="AY264" i="20"/>
  <c r="AZ275" i="20"/>
  <c r="AY275" i="20"/>
  <c r="AZ394" i="20"/>
  <c r="AY394" i="20"/>
  <c r="AZ283" i="20"/>
  <c r="AY283" i="20"/>
  <c r="AZ255" i="20"/>
  <c r="AY255" i="20"/>
  <c r="AZ112" i="20"/>
  <c r="AY112" i="20"/>
  <c r="AY223" i="20"/>
  <c r="AZ223" i="20"/>
  <c r="AZ301" i="20"/>
  <c r="AY301" i="20"/>
  <c r="AV361" i="20"/>
  <c r="AW361" i="20" s="1"/>
  <c r="AX361" i="20" s="1"/>
  <c r="AV345" i="20"/>
  <c r="AW345" i="20" s="1"/>
  <c r="AX345" i="20" s="1"/>
  <c r="AZ132" i="20"/>
  <c r="AY132" i="20"/>
  <c r="AV455" i="20"/>
  <c r="AW455" i="20" s="1"/>
  <c r="AX455" i="20" s="1"/>
  <c r="AZ128" i="20"/>
  <c r="AY128" i="20"/>
  <c r="AY35" i="20"/>
  <c r="AZ35" i="20"/>
  <c r="AY445" i="20"/>
  <c r="AZ445" i="20"/>
  <c r="AV89" i="20"/>
  <c r="AW89" i="20" s="1"/>
  <c r="AX89" i="20" s="1"/>
  <c r="AV145" i="20"/>
  <c r="AW145" i="20" s="1"/>
  <c r="AX145" i="20" s="1"/>
  <c r="AZ354" i="20"/>
  <c r="AY354" i="20"/>
  <c r="AZ5" i="20"/>
  <c r="AZ495" i="20"/>
  <c r="AY495" i="20"/>
  <c r="AZ103" i="20"/>
  <c r="AY103" i="20"/>
  <c r="AZ165" i="20"/>
  <c r="AY165" i="20"/>
  <c r="AZ29" i="20"/>
  <c r="AY29" i="20"/>
  <c r="AV449" i="20"/>
  <c r="AW449" i="20" s="1"/>
  <c r="AX449" i="20" s="1"/>
  <c r="AZ456" i="20"/>
  <c r="AY456" i="20"/>
  <c r="AY433" i="20"/>
  <c r="AZ433" i="20"/>
  <c r="AZ502" i="20"/>
  <c r="AY502" i="20"/>
  <c r="AZ44" i="20"/>
  <c r="AY44" i="20"/>
  <c r="AZ464" i="20"/>
  <c r="AY464" i="20"/>
  <c r="AV93" i="20"/>
  <c r="AW93" i="20" s="1"/>
  <c r="AX93" i="20" s="1"/>
  <c r="AY40" i="20"/>
  <c r="AZ40" i="20"/>
  <c r="AV399" i="20"/>
  <c r="AW399" i="20" s="1"/>
  <c r="AX399" i="20" s="1"/>
  <c r="AZ427" i="20"/>
  <c r="AY427" i="20"/>
  <c r="AV232" i="20"/>
  <c r="AW232" i="20" s="1"/>
  <c r="AX232" i="20" s="1"/>
  <c r="AZ120" i="20"/>
  <c r="AY120" i="20"/>
  <c r="AZ94" i="20"/>
  <c r="AY94" i="20"/>
  <c r="AZ108" i="20"/>
  <c r="AY108" i="20"/>
  <c r="AZ386" i="20"/>
  <c r="AY386" i="20"/>
  <c r="AZ312" i="20"/>
  <c r="AY312" i="20"/>
  <c r="AZ448" i="20"/>
  <c r="AY448" i="20"/>
  <c r="AV421" i="20"/>
  <c r="AW421" i="20" s="1"/>
  <c r="AX421" i="20" s="1"/>
  <c r="AZ435" i="20"/>
  <c r="AY435" i="20"/>
  <c r="AZ34" i="20"/>
  <c r="AY34" i="20"/>
  <c r="AZ363" i="20"/>
  <c r="AY363" i="20"/>
  <c r="AZ331" i="20"/>
  <c r="AY331" i="20"/>
  <c r="AZ213" i="20"/>
  <c r="AY213" i="20"/>
  <c r="AZ420" i="20"/>
  <c r="AY420" i="20"/>
  <c r="AZ273" i="20"/>
  <c r="AY273" i="20"/>
  <c r="AV72" i="20"/>
  <c r="AW72" i="20" s="1"/>
  <c r="AX72" i="20" s="1"/>
  <c r="AZ182" i="20"/>
  <c r="AY182" i="20"/>
  <c r="AV443" i="20"/>
  <c r="AW443" i="20" s="1"/>
  <c r="AX443" i="20" s="1"/>
  <c r="AY123" i="20"/>
  <c r="AZ123" i="20"/>
  <c r="AZ39" i="20"/>
  <c r="AY39" i="20"/>
  <c r="AZ408" i="20"/>
  <c r="AY408" i="20"/>
  <c r="AV417" i="20"/>
  <c r="AW417" i="20" s="1"/>
  <c r="AX417" i="20" s="1"/>
  <c r="AV392" i="20"/>
  <c r="AW392" i="20" s="1"/>
  <c r="AX392" i="20" s="1"/>
  <c r="AV473" i="20"/>
  <c r="AW473" i="20" s="1"/>
  <c r="AX473" i="20" s="1"/>
  <c r="AZ286" i="20"/>
  <c r="AY286" i="20"/>
  <c r="AY355" i="20"/>
  <c r="AZ355" i="20"/>
  <c r="AV130" i="20"/>
  <c r="AW130" i="20" s="1"/>
  <c r="AX130" i="20" s="1"/>
  <c r="AV440" i="20"/>
  <c r="AW440" i="20" s="1"/>
  <c r="AX440" i="20" s="1"/>
  <c r="AY351" i="20"/>
  <c r="AZ351" i="20"/>
  <c r="AZ36" i="20"/>
  <c r="AY36" i="20"/>
  <c r="AZ140" i="20"/>
  <c r="AY140" i="20"/>
  <c r="AZ58" i="20"/>
  <c r="AY58" i="20"/>
  <c r="AZ395" i="20"/>
  <c r="AY395" i="20"/>
  <c r="AY138" i="20"/>
  <c r="AZ138" i="20"/>
  <c r="AV198" i="20"/>
  <c r="AW198" i="20" s="1"/>
  <c r="AX198" i="20" s="1"/>
  <c r="AY490" i="20"/>
  <c r="AZ490" i="20"/>
  <c r="AV219" i="20"/>
  <c r="AW219" i="20" s="1"/>
  <c r="AX219" i="20" s="1"/>
  <c r="AY476" i="20"/>
  <c r="AZ476" i="20"/>
  <c r="AY27" i="20"/>
  <c r="AZ27" i="20"/>
  <c r="AV57" i="20"/>
  <c r="AW57" i="20" s="1"/>
  <c r="AX57" i="20" s="1"/>
  <c r="AV86" i="20"/>
  <c r="AW86" i="20" s="1"/>
  <c r="AX86" i="20" s="1"/>
  <c r="AV113" i="20"/>
  <c r="AW113" i="20" s="1"/>
  <c r="AX113" i="20" s="1"/>
  <c r="AV70" i="20"/>
  <c r="AW70" i="20" s="1"/>
  <c r="AX70" i="20" s="1"/>
  <c r="AZ290" i="20"/>
  <c r="AY290" i="20"/>
  <c r="AZ84" i="20"/>
  <c r="AY84" i="20"/>
  <c r="AY59" i="20"/>
  <c r="AZ59" i="20"/>
  <c r="AY239" i="20"/>
  <c r="AZ239" i="20"/>
  <c r="AV106" i="20"/>
  <c r="AW106" i="20" s="1"/>
  <c r="AX106" i="20" s="1"/>
  <c r="AV157" i="20"/>
  <c r="AW157" i="20" s="1"/>
  <c r="AX157" i="20" s="1"/>
  <c r="AY333" i="20"/>
  <c r="AZ333" i="20"/>
  <c r="AV397" i="20"/>
  <c r="AW397" i="20" s="1"/>
  <c r="AX397" i="20" s="1"/>
  <c r="AZ360" i="20"/>
  <c r="AY360" i="20"/>
  <c r="AZ102" i="20"/>
  <c r="AY102" i="20"/>
  <c r="AY279" i="20"/>
  <c r="AZ279" i="20"/>
  <c r="AV243" i="20"/>
  <c r="AW243" i="20" s="1"/>
  <c r="AX243" i="20" s="1"/>
  <c r="AZ53" i="20"/>
  <c r="AY53" i="20"/>
  <c r="AV251" i="20"/>
  <c r="AW251" i="20" s="1"/>
  <c r="AX251" i="20" s="1"/>
  <c r="AY271" i="20"/>
  <c r="AZ271" i="20"/>
  <c r="AV466" i="20"/>
  <c r="AW466" i="20" s="1"/>
  <c r="AX466" i="20" s="1"/>
  <c r="AV441" i="20"/>
  <c r="AW441" i="20" s="1"/>
  <c r="AX441" i="20" s="1"/>
  <c r="AV21" i="20"/>
  <c r="AW21" i="20" s="1"/>
  <c r="AX21" i="20" s="1"/>
  <c r="AV153" i="20"/>
  <c r="AW153" i="20" s="1"/>
  <c r="AX153" i="20" s="1"/>
  <c r="AV358" i="20"/>
  <c r="AW358" i="20" s="1"/>
  <c r="AX358" i="20" s="1"/>
  <c r="AZ191" i="20"/>
  <c r="AY191" i="20"/>
  <c r="AV288" i="20"/>
  <c r="AW288" i="20" s="1"/>
  <c r="AX288" i="20" s="1"/>
  <c r="AZ212" i="20"/>
  <c r="AY212" i="20"/>
  <c r="AZ330" i="20"/>
  <c r="AY330" i="20"/>
  <c r="AY247" i="20"/>
  <c r="AZ247" i="20"/>
  <c r="AZ338" i="20"/>
  <c r="AY338" i="20"/>
  <c r="AZ266" i="20"/>
  <c r="AY266" i="20"/>
  <c r="AZ13" i="20"/>
  <c r="AY13" i="20"/>
  <c r="AZ71" i="20"/>
  <c r="AY71" i="20"/>
  <c r="AZ314" i="20"/>
  <c r="AY314" i="20"/>
  <c r="AZ450" i="20"/>
  <c r="AY450" i="20"/>
  <c r="AV122" i="20"/>
  <c r="AW122" i="20" s="1"/>
  <c r="AX122" i="20" s="1"/>
  <c r="AV302" i="20"/>
  <c r="AW302" i="20" s="1"/>
  <c r="AX302" i="20" s="1"/>
  <c r="AV248" i="20"/>
  <c r="AW248" i="20" s="1"/>
  <c r="AX248" i="20" s="1"/>
  <c r="AV161" i="20"/>
  <c r="AW161" i="20" s="1"/>
  <c r="AX161" i="20" s="1"/>
  <c r="AV460" i="20"/>
  <c r="AW460" i="20" s="1"/>
  <c r="AX460" i="20" s="1"/>
  <c r="AV168" i="20"/>
  <c r="AW168" i="20" s="1"/>
  <c r="AX168" i="20" s="1"/>
  <c r="AV295" i="20"/>
  <c r="AW295" i="20" s="1"/>
  <c r="AX295" i="20" s="1"/>
  <c r="AV327" i="20"/>
  <c r="AW327" i="20" s="1"/>
  <c r="AX327" i="20" s="1"/>
  <c r="AV246" i="20"/>
  <c r="AW246" i="20" s="1"/>
  <c r="AX246" i="20" s="1"/>
  <c r="AY498" i="20"/>
  <c r="AZ498" i="20"/>
  <c r="AY401" i="20"/>
  <c r="AZ401" i="20"/>
  <c r="AZ296" i="20"/>
  <c r="AY296" i="20"/>
  <c r="AV477" i="20"/>
  <c r="AW477" i="20" s="1"/>
  <c r="AX477" i="20" s="1"/>
  <c r="AZ242" i="20"/>
  <c r="AY242" i="20"/>
  <c r="AV137" i="20"/>
  <c r="AW137" i="20" s="1"/>
  <c r="AX137" i="20" s="1"/>
  <c r="AY75" i="20"/>
  <c r="AZ75" i="20"/>
  <c r="AZ494" i="20"/>
  <c r="AY494" i="20"/>
  <c r="AV276" i="20"/>
  <c r="AW276" i="20" s="1"/>
  <c r="AX276" i="20" s="1"/>
  <c r="AV409" i="20"/>
  <c r="AW409" i="20" s="1"/>
  <c r="AX409" i="20" s="1"/>
  <c r="AZ60" i="20"/>
  <c r="AY60" i="20"/>
  <c r="AY453" i="20"/>
  <c r="AZ453" i="20"/>
  <c r="AY442" i="20"/>
  <c r="AZ442" i="20"/>
  <c r="AZ218" i="20"/>
  <c r="AY218" i="20"/>
  <c r="AV300" i="20"/>
  <c r="AW300" i="20" s="1"/>
  <c r="AX300" i="20" s="1"/>
  <c r="AY16" i="20"/>
  <c r="AZ16" i="20"/>
  <c r="AV125" i="20"/>
  <c r="AW125" i="20" s="1"/>
  <c r="AX125" i="20" s="1"/>
  <c r="AV262" i="20"/>
  <c r="AW262" i="20" s="1"/>
  <c r="AX262" i="20" s="1"/>
  <c r="AV96" i="20"/>
  <c r="AW96" i="20" s="1"/>
  <c r="AX96" i="20" s="1"/>
  <c r="AV109" i="20"/>
  <c r="AW109" i="20" s="1"/>
  <c r="AX109" i="20" s="1"/>
  <c r="AY325" i="20"/>
  <c r="AZ325" i="20"/>
  <c r="AV274" i="20"/>
  <c r="AW274" i="20" s="1"/>
  <c r="AX274" i="20" s="1"/>
  <c r="AZ119" i="20"/>
  <c r="AY119" i="20"/>
  <c r="AV257" i="20"/>
  <c r="AW257" i="20" s="1"/>
  <c r="AX257" i="20" s="1"/>
  <c r="AZ245" i="20"/>
  <c r="AY245" i="20"/>
  <c r="AZ260" i="20"/>
  <c r="AY260" i="20"/>
  <c r="AY470" i="20"/>
  <c r="AZ470" i="20"/>
  <c r="AY178" i="20"/>
  <c r="AZ178" i="20"/>
  <c r="AV285" i="20"/>
  <c r="AW285" i="20" s="1"/>
  <c r="AX285" i="20" s="1"/>
  <c r="AZ244" i="20"/>
  <c r="AY244" i="20"/>
  <c r="AV177" i="20"/>
  <c r="AW177" i="20" s="1"/>
  <c r="AX177" i="20" s="1"/>
  <c r="AZ190" i="20"/>
  <c r="AY190" i="20"/>
  <c r="AZ37" i="20"/>
  <c r="AY37" i="20"/>
  <c r="AY201" i="20"/>
  <c r="AZ201" i="20"/>
  <c r="AZ389" i="20"/>
  <c r="AY389" i="20"/>
  <c r="AV204" i="20"/>
  <c r="AW204" i="20" s="1"/>
  <c r="AX204" i="20" s="1"/>
  <c r="AZ32" i="20"/>
  <c r="AY32" i="20"/>
  <c r="AZ253" i="20"/>
  <c r="AY253" i="20"/>
  <c r="AZ92" i="20"/>
  <c r="AY92" i="20"/>
  <c r="AY31" i="20"/>
  <c r="AZ31" i="20"/>
  <c r="AV315" i="20"/>
  <c r="AW315" i="20" s="1"/>
  <c r="AX315" i="20" s="1"/>
  <c r="AY484" i="20"/>
  <c r="AZ484" i="20"/>
  <c r="AZ237" i="20"/>
  <c r="AY237" i="20"/>
  <c r="AZ388" i="20"/>
  <c r="AY388" i="20"/>
  <c r="AV393" i="20"/>
  <c r="AW393" i="20" s="1"/>
  <c r="AX393" i="20" s="1"/>
  <c r="AV482" i="20"/>
  <c r="AW482" i="20" s="1"/>
  <c r="AX482" i="20" s="1"/>
  <c r="AV144" i="20"/>
  <c r="AW144" i="20" s="1"/>
  <c r="AX144" i="20" s="1"/>
  <c r="AZ307" i="20"/>
  <c r="AY307" i="20"/>
  <c r="AY170" i="20"/>
  <c r="AZ170" i="20"/>
  <c r="AV424" i="20"/>
  <c r="AW424" i="20" s="1"/>
  <c r="AX424" i="20" s="1"/>
  <c r="AZ236" i="20"/>
  <c r="AY236" i="20"/>
  <c r="AV341" i="20"/>
  <c r="AW341" i="20" s="1"/>
  <c r="AX341" i="20" s="1"/>
  <c r="AY467" i="20"/>
  <c r="AZ467" i="20"/>
  <c r="AZ233" i="20"/>
  <c r="AY233" i="20"/>
  <c r="AZ11" i="20"/>
  <c r="AY11" i="20"/>
  <c r="AV342" i="20"/>
  <c r="AW342" i="20" s="1"/>
  <c r="AX342" i="20" s="1"/>
  <c r="AV22" i="20"/>
  <c r="AW22" i="20" s="1"/>
  <c r="AX22" i="20" s="1"/>
  <c r="AZ217" i="20"/>
  <c r="AY217" i="20"/>
  <c r="AZ280" i="20"/>
  <c r="AY280" i="20"/>
  <c r="AY83" i="20"/>
  <c r="AZ83" i="20"/>
  <c r="AZ362" i="20"/>
  <c r="AY362" i="20"/>
  <c r="AZ281" i="20"/>
  <c r="AY281" i="20"/>
  <c r="AV216" i="20"/>
  <c r="AW216" i="20" s="1"/>
  <c r="AX216" i="20" s="1"/>
  <c r="AV413" i="20"/>
  <c r="AW413" i="20" s="1"/>
  <c r="AX413" i="20" s="1"/>
  <c r="AZ26" i="20"/>
  <c r="AY26" i="20"/>
  <c r="AV432" i="20"/>
  <c r="AW432" i="20" s="1"/>
  <c r="AX432" i="20" s="1"/>
  <c r="AZ337" i="20"/>
  <c r="AY337" i="20"/>
  <c r="AV121" i="20"/>
  <c r="AW121" i="20" s="1"/>
  <c r="AX121" i="20" s="1"/>
  <c r="AV357" i="20"/>
  <c r="AW357" i="20" s="1"/>
  <c r="AX357" i="20" s="1"/>
  <c r="AZ380" i="20"/>
  <c r="AY380" i="20"/>
  <c r="AZ158" i="20"/>
  <c r="AY158" i="20"/>
  <c r="AV38" i="20"/>
  <c r="AW38" i="20" s="1"/>
  <c r="AX38" i="20" s="1"/>
  <c r="AZ221" i="20"/>
  <c r="AY221" i="20"/>
  <c r="AZ69" i="20"/>
  <c r="AY69" i="20"/>
  <c r="AZ167" i="20"/>
  <c r="AY167" i="20"/>
  <c r="AV292" i="20"/>
  <c r="AW292" i="20" s="1"/>
  <c r="AX292" i="20" s="1"/>
  <c r="AZ135" i="20"/>
  <c r="AY135" i="20"/>
  <c r="AY139" i="20"/>
  <c r="AZ139" i="20"/>
  <c r="AZ478" i="20"/>
  <c r="AY478" i="20"/>
  <c r="AV282" i="20"/>
  <c r="AW282" i="20" s="1"/>
  <c r="AX282" i="20" s="1"/>
  <c r="AY457" i="20"/>
  <c r="AZ457" i="20"/>
  <c r="AY131" i="20"/>
  <c r="AZ131" i="20"/>
  <c r="AZ252" i="20"/>
  <c r="AY252" i="20"/>
  <c r="AV324" i="20"/>
  <c r="AW324" i="20" s="1"/>
  <c r="AX324" i="20" s="1"/>
  <c r="AV9" i="20"/>
  <c r="AW9" i="20" s="1"/>
  <c r="AX9" i="20" s="1"/>
  <c r="AZ74" i="20"/>
  <c r="AY74" i="20"/>
  <c r="AV451" i="20"/>
  <c r="AW451" i="20" s="1"/>
  <c r="AX451" i="20" s="1"/>
  <c r="AV196" i="20"/>
  <c r="AW196" i="20" s="1"/>
  <c r="AX196" i="20" s="1"/>
  <c r="AZ418" i="20"/>
  <c r="AY418" i="20"/>
  <c r="AY479" i="20"/>
  <c r="AZ479" i="20"/>
  <c r="AV356" i="20"/>
  <c r="AW356" i="20" s="1"/>
  <c r="AX356" i="20" s="1"/>
  <c r="AV105" i="20"/>
  <c r="AW105" i="20" s="1"/>
  <c r="AX105" i="20" s="1"/>
  <c r="AV268" i="20"/>
  <c r="AW268" i="20" s="1"/>
  <c r="AX268" i="20" s="1"/>
  <c r="AZ462" i="20"/>
  <c r="AY462" i="20"/>
  <c r="AZ159" i="20"/>
  <c r="AY159" i="20"/>
  <c r="AV238" i="20"/>
  <c r="AW238" i="20" s="1"/>
  <c r="AX238" i="20" s="1"/>
  <c r="AY267" i="20"/>
  <c r="AZ267" i="20"/>
  <c r="AZ486" i="20"/>
  <c r="AY486" i="20"/>
  <c r="AY23" i="20"/>
  <c r="AZ23" i="20"/>
  <c r="AY419" i="20"/>
  <c r="AZ419" i="20"/>
  <c r="AV160" i="20"/>
  <c r="AW160" i="20" s="1"/>
  <c r="AX160" i="20" s="1"/>
  <c r="AZ118" i="20"/>
  <c r="AY118" i="20"/>
  <c r="AV62" i="20"/>
  <c r="AW62" i="20" s="1"/>
  <c r="AX62" i="20" s="1"/>
  <c r="AZ410" i="20"/>
  <c r="AY410" i="20"/>
  <c r="AZ472" i="20"/>
  <c r="AY472" i="20"/>
  <c r="AV79" i="20"/>
  <c r="AW79" i="20" s="1"/>
  <c r="AX79" i="20" s="1"/>
  <c r="AV152" i="20"/>
  <c r="AW152" i="20" s="1"/>
  <c r="AX152" i="20" s="1"/>
  <c r="AV10" i="20"/>
  <c r="AW10" i="20" s="1"/>
  <c r="AX10" i="20" s="1"/>
  <c r="AV85" i="20"/>
  <c r="AW85" i="20" s="1"/>
  <c r="AX85" i="20" s="1"/>
  <c r="AV17" i="20"/>
  <c r="AW17" i="20" s="1"/>
  <c r="AX17" i="20" s="1"/>
  <c r="AV114" i="20"/>
  <c r="AW114" i="20" s="1"/>
  <c r="AX114" i="20" s="1"/>
  <c r="AY263" i="20"/>
  <c r="AZ263" i="20"/>
  <c r="AY437" i="20"/>
  <c r="AZ437" i="20"/>
  <c r="AV200" i="20"/>
  <c r="AW200" i="20" s="1"/>
  <c r="AX200" i="20" s="1"/>
  <c r="AV323" i="20"/>
  <c r="AW323" i="20" s="1"/>
  <c r="AX323" i="20" s="1"/>
  <c r="AY91" i="20"/>
  <c r="AZ91" i="20"/>
  <c r="AV14" i="20"/>
  <c r="AW14" i="20" s="1"/>
  <c r="AX14" i="20" s="1"/>
  <c r="AZ78" i="20"/>
  <c r="AY78" i="20"/>
  <c r="AY318" i="20"/>
  <c r="AZ318" i="20"/>
  <c r="AZ166" i="20"/>
  <c r="AY166" i="20"/>
  <c r="AZ20" i="20"/>
  <c r="AY20" i="20"/>
  <c r="AZ126" i="20"/>
  <c r="AY126" i="20"/>
  <c r="AY411" i="20"/>
  <c r="AZ411" i="20"/>
  <c r="AV376" i="20"/>
  <c r="AW376" i="20" s="1"/>
  <c r="AX376" i="20" s="1"/>
  <c r="AV81" i="20"/>
  <c r="AW81" i="20" s="1"/>
  <c r="AX81" i="20" s="1"/>
  <c r="AV497" i="20"/>
  <c r="AW497" i="20" s="1"/>
  <c r="AX497" i="20" s="1"/>
  <c r="AY425" i="20"/>
  <c r="AZ425" i="20"/>
  <c r="AV431" i="20"/>
  <c r="AW431" i="20" s="1"/>
  <c r="AX431" i="20" s="1"/>
  <c r="AZ436" i="20"/>
  <c r="AY436" i="20"/>
  <c r="AY43" i="20"/>
  <c r="AZ43" i="20"/>
  <c r="AZ173" i="20"/>
  <c r="AY173" i="20"/>
  <c r="AZ378" i="20"/>
  <c r="AY378" i="20"/>
  <c r="AV176" i="20"/>
  <c r="AW176" i="20" s="1"/>
  <c r="AX176" i="20" s="1"/>
  <c r="AV452" i="20"/>
  <c r="AW452" i="20" s="1"/>
  <c r="AX452" i="20" s="1"/>
  <c r="AY487" i="20"/>
  <c r="AZ487" i="20"/>
  <c r="AV287" i="20"/>
  <c r="AW287" i="20" s="1"/>
  <c r="AX287" i="20" s="1"/>
  <c r="AV493" i="20"/>
  <c r="AW493" i="20" s="1"/>
  <c r="AX493" i="20" s="1"/>
  <c r="AV193" i="20"/>
  <c r="AW193" i="20" s="1"/>
  <c r="AX193" i="20" s="1"/>
  <c r="AZ111" i="20"/>
  <c r="AY111" i="20"/>
  <c r="AV335" i="20"/>
  <c r="AW335" i="20" s="1"/>
  <c r="AX335" i="20" s="1"/>
  <c r="AZ63" i="20"/>
  <c r="AY63" i="20"/>
  <c r="AY151" i="20"/>
  <c r="AZ151" i="20"/>
  <c r="AZ398" i="20"/>
  <c r="AY398" i="20"/>
  <c r="AV294" i="20"/>
  <c r="AW294" i="20" s="1"/>
  <c r="AX294" i="20" s="1"/>
  <c r="AZ278" i="20"/>
  <c r="AY278" i="20"/>
  <c r="AV207" i="20"/>
  <c r="AW207" i="20" s="1"/>
  <c r="AX207" i="20" s="1"/>
  <c r="AV346" i="20"/>
  <c r="AW346" i="20" s="1"/>
  <c r="AX346" i="20" s="1"/>
  <c r="AV186" i="20"/>
  <c r="AW186" i="20" s="1"/>
  <c r="AX186" i="20" s="1"/>
  <c r="AZ181" i="20"/>
  <c r="AY181" i="20"/>
  <c r="AV149" i="20"/>
  <c r="AW149" i="20" s="1"/>
  <c r="AX149" i="20" s="1"/>
  <c r="AZ148" i="20"/>
  <c r="AY148" i="20"/>
  <c r="AZ124" i="20"/>
  <c r="AY124" i="20"/>
  <c r="AV224" i="20"/>
  <c r="AW224" i="20" s="1"/>
  <c r="AX224" i="20" s="1"/>
  <c r="AY465" i="20"/>
  <c r="AZ465" i="20"/>
  <c r="AZ373" i="20"/>
  <c r="AY373" i="20"/>
  <c r="AY12" i="20"/>
  <c r="AZ12" i="20"/>
  <c r="AV30" i="20"/>
  <c r="AW30" i="20" s="1"/>
  <c r="AX30" i="20" s="1"/>
  <c r="AY48" i="20"/>
  <c r="AZ48" i="20"/>
  <c r="AY231" i="20"/>
  <c r="AZ231" i="20"/>
  <c r="AZ229" i="20"/>
  <c r="AY229" i="20"/>
  <c r="AV423" i="20"/>
  <c r="AW423" i="20" s="1"/>
  <c r="AX423" i="20" s="1"/>
  <c r="AZ77" i="20"/>
  <c r="AY77" i="20"/>
  <c r="AZ87" i="20"/>
  <c r="AY87" i="20"/>
  <c r="AV353" i="20"/>
  <c r="AW353" i="20" s="1"/>
  <c r="AX353" i="20" s="1"/>
  <c r="AV222" i="20"/>
  <c r="AW222" i="20" s="1"/>
  <c r="AX222" i="20" s="1"/>
  <c r="AZ454" i="20"/>
  <c r="AY454" i="20"/>
  <c r="AV488" i="20"/>
  <c r="AW488" i="20" s="1"/>
  <c r="AX488" i="20" s="1"/>
  <c r="AV340" i="20"/>
  <c r="AW340" i="20" s="1"/>
  <c r="AX340" i="20" s="1"/>
  <c r="AV185" i="20"/>
  <c r="AW185" i="20" s="1"/>
  <c r="AX185" i="20" s="1"/>
  <c r="AY326" i="20"/>
  <c r="AZ326" i="20"/>
  <c r="AZ256" i="20"/>
  <c r="AY256" i="20"/>
  <c r="AV489" i="20"/>
  <c r="AW489" i="20" s="1"/>
  <c r="AX489" i="20" s="1"/>
  <c r="AV55" i="20"/>
  <c r="AW55" i="20" s="1"/>
  <c r="AX55" i="20" s="1"/>
  <c r="AY162" i="20"/>
  <c r="AZ162" i="20"/>
  <c r="AY107" i="20"/>
  <c r="AZ107" i="20"/>
  <c r="AV98" i="20"/>
  <c r="AW98" i="20" s="1"/>
  <c r="AX98" i="20" s="1"/>
  <c r="AV65" i="20"/>
  <c r="AW65" i="20" s="1"/>
  <c r="AX65" i="20" s="1"/>
  <c r="AV311" i="20"/>
  <c r="AW311" i="20" s="1"/>
  <c r="AX311" i="20" s="1"/>
  <c r="AV261" i="20"/>
  <c r="AW261" i="20" s="1"/>
  <c r="AX261" i="20" s="1"/>
  <c r="AV46" i="20"/>
  <c r="AW46" i="20" s="1"/>
  <c r="AX46" i="20" s="1"/>
  <c r="AV369" i="20"/>
  <c r="AW369" i="20" s="1"/>
  <c r="AX369" i="20" s="1"/>
  <c r="AV469" i="20"/>
  <c r="AW469" i="20" s="1"/>
  <c r="AX469" i="20" s="1"/>
  <c r="AY310" i="20"/>
  <c r="AZ310" i="20"/>
  <c r="AZ434" i="20"/>
  <c r="AY434" i="20"/>
  <c r="AZ491" i="20"/>
  <c r="AY491" i="20"/>
  <c r="AV194" i="20"/>
  <c r="AW194" i="20" s="1"/>
  <c r="AX194" i="20" s="1"/>
  <c r="AV41" i="20"/>
  <c r="AW41" i="20" s="1"/>
  <c r="AX41" i="20" s="1"/>
  <c r="AV319" i="20"/>
  <c r="AW319" i="20" s="1"/>
  <c r="AX319" i="20" s="1"/>
  <c r="AZ175" i="20"/>
  <c r="AY175" i="20"/>
  <c r="AZ304" i="20"/>
  <c r="AY304" i="20"/>
  <c r="AZ321" i="20"/>
  <c r="AY321" i="20"/>
  <c r="AV18" i="20"/>
  <c r="AW18" i="20" s="1"/>
  <c r="AX18" i="20" s="1"/>
  <c r="AY468" i="20"/>
  <c r="AZ468" i="20"/>
  <c r="AV366" i="20"/>
  <c r="AW366" i="20" s="1"/>
  <c r="AX366" i="20" s="1"/>
  <c r="AZ426" i="20"/>
  <c r="AY426" i="20"/>
  <c r="AZ226" i="20"/>
  <c r="AY226" i="20"/>
  <c r="AZ270" i="20"/>
  <c r="AY270" i="20"/>
  <c r="AV25" i="20"/>
  <c r="AW25" i="20" s="1"/>
  <c r="AX25" i="20" s="1"/>
  <c r="AV211" i="20"/>
  <c r="AW211" i="20" s="1"/>
  <c r="AX211" i="20" s="1"/>
  <c r="AZ428" i="20"/>
  <c r="AY428" i="20"/>
  <c r="AV415" i="20"/>
  <c r="AW415" i="20" s="1"/>
  <c r="AX415" i="20" s="1"/>
  <c r="AV88" i="20"/>
  <c r="AW88" i="20" s="1"/>
  <c r="AX88" i="20" s="1"/>
  <c r="AV439" i="20"/>
  <c r="AW439" i="20" s="1"/>
  <c r="AX439" i="20" s="1"/>
  <c r="AZ343" i="20"/>
  <c r="AY343" i="20"/>
  <c r="AV316" i="20"/>
  <c r="AW316" i="20" s="1"/>
  <c r="AX316" i="20" s="1"/>
  <c r="AV350" i="20"/>
  <c r="AW350" i="20" s="1"/>
  <c r="AX350" i="20" s="1"/>
  <c r="AZ329" i="20"/>
  <c r="AY329" i="20"/>
  <c r="AY95" i="20"/>
  <c r="AZ95" i="20"/>
  <c r="AV97" i="20"/>
  <c r="AW97" i="20" s="1"/>
  <c r="AX97" i="20" s="1"/>
  <c r="AV368" i="20"/>
  <c r="AW368" i="20" s="1"/>
  <c r="AX368" i="20" s="1"/>
  <c r="AV117" i="20"/>
  <c r="AW117" i="20" s="1"/>
  <c r="AX117" i="20" s="1"/>
  <c r="AV133" i="20"/>
  <c r="AW133" i="20" s="1"/>
  <c r="AX133" i="20" s="1"/>
  <c r="AZ291" i="20"/>
  <c r="AY291" i="20"/>
  <c r="AZ189" i="20"/>
  <c r="AY189" i="20"/>
  <c r="AZ500" i="20"/>
  <c r="AY500" i="20"/>
  <c r="AY210" i="20"/>
  <c r="AZ210" i="20"/>
  <c r="AV390" i="20"/>
  <c r="AW390" i="20" s="1"/>
  <c r="AX390" i="20" s="1"/>
  <c r="AV303" i="20"/>
  <c r="AW303" i="20" s="1"/>
  <c r="AX303" i="20" s="1"/>
  <c r="AY471" i="20"/>
  <c r="AZ471" i="20"/>
  <c r="AV101" i="20"/>
  <c r="AW101" i="20" s="1"/>
  <c r="AX101" i="20" s="1"/>
  <c r="AZ396" i="20"/>
  <c r="AY396" i="20"/>
  <c r="AZ199" i="20"/>
  <c r="AY199" i="20"/>
  <c r="AZ150" i="20"/>
  <c r="AY150" i="20"/>
  <c r="AY67" i="20"/>
  <c r="AZ67" i="20"/>
  <c r="AZ359" i="20"/>
  <c r="AY359" i="20"/>
  <c r="AY197" i="20"/>
  <c r="AZ197" i="20"/>
  <c r="AY297" i="20"/>
  <c r="AZ297" i="20"/>
  <c r="AV192" i="20"/>
  <c r="AW192" i="20" s="1"/>
  <c r="AX192" i="20" s="1"/>
  <c r="AV6" i="20"/>
  <c r="AW6" i="20" s="1"/>
  <c r="AX6" i="20" s="1"/>
  <c r="AZ328" i="20"/>
  <c r="AY328" i="20"/>
  <c r="AV349" i="20"/>
  <c r="AW349" i="20" s="1"/>
  <c r="AX349" i="20" s="1"/>
  <c r="AV169" i="20"/>
  <c r="AW169" i="20" s="1"/>
  <c r="AX169" i="20" s="1"/>
  <c r="AV73" i="20"/>
  <c r="AW73" i="20" s="1"/>
  <c r="AX73" i="20" s="1"/>
  <c r="AV254" i="20"/>
  <c r="AW254" i="20" s="1"/>
  <c r="AX254" i="20" s="1"/>
  <c r="AV33" i="20"/>
  <c r="AW33" i="20" s="1"/>
  <c r="AX33" i="20" s="1"/>
  <c r="AY334" i="20"/>
  <c r="AZ334" i="20"/>
  <c r="AZ289" i="20"/>
  <c r="AY289" i="20"/>
  <c r="AZ370" i="20"/>
  <c r="AY370" i="20"/>
  <c r="AZ28" i="20"/>
  <c r="AY28" i="20"/>
  <c r="AZ183" i="20"/>
  <c r="AY183" i="20"/>
  <c r="AY391" i="20"/>
  <c r="AZ391" i="20"/>
  <c r="AY407" i="20"/>
  <c r="AZ407" i="20"/>
  <c r="AY429" i="20"/>
  <c r="AZ429" i="20"/>
  <c r="AY339" i="20"/>
  <c r="AZ339" i="20"/>
  <c r="AV444" i="20"/>
  <c r="AW444" i="20" s="1"/>
  <c r="AX444" i="20" s="1"/>
  <c r="AV463" i="20"/>
  <c r="AW463" i="20" s="1"/>
  <c r="AX463" i="20" s="1"/>
  <c r="AZ142" i="20"/>
  <c r="AY142" i="20"/>
  <c r="AV385" i="20"/>
  <c r="AW385" i="20" s="1"/>
  <c r="AX385" i="20" s="1"/>
  <c r="AY154" i="20"/>
  <c r="AZ154" i="20"/>
  <c r="AV277" i="20"/>
  <c r="AW277" i="20" s="1"/>
  <c r="AX277" i="20" s="1"/>
  <c r="AZ250" i="20"/>
  <c r="AY250" i="20"/>
  <c r="AV485" i="20"/>
  <c r="AW485" i="20" s="1"/>
  <c r="AX485" i="20" s="1"/>
  <c r="AY387" i="20"/>
  <c r="AZ387" i="20"/>
  <c r="AV54" i="20"/>
  <c r="AW54" i="20" s="1"/>
  <c r="AX54" i="20" s="1"/>
  <c r="AZ104" i="20"/>
  <c r="AY104" i="20"/>
  <c r="AZ174" i="20"/>
  <c r="AY174" i="20"/>
  <c r="AY379" i="20"/>
  <c r="AZ379" i="20"/>
  <c r="AY305" i="20"/>
  <c r="AZ305" i="20"/>
  <c r="AV141" i="20"/>
  <c r="AW141" i="20" s="1"/>
  <c r="AX141" i="20" s="1"/>
  <c r="AZ414" i="20"/>
  <c r="AY414" i="20"/>
  <c r="AV136" i="20"/>
  <c r="AW136" i="20" s="1"/>
  <c r="AX136" i="20" s="1"/>
  <c r="AV184" i="20"/>
  <c r="AW184" i="20" s="1"/>
  <c r="AX184" i="20" s="1"/>
  <c r="AV332" i="20"/>
  <c r="AW332" i="20" s="1"/>
  <c r="AX332" i="20" s="1"/>
  <c r="AZ402" i="20"/>
  <c r="AY402" i="20"/>
  <c r="AV377" i="20"/>
  <c r="AW377" i="20" s="1"/>
  <c r="AX377" i="20" s="1"/>
  <c r="AV259" i="20"/>
  <c r="AW259" i="20" s="1"/>
  <c r="AX259" i="20" s="1"/>
  <c r="AV90" i="20"/>
  <c r="AW90" i="20" s="1"/>
  <c r="AX90" i="20" s="1"/>
  <c r="AZ306" i="20"/>
  <c r="AY306" i="20"/>
  <c r="AZ381" i="20"/>
  <c r="AY381" i="20"/>
  <c r="AV214" i="20"/>
  <c r="AW214" i="20" s="1"/>
  <c r="AX214" i="20" s="1"/>
  <c r="AV129" i="20"/>
  <c r="AW129" i="20" s="1"/>
  <c r="AX129" i="20" s="1"/>
  <c r="AZ19" i="20"/>
  <c r="AY19" i="20"/>
  <c r="AV208" i="20"/>
  <c r="AW208" i="20" s="1"/>
  <c r="AX208" i="20" s="1"/>
  <c r="AV374" i="20"/>
  <c r="AW374" i="20" s="1"/>
  <c r="AX374" i="20" s="1"/>
  <c r="AV64" i="20"/>
  <c r="AW64" i="20" s="1"/>
  <c r="AX64" i="20" s="1"/>
  <c r="AY403" i="20"/>
  <c r="AZ403" i="20"/>
  <c r="AZ7" i="20"/>
  <c r="AY7" i="20"/>
  <c r="AZ228" i="20"/>
  <c r="AY228" i="20"/>
  <c r="AY371" i="20"/>
  <c r="AZ371" i="20"/>
  <c r="AZ336" i="20"/>
  <c r="AY336" i="20"/>
  <c r="AZ322" i="20"/>
  <c r="AY322" i="20"/>
  <c r="AV364" i="20"/>
  <c r="AW364" i="20" s="1"/>
  <c r="AX364" i="20" s="1"/>
  <c r="AV308" i="20"/>
  <c r="AW308" i="20" s="1"/>
  <c r="AX308" i="20" s="1"/>
  <c r="AY205" i="20"/>
  <c r="AZ205" i="20"/>
  <c r="AY51" i="20"/>
  <c r="AZ51" i="20"/>
  <c r="AZ492" i="20"/>
  <c r="AY492" i="20"/>
  <c r="AV49" i="20"/>
  <c r="AW49" i="20" s="1"/>
  <c r="AX49" i="20" s="1"/>
  <c r="AV447" i="20"/>
  <c r="AW447" i="20" s="1"/>
  <c r="AX447" i="20" s="1"/>
  <c r="AV235" i="20"/>
  <c r="AW235" i="20" s="1"/>
  <c r="AX235" i="20" s="1"/>
  <c r="AY405" i="20"/>
  <c r="AZ405" i="20"/>
  <c r="AV203" i="20"/>
  <c r="AW203" i="20" s="1"/>
  <c r="AX203" i="20" s="1"/>
  <c r="AZ15" i="20"/>
  <c r="AY15" i="20"/>
  <c r="AZ412" i="20"/>
  <c r="AY412" i="20"/>
  <c r="AZ127" i="20"/>
  <c r="AY127" i="20"/>
  <c r="AY258" i="20"/>
  <c r="AZ258" i="20"/>
  <c r="AV496" i="20"/>
  <c r="AW496" i="20" s="1"/>
  <c r="AX496" i="20" s="1"/>
  <c r="AZ501" i="20"/>
  <c r="AY501" i="20"/>
  <c r="AZ47" i="20"/>
  <c r="AY47" i="20"/>
  <c r="AZ313" i="20"/>
  <c r="AY313" i="20"/>
  <c r="AZ234" i="20"/>
  <c r="AY234" i="20"/>
  <c r="AV348" i="20"/>
  <c r="AW348" i="20" s="1"/>
  <c r="AX348" i="20" s="1"/>
  <c r="AZ320" i="20"/>
  <c r="AY320" i="20"/>
  <c r="AY215" i="20"/>
  <c r="AZ215" i="20"/>
  <c r="AV269" i="20"/>
  <c r="AW269" i="20" s="1"/>
  <c r="AX269" i="20" s="1"/>
  <c r="AY384" i="20"/>
  <c r="AZ384" i="20"/>
  <c r="AV230" i="20"/>
  <c r="AW230" i="20" s="1"/>
  <c r="AX230" i="20" s="1"/>
  <c r="AV400" i="20"/>
  <c r="AW400" i="20" s="1"/>
  <c r="AX400" i="20" s="1"/>
  <c r="AY146" i="20"/>
  <c r="AZ146" i="20"/>
  <c r="AV382" i="20"/>
  <c r="AW382" i="20" s="1"/>
  <c r="AX382" i="20" s="1"/>
  <c r="AV240" i="20"/>
  <c r="AW240" i="20" s="1"/>
  <c r="AX240" i="20" s="1"/>
  <c r="AZ503" i="20"/>
  <c r="AY503" i="20"/>
  <c r="AV56" i="20"/>
  <c r="AW56" i="20" s="1"/>
  <c r="AX56" i="20" s="1"/>
  <c r="AZ365" i="20"/>
  <c r="AY365" i="20"/>
  <c r="AH5" i="20" l="1"/>
  <c r="BD5" i="20"/>
  <c r="AY143" i="20"/>
  <c r="AZ143" i="20"/>
  <c r="AZ504" i="20"/>
  <c r="AY504" i="20"/>
  <c r="AZ483" i="20"/>
  <c r="AY483" i="20"/>
  <c r="AZ348" i="20"/>
  <c r="AY348" i="20"/>
  <c r="AZ469" i="20"/>
  <c r="AY469" i="20"/>
  <c r="AZ121" i="20"/>
  <c r="AY121" i="20"/>
  <c r="AZ144" i="20"/>
  <c r="AY144" i="20"/>
  <c r="AZ269" i="20"/>
  <c r="AY269" i="20"/>
  <c r="AZ49" i="20"/>
  <c r="AY49" i="20"/>
  <c r="AY64" i="20"/>
  <c r="AZ64" i="20"/>
  <c r="AZ254" i="20"/>
  <c r="AY254" i="20"/>
  <c r="AZ369" i="20"/>
  <c r="AY369" i="20"/>
  <c r="AY17" i="20"/>
  <c r="AZ17" i="20"/>
  <c r="AY216" i="20"/>
  <c r="AZ216" i="20"/>
  <c r="AZ22" i="20"/>
  <c r="AY22" i="20"/>
  <c r="AZ424" i="20"/>
  <c r="AY424" i="20"/>
  <c r="AY482" i="20"/>
  <c r="AZ482" i="20"/>
  <c r="AZ257" i="20"/>
  <c r="AY257" i="20"/>
  <c r="AY409" i="20"/>
  <c r="AZ409" i="20"/>
  <c r="AZ246" i="20"/>
  <c r="AY246" i="20"/>
  <c r="AZ113" i="20"/>
  <c r="AY113" i="20"/>
  <c r="AY56" i="20"/>
  <c r="AZ56" i="20"/>
  <c r="AZ203" i="20"/>
  <c r="AY203" i="20"/>
  <c r="AZ141" i="20"/>
  <c r="AY141" i="20"/>
  <c r="AZ463" i="20"/>
  <c r="AY463" i="20"/>
  <c r="AY73" i="20"/>
  <c r="AZ73" i="20"/>
  <c r="AZ101" i="20"/>
  <c r="AY101" i="20"/>
  <c r="AZ97" i="20"/>
  <c r="AY97" i="20"/>
  <c r="AZ88" i="20"/>
  <c r="AY88" i="20"/>
  <c r="AZ65" i="20"/>
  <c r="AY65" i="20"/>
  <c r="AZ149" i="20"/>
  <c r="AY149" i="20"/>
  <c r="AZ105" i="20"/>
  <c r="AY105" i="20"/>
  <c r="AZ109" i="20"/>
  <c r="AY109" i="20"/>
  <c r="AZ276" i="20"/>
  <c r="AY276" i="20"/>
  <c r="AZ327" i="20"/>
  <c r="AY327" i="20"/>
  <c r="AY302" i="20"/>
  <c r="AZ302" i="20"/>
  <c r="AZ157" i="20"/>
  <c r="AY157" i="20"/>
  <c r="AY86" i="20"/>
  <c r="AZ86" i="20"/>
  <c r="AZ332" i="20"/>
  <c r="AY332" i="20"/>
  <c r="AY169" i="20"/>
  <c r="AZ169" i="20"/>
  <c r="AZ55" i="20"/>
  <c r="AY55" i="20"/>
  <c r="AY160" i="20"/>
  <c r="AZ160" i="20"/>
  <c r="AZ204" i="20"/>
  <c r="AY204" i="20"/>
  <c r="AZ243" i="20"/>
  <c r="AY243" i="20"/>
  <c r="AZ361" i="20"/>
  <c r="AY361" i="20"/>
  <c r="AY489" i="20"/>
  <c r="AZ489" i="20"/>
  <c r="AZ432" i="20"/>
  <c r="AY432" i="20"/>
  <c r="AZ285" i="20"/>
  <c r="AY285" i="20"/>
  <c r="AZ168" i="20"/>
  <c r="AY168" i="20"/>
  <c r="AY473" i="20"/>
  <c r="AZ473" i="20"/>
  <c r="AY474" i="20"/>
  <c r="AZ474" i="20"/>
  <c r="AZ496" i="20"/>
  <c r="AY496" i="20"/>
  <c r="AY431" i="20"/>
  <c r="AZ431" i="20"/>
  <c r="AZ341" i="20"/>
  <c r="AY341" i="20"/>
  <c r="AZ262" i="20"/>
  <c r="AY262" i="20"/>
  <c r="AZ130" i="20"/>
  <c r="AY130" i="20"/>
  <c r="AZ455" i="20"/>
  <c r="AY455" i="20"/>
  <c r="AZ400" i="20"/>
  <c r="AY400" i="20"/>
  <c r="AY90" i="20"/>
  <c r="AZ90" i="20"/>
  <c r="AY415" i="20"/>
  <c r="AZ415" i="20"/>
  <c r="AZ319" i="20"/>
  <c r="AY319" i="20"/>
  <c r="AZ295" i="20"/>
  <c r="AY295" i="20"/>
  <c r="AZ57" i="20"/>
  <c r="AY57" i="20"/>
  <c r="AY240" i="20"/>
  <c r="AZ240" i="20"/>
  <c r="AZ235" i="20"/>
  <c r="AY235" i="20"/>
  <c r="AZ136" i="20"/>
  <c r="AY136" i="20"/>
  <c r="AZ303" i="20"/>
  <c r="AY303" i="20"/>
  <c r="AY194" i="20"/>
  <c r="AZ194" i="20"/>
  <c r="AZ488" i="20"/>
  <c r="AY488" i="20"/>
  <c r="AY186" i="20"/>
  <c r="AZ186" i="20"/>
  <c r="AZ152" i="20"/>
  <c r="AY152" i="20"/>
  <c r="AZ196" i="20"/>
  <c r="AY196" i="20"/>
  <c r="AZ421" i="20"/>
  <c r="AY421" i="20"/>
  <c r="AZ444" i="20"/>
  <c r="AY444" i="20"/>
  <c r="AY185" i="20"/>
  <c r="AZ185" i="20"/>
  <c r="AZ122" i="20"/>
  <c r="AY122" i="20"/>
  <c r="AZ106" i="20"/>
  <c r="AY106" i="20"/>
  <c r="AY366" i="20"/>
  <c r="AZ366" i="20"/>
  <c r="AZ261" i="20"/>
  <c r="AY261" i="20"/>
  <c r="AY382" i="20"/>
  <c r="AZ382" i="20"/>
  <c r="AZ54" i="20"/>
  <c r="AY54" i="20"/>
  <c r="AZ390" i="20"/>
  <c r="AY390" i="20"/>
  <c r="AZ346" i="20"/>
  <c r="AY346" i="20"/>
  <c r="AZ493" i="20"/>
  <c r="AY493" i="20"/>
  <c r="AZ79" i="20"/>
  <c r="AY79" i="20"/>
  <c r="AZ38" i="20"/>
  <c r="AY38" i="20"/>
  <c r="AZ161" i="20"/>
  <c r="AY161" i="20"/>
  <c r="AY288" i="20"/>
  <c r="AZ288" i="20"/>
  <c r="AZ21" i="20"/>
  <c r="AY21" i="20"/>
  <c r="AZ251" i="20"/>
  <c r="AY251" i="20"/>
  <c r="AY134" i="20"/>
  <c r="AZ134" i="20"/>
  <c r="AZ114" i="20"/>
  <c r="AY114" i="20"/>
  <c r="AZ413" i="20"/>
  <c r="AY413" i="20"/>
  <c r="AY177" i="20"/>
  <c r="AZ177" i="20"/>
  <c r="AZ70" i="20"/>
  <c r="AY70" i="20"/>
  <c r="AY81" i="20"/>
  <c r="AZ81" i="20"/>
  <c r="AY374" i="20"/>
  <c r="AZ374" i="20"/>
  <c r="AZ133" i="20"/>
  <c r="AY133" i="20"/>
  <c r="AZ18" i="20"/>
  <c r="AY18" i="20"/>
  <c r="AY98" i="20"/>
  <c r="AZ98" i="20"/>
  <c r="AZ6" i="20"/>
  <c r="AY6" i="20"/>
  <c r="AZ85" i="20"/>
  <c r="AY85" i="20"/>
  <c r="AZ393" i="20"/>
  <c r="AY393" i="20"/>
  <c r="AY358" i="20"/>
  <c r="AZ358" i="20"/>
  <c r="AY466" i="20"/>
  <c r="AZ466" i="20"/>
  <c r="AZ219" i="20"/>
  <c r="AY219" i="20"/>
  <c r="AY417" i="20"/>
  <c r="AZ417" i="20"/>
  <c r="AZ72" i="20"/>
  <c r="AY72" i="20"/>
  <c r="AY399" i="20"/>
  <c r="AZ399" i="20"/>
  <c r="AY208" i="20"/>
  <c r="AZ208" i="20"/>
  <c r="AY193" i="20"/>
  <c r="AZ193" i="20"/>
  <c r="AY292" i="20"/>
  <c r="AZ292" i="20"/>
  <c r="AZ230" i="20"/>
  <c r="AY230" i="20"/>
  <c r="AZ447" i="20"/>
  <c r="AY447" i="20"/>
  <c r="AZ259" i="20"/>
  <c r="AY259" i="20"/>
  <c r="AZ277" i="20"/>
  <c r="AY277" i="20"/>
  <c r="AZ192" i="20"/>
  <c r="AY192" i="20"/>
  <c r="AZ368" i="20"/>
  <c r="AY368" i="20"/>
  <c r="AZ222" i="20"/>
  <c r="AY222" i="20"/>
  <c r="AY224" i="20"/>
  <c r="AZ224" i="20"/>
  <c r="AY376" i="20"/>
  <c r="AZ376" i="20"/>
  <c r="AZ238" i="20"/>
  <c r="AY238" i="20"/>
  <c r="AY268" i="20"/>
  <c r="AZ268" i="20"/>
  <c r="AZ324" i="20"/>
  <c r="AY324" i="20"/>
  <c r="AZ125" i="20"/>
  <c r="AY125" i="20"/>
  <c r="AZ440" i="20"/>
  <c r="AY440" i="20"/>
  <c r="AZ145" i="20"/>
  <c r="AY145" i="20"/>
  <c r="AZ265" i="20"/>
  <c r="AY265" i="20"/>
  <c r="AZ214" i="20"/>
  <c r="AY214" i="20"/>
  <c r="AY294" i="20"/>
  <c r="AZ294" i="20"/>
  <c r="AZ349" i="20"/>
  <c r="AY349" i="20"/>
  <c r="AY350" i="20"/>
  <c r="AZ350" i="20"/>
  <c r="AZ207" i="20"/>
  <c r="AY207" i="20"/>
  <c r="AZ335" i="20"/>
  <c r="AY335" i="20"/>
  <c r="AZ287" i="20"/>
  <c r="AY287" i="20"/>
  <c r="AZ176" i="20"/>
  <c r="AY176" i="20"/>
  <c r="AZ323" i="20"/>
  <c r="AY323" i="20"/>
  <c r="AZ10" i="20"/>
  <c r="AY10" i="20"/>
  <c r="AY451" i="20"/>
  <c r="AZ451" i="20"/>
  <c r="AZ357" i="20"/>
  <c r="AY357" i="20"/>
  <c r="AY342" i="20"/>
  <c r="AZ342" i="20"/>
  <c r="AZ315" i="20"/>
  <c r="AY315" i="20"/>
  <c r="AZ477" i="20"/>
  <c r="AY477" i="20"/>
  <c r="AY248" i="20"/>
  <c r="AZ248" i="20"/>
  <c r="AZ153" i="20"/>
  <c r="AY153" i="20"/>
  <c r="AZ443" i="20"/>
  <c r="AY443" i="20"/>
  <c r="AY232" i="20"/>
  <c r="AZ232" i="20"/>
  <c r="AZ89" i="20"/>
  <c r="AY89" i="20"/>
  <c r="AZ345" i="20"/>
  <c r="AY345" i="20"/>
  <c r="AZ227" i="20"/>
  <c r="AY227" i="20"/>
  <c r="AY459" i="20"/>
  <c r="AZ459" i="20"/>
  <c r="AZ184" i="20"/>
  <c r="AY184" i="20"/>
  <c r="AZ33" i="20"/>
  <c r="AY33" i="20"/>
  <c r="AY439" i="20"/>
  <c r="AZ439" i="20"/>
  <c r="AZ41" i="20"/>
  <c r="AY41" i="20"/>
  <c r="AZ311" i="20"/>
  <c r="AY311" i="20"/>
  <c r="AZ353" i="20"/>
  <c r="AY353" i="20"/>
  <c r="AY200" i="20"/>
  <c r="AZ200" i="20"/>
  <c r="AZ282" i="20"/>
  <c r="AY282" i="20"/>
  <c r="AZ93" i="20"/>
  <c r="AY93" i="20"/>
  <c r="AZ364" i="20"/>
  <c r="AY364" i="20"/>
  <c r="AZ117" i="20"/>
  <c r="AY117" i="20"/>
  <c r="AY9" i="20"/>
  <c r="AZ9" i="20"/>
  <c r="AZ377" i="20"/>
  <c r="AY377" i="20"/>
  <c r="AZ211" i="20"/>
  <c r="AY211" i="20"/>
  <c r="AZ46" i="20"/>
  <c r="AY46" i="20"/>
  <c r="AZ340" i="20"/>
  <c r="AY340" i="20"/>
  <c r="AY423" i="20"/>
  <c r="AZ423" i="20"/>
  <c r="AZ485" i="20"/>
  <c r="AY485" i="20"/>
  <c r="AZ452" i="20"/>
  <c r="AY452" i="20"/>
  <c r="AY308" i="20"/>
  <c r="AZ308" i="20"/>
  <c r="AZ129" i="20"/>
  <c r="AY129" i="20"/>
  <c r="AZ385" i="20"/>
  <c r="AY385" i="20"/>
  <c r="AZ316" i="20"/>
  <c r="AY316" i="20"/>
  <c r="AZ25" i="20"/>
  <c r="AY25" i="20"/>
  <c r="AZ30" i="20"/>
  <c r="AY30" i="20"/>
  <c r="AY497" i="20"/>
  <c r="AZ497" i="20"/>
  <c r="AZ14" i="20"/>
  <c r="AY14" i="20"/>
  <c r="AZ62" i="20"/>
  <c r="AY62" i="20"/>
  <c r="AY356" i="20"/>
  <c r="AZ356" i="20"/>
  <c r="AZ274" i="20"/>
  <c r="AY274" i="20"/>
  <c r="AZ96" i="20"/>
  <c r="AY96" i="20"/>
  <c r="AY300" i="20"/>
  <c r="AZ300" i="20"/>
  <c r="AZ137" i="20"/>
  <c r="AY137" i="20"/>
  <c r="AZ460" i="20"/>
  <c r="AY460" i="20"/>
  <c r="AY441" i="20"/>
  <c r="AZ441" i="20"/>
  <c r="AY397" i="20"/>
  <c r="AZ397" i="20"/>
  <c r="AZ198" i="20"/>
  <c r="AY198" i="20"/>
  <c r="AY392" i="20"/>
  <c r="AZ392" i="20"/>
  <c r="AY449" i="20"/>
  <c r="AZ449" i="20"/>
  <c r="V5" i="21" l="1"/>
  <c r="V4" i="21"/>
  <c r="V3" i="21"/>
  <c r="T29" i="29" l="1"/>
  <c r="T15" i="29"/>
  <c r="T22" i="29"/>
  <c r="V10" i="21" l="1"/>
  <c r="V9" i="21"/>
  <c r="T30" i="29" l="1"/>
  <c r="T16" i="29"/>
  <c r="T23" i="29"/>
  <c r="K4" i="21"/>
  <c r="N40" i="24" l="1"/>
  <c r="J39" i="24"/>
  <c r="P39" i="24"/>
  <c r="J38" i="24"/>
  <c r="N37" i="24"/>
  <c r="P36" i="24"/>
  <c r="M34" i="24"/>
  <c r="L34" i="24"/>
  <c r="J34" i="24"/>
  <c r="N33" i="24"/>
  <c r="P32" i="24"/>
  <c r="J31" i="24"/>
  <c r="M30" i="24"/>
  <c r="K30" i="24"/>
  <c r="J30" i="24"/>
  <c r="N29" i="24"/>
  <c r="P28" i="24"/>
  <c r="P27" i="24"/>
  <c r="K26" i="24"/>
  <c r="J26" i="24"/>
  <c r="N25" i="24"/>
  <c r="P24" i="24"/>
  <c r="P23" i="24"/>
  <c r="K22" i="24"/>
  <c r="M21" i="24"/>
  <c r="N21" i="24"/>
  <c r="P20" i="24"/>
  <c r="P19" i="24"/>
  <c r="K18" i="24"/>
  <c r="J18" i="24"/>
  <c r="N17" i="24"/>
  <c r="P16" i="24"/>
  <c r="J14" i="24"/>
  <c r="N13" i="24"/>
  <c r="P12" i="24"/>
  <c r="P11" i="24"/>
  <c r="J10" i="24"/>
  <c r="N9" i="24"/>
  <c r="P8" i="24"/>
  <c r="K7" i="24"/>
  <c r="P7" i="24"/>
  <c r="P3" i="24"/>
  <c r="O3" i="24"/>
  <c r="N3" i="24"/>
  <c r="M3" i="24"/>
  <c r="L3" i="24"/>
  <c r="K3" i="24"/>
  <c r="J3" i="24"/>
  <c r="I3" i="24"/>
  <c r="H3" i="24"/>
  <c r="G3" i="24"/>
  <c r="F3" i="24"/>
  <c r="E3" i="24"/>
  <c r="D3" i="24"/>
  <c r="C3" i="24"/>
  <c r="B3" i="24"/>
  <c r="A3" i="24"/>
  <c r="L18" i="24" l="1"/>
  <c r="J27" i="24"/>
  <c r="M14" i="24"/>
  <c r="M18" i="24"/>
  <c r="J23" i="24"/>
  <c r="K27" i="24"/>
  <c r="K38" i="24"/>
  <c r="J11" i="24"/>
  <c r="M25" i="24"/>
  <c r="O29" i="24"/>
  <c r="L38" i="24"/>
  <c r="K11" i="24"/>
  <c r="M17" i="24"/>
  <c r="M38" i="24"/>
  <c r="P15" i="24"/>
  <c r="K15" i="24"/>
  <c r="J15" i="24"/>
  <c r="J6" i="24"/>
  <c r="M6" i="24"/>
  <c r="L6" i="24"/>
  <c r="K6" i="24"/>
  <c r="J22" i="24"/>
  <c r="M22" i="24"/>
  <c r="L22" i="24"/>
  <c r="P35" i="24"/>
  <c r="K35" i="24"/>
  <c r="J35" i="24"/>
  <c r="M9" i="24"/>
  <c r="P31" i="24"/>
  <c r="K31" i="24"/>
  <c r="K10" i="24"/>
  <c r="M13" i="24"/>
  <c r="J19" i="24"/>
  <c r="L10" i="24"/>
  <c r="K19" i="24"/>
  <c r="L26" i="24"/>
  <c r="K39" i="24"/>
  <c r="J7" i="24"/>
  <c r="M10" i="24"/>
  <c r="K14" i="24"/>
  <c r="M26" i="24"/>
  <c r="L14" i="24"/>
  <c r="K23" i="24"/>
  <c r="L30" i="24"/>
  <c r="K34" i="24"/>
  <c r="O9" i="24"/>
  <c r="O21" i="24"/>
  <c r="O33" i="24"/>
  <c r="N6" i="24"/>
  <c r="L7" i="24"/>
  <c r="J8" i="24"/>
  <c r="P9" i="24"/>
  <c r="N10" i="24"/>
  <c r="L11" i="24"/>
  <c r="J12" i="24"/>
  <c r="P13" i="24"/>
  <c r="N14" i="24"/>
  <c r="L15" i="24"/>
  <c r="J16" i="24"/>
  <c r="P17" i="24"/>
  <c r="N18" i="24"/>
  <c r="L19" i="24"/>
  <c r="J20" i="24"/>
  <c r="P21" i="24"/>
  <c r="N22" i="24"/>
  <c r="L23" i="24"/>
  <c r="J24" i="24"/>
  <c r="P25" i="24"/>
  <c r="N26" i="24"/>
  <c r="L27" i="24"/>
  <c r="J28" i="24"/>
  <c r="P29" i="24"/>
  <c r="N30" i="24"/>
  <c r="L31" i="24"/>
  <c r="J32" i="24"/>
  <c r="P33" i="24"/>
  <c r="N34" i="24"/>
  <c r="L35" i="24"/>
  <c r="J36" i="24"/>
  <c r="P37" i="24"/>
  <c r="N38" i="24"/>
  <c r="L39" i="24"/>
  <c r="P40" i="24"/>
  <c r="O13" i="24"/>
  <c r="O40" i="24"/>
  <c r="M7" i="24"/>
  <c r="K8" i="24"/>
  <c r="O10" i="24"/>
  <c r="M11" i="24"/>
  <c r="K12" i="24"/>
  <c r="O14" i="24"/>
  <c r="M15" i="24"/>
  <c r="K16" i="24"/>
  <c r="O18" i="24"/>
  <c r="M19" i="24"/>
  <c r="K20" i="24"/>
  <c r="O22" i="24"/>
  <c r="M23" i="24"/>
  <c r="K24" i="24"/>
  <c r="O26" i="24"/>
  <c r="M27" i="24"/>
  <c r="K28" i="24"/>
  <c r="O30" i="24"/>
  <c r="M31" i="24"/>
  <c r="K32" i="24"/>
  <c r="O34" i="24"/>
  <c r="M35" i="24"/>
  <c r="K36" i="24"/>
  <c r="O38" i="24"/>
  <c r="M39" i="24"/>
  <c r="O17" i="24"/>
  <c r="P6" i="24"/>
  <c r="N7" i="24"/>
  <c r="L8" i="24"/>
  <c r="J9" i="24"/>
  <c r="P10" i="24"/>
  <c r="N11" i="24"/>
  <c r="L12" i="24"/>
  <c r="J13" i="24"/>
  <c r="P14" i="24"/>
  <c r="N15" i="24"/>
  <c r="L16" i="24"/>
  <c r="J17" i="24"/>
  <c r="P18" i="24"/>
  <c r="N19" i="24"/>
  <c r="L20" i="24"/>
  <c r="J21" i="24"/>
  <c r="P22" i="24"/>
  <c r="N23" i="24"/>
  <c r="L24" i="24"/>
  <c r="J25" i="24"/>
  <c r="P26" i="24"/>
  <c r="N27" i="24"/>
  <c r="L28" i="24"/>
  <c r="J29" i="24"/>
  <c r="P30" i="24"/>
  <c r="N31" i="24"/>
  <c r="L32" i="24"/>
  <c r="J33" i="24"/>
  <c r="P34" i="24"/>
  <c r="N35" i="24"/>
  <c r="L36" i="24"/>
  <c r="J37" i="24"/>
  <c r="P38" i="24"/>
  <c r="N39" i="24"/>
  <c r="J40" i="24"/>
  <c r="O7" i="24"/>
  <c r="M8" i="24"/>
  <c r="K9" i="24"/>
  <c r="O11" i="24"/>
  <c r="M12" i="24"/>
  <c r="K13" i="24"/>
  <c r="O15" i="24"/>
  <c r="M16" i="24"/>
  <c r="K17" i="24"/>
  <c r="O19" i="24"/>
  <c r="M20" i="24"/>
  <c r="K21" i="24"/>
  <c r="O23" i="24"/>
  <c r="M24" i="24"/>
  <c r="K25" i="24"/>
  <c r="O27" i="24"/>
  <c r="M28" i="24"/>
  <c r="K29" i="24"/>
  <c r="O31" i="24"/>
  <c r="M32" i="24"/>
  <c r="K33" i="24"/>
  <c r="O35" i="24"/>
  <c r="M36" i="24"/>
  <c r="K37" i="24"/>
  <c r="O39" i="24"/>
  <c r="K40" i="24"/>
  <c r="O25" i="24"/>
  <c r="O37" i="24"/>
  <c r="N8" i="24"/>
  <c r="L9" i="24"/>
  <c r="N12" i="24"/>
  <c r="L13" i="24"/>
  <c r="N16" i="24"/>
  <c r="L17" i="24"/>
  <c r="N20" i="24"/>
  <c r="L21" i="24"/>
  <c r="N24" i="24"/>
  <c r="L25" i="24"/>
  <c r="N28" i="24"/>
  <c r="L29" i="24"/>
  <c r="N32" i="24"/>
  <c r="L33" i="24"/>
  <c r="N36" i="24"/>
  <c r="L37" i="24"/>
  <c r="L40" i="24"/>
  <c r="M40" i="24"/>
  <c r="O8" i="24"/>
  <c r="O12" i="24"/>
  <c r="O16" i="24"/>
  <c r="O20" i="24"/>
  <c r="O24" i="24"/>
  <c r="O28" i="24"/>
  <c r="M29" i="24"/>
  <c r="O32" i="24"/>
  <c r="M33" i="24"/>
  <c r="O36" i="24"/>
  <c r="M37" i="24"/>
  <c r="H6" i="24" l="1"/>
  <c r="I6" i="24"/>
  <c r="H28" i="24"/>
  <c r="I28" i="24"/>
  <c r="H37" i="24"/>
  <c r="I37" i="24"/>
  <c r="H31" i="24"/>
  <c r="I31" i="24"/>
  <c r="I38" i="24"/>
  <c r="H38" i="24"/>
  <c r="I33" i="24"/>
  <c r="H33" i="24"/>
  <c r="H20" i="24"/>
  <c r="I20" i="24"/>
  <c r="H39" i="24"/>
  <c r="I39" i="24"/>
  <c r="H7" i="24"/>
  <c r="I7" i="24"/>
  <c r="H14" i="24"/>
  <c r="I14" i="24"/>
  <c r="I40" i="24"/>
  <c r="H40" i="24"/>
  <c r="I9" i="24"/>
  <c r="H9" i="24"/>
  <c r="H29" i="24"/>
  <c r="I29" i="24"/>
  <c r="H24" i="24"/>
  <c r="I24" i="24"/>
  <c r="I19" i="24"/>
  <c r="H19" i="24"/>
  <c r="H21" i="24"/>
  <c r="I21" i="24"/>
  <c r="H16" i="24"/>
  <c r="I16" i="24"/>
  <c r="I27" i="24"/>
  <c r="H27" i="24"/>
  <c r="H34" i="24"/>
  <c r="I34" i="24"/>
  <c r="H13" i="24"/>
  <c r="I13" i="24"/>
  <c r="I25" i="24"/>
  <c r="H25" i="24"/>
  <c r="H36" i="24"/>
  <c r="I36" i="24"/>
  <c r="H12" i="24"/>
  <c r="I12" i="24"/>
  <c r="H15" i="24"/>
  <c r="I15" i="24"/>
  <c r="H22" i="24"/>
  <c r="I22" i="24"/>
  <c r="H8" i="24"/>
  <c r="I8" i="24"/>
  <c r="H35" i="24"/>
  <c r="I35" i="24"/>
  <c r="H10" i="24"/>
  <c r="I10" i="24"/>
  <c r="H26" i="24"/>
  <c r="I26" i="24"/>
  <c r="H32" i="24"/>
  <c r="I32" i="24"/>
  <c r="H23" i="24"/>
  <c r="I23" i="24"/>
  <c r="I17" i="24"/>
  <c r="H17" i="24"/>
  <c r="H30" i="24"/>
  <c r="I30" i="24"/>
  <c r="I11" i="24"/>
  <c r="H11" i="24"/>
  <c r="H18" i="24"/>
  <c r="I18" i="24"/>
  <c r="J6" i="27" l="1"/>
  <c r="L31" i="29" l="1"/>
  <c r="L24" i="29"/>
  <c r="L17" i="29"/>
  <c r="K31" i="29"/>
  <c r="K24" i="29"/>
  <c r="K17" i="29"/>
  <c r="F31" i="29"/>
  <c r="H31" i="29"/>
  <c r="I31" i="29"/>
  <c r="I24" i="29"/>
  <c r="I17" i="29"/>
  <c r="H24" i="29"/>
  <c r="H17" i="29"/>
  <c r="F24" i="29"/>
  <c r="F17" i="29"/>
  <c r="J2" i="29" l="1"/>
  <c r="G2" i="29"/>
  <c r="J5" i="27" l="1"/>
  <c r="B25" i="29" l="1"/>
  <c r="B18" i="29"/>
  <c r="B11" i="29"/>
  <c r="A25" i="29"/>
  <c r="A18" i="29"/>
  <c r="A11" i="29"/>
  <c r="C6" i="29"/>
  <c r="C7" i="29"/>
  <c r="C5" i="29"/>
  <c r="G30" i="29" l="1"/>
  <c r="J30" i="29"/>
  <c r="E25" i="29"/>
  <c r="G25" i="29"/>
  <c r="E27" i="29"/>
  <c r="E29" i="29"/>
  <c r="J25" i="29"/>
  <c r="E26" i="29"/>
  <c r="G26" i="29"/>
  <c r="J26" i="29"/>
  <c r="G27" i="29"/>
  <c r="E28" i="29"/>
  <c r="J27" i="29"/>
  <c r="G28" i="29"/>
  <c r="J28" i="29"/>
  <c r="G29" i="29"/>
  <c r="E30" i="29"/>
  <c r="J29" i="29"/>
  <c r="G18" i="29"/>
  <c r="J18" i="29"/>
  <c r="L23" i="29"/>
  <c r="E21" i="29"/>
  <c r="E23" i="29"/>
  <c r="E19" i="29"/>
  <c r="G19" i="29"/>
  <c r="E20" i="29"/>
  <c r="J19" i="29"/>
  <c r="G20" i="29"/>
  <c r="G22" i="29"/>
  <c r="J20" i="29"/>
  <c r="G21" i="29"/>
  <c r="E22" i="29"/>
  <c r="J21" i="29"/>
  <c r="J22" i="29"/>
  <c r="G23" i="29"/>
  <c r="J23" i="29"/>
  <c r="E18" i="29"/>
  <c r="J15" i="29"/>
  <c r="G11" i="29"/>
  <c r="E13" i="29"/>
  <c r="J16" i="29"/>
  <c r="E14" i="29"/>
  <c r="G12" i="29"/>
  <c r="E15" i="29"/>
  <c r="J11" i="29"/>
  <c r="G13" i="29"/>
  <c r="E16" i="29"/>
  <c r="G14" i="29"/>
  <c r="J12" i="29"/>
  <c r="G15" i="29"/>
  <c r="E11" i="29"/>
  <c r="J13" i="29"/>
  <c r="G16" i="29"/>
  <c r="I13" i="29"/>
  <c r="J14" i="29"/>
  <c r="E12" i="29"/>
  <c r="F11" i="29"/>
  <c r="K23" i="29"/>
  <c r="I23" i="29"/>
  <c r="H23" i="29"/>
  <c r="F23" i="29"/>
  <c r="H11" i="29"/>
  <c r="F16" i="29"/>
  <c r="K16" i="29"/>
  <c r="I16" i="29"/>
  <c r="L16" i="29"/>
  <c r="H16" i="29"/>
  <c r="L30" i="29"/>
  <c r="I30" i="29"/>
  <c r="H30" i="29"/>
  <c r="F30" i="29"/>
  <c r="K30" i="29"/>
  <c r="L20" i="29"/>
  <c r="K20" i="29"/>
  <c r="H22" i="29"/>
  <c r="F20" i="29"/>
  <c r="H19" i="29"/>
  <c r="L21" i="29"/>
  <c r="K21" i="29"/>
  <c r="I18" i="29"/>
  <c r="F21" i="29"/>
  <c r="F18" i="29"/>
  <c r="L22" i="29"/>
  <c r="K22" i="29"/>
  <c r="F22" i="29"/>
  <c r="K18" i="29"/>
  <c r="H20" i="29"/>
  <c r="I19" i="29"/>
  <c r="H18" i="29"/>
  <c r="L18" i="29"/>
  <c r="I20" i="29"/>
  <c r="L19" i="29"/>
  <c r="K19" i="29"/>
  <c r="H21" i="29"/>
  <c r="F19" i="29"/>
  <c r="I21" i="29"/>
  <c r="I22" i="29"/>
  <c r="L28" i="29"/>
  <c r="K26" i="29"/>
  <c r="F26" i="29"/>
  <c r="H28" i="29"/>
  <c r="I28" i="29"/>
  <c r="L26" i="29"/>
  <c r="K27" i="29"/>
  <c r="F27" i="29"/>
  <c r="H29" i="29"/>
  <c r="I27" i="29"/>
  <c r="H26" i="29"/>
  <c r="F25" i="29"/>
  <c r="L27" i="29"/>
  <c r="K28" i="29"/>
  <c r="F28" i="29"/>
  <c r="I25" i="29"/>
  <c r="L25" i="29"/>
  <c r="L29" i="29"/>
  <c r="K29" i="29"/>
  <c r="F29" i="29"/>
  <c r="K25" i="29"/>
  <c r="I26" i="29"/>
  <c r="H25" i="29"/>
  <c r="H27" i="29"/>
  <c r="I29" i="29"/>
  <c r="K13" i="29"/>
  <c r="K15" i="29"/>
  <c r="I15" i="29"/>
  <c r="H12" i="29"/>
  <c r="H14" i="29"/>
  <c r="F12" i="29"/>
  <c r="F14" i="29"/>
  <c r="L15" i="29"/>
  <c r="K12" i="29"/>
  <c r="K14" i="29"/>
  <c r="K11" i="29"/>
  <c r="H13" i="29"/>
  <c r="H15" i="29"/>
  <c r="F13" i="29"/>
  <c r="F15" i="29"/>
  <c r="D24" i="29"/>
  <c r="M24" i="29"/>
  <c r="O24" i="29" s="1"/>
  <c r="F7" i="29" l="1"/>
  <c r="H6" i="29"/>
  <c r="F6" i="29"/>
  <c r="H7" i="29"/>
  <c r="K7" i="29"/>
  <c r="K6" i="29"/>
  <c r="K4" i="29"/>
  <c r="K5" i="29"/>
  <c r="F4" i="29"/>
  <c r="F5" i="29"/>
  <c r="N24" i="29"/>
  <c r="P24" i="29" l="1"/>
  <c r="J7" i="27" l="1"/>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I14" i="29" l="1"/>
  <c r="L14" i="29"/>
  <c r="L13" i="29"/>
  <c r="L7" i="29" l="1"/>
  <c r="I7" i="29"/>
  <c r="N5" i="27"/>
  <c r="M5" i="27"/>
  <c r="L5" i="27"/>
  <c r="L12" i="29" l="1"/>
  <c r="L11" i="29"/>
  <c r="I12" i="29"/>
  <c r="I11" i="29"/>
  <c r="I6" i="29"/>
  <c r="L6" i="29"/>
  <c r="I5" i="29" l="1"/>
  <c r="M11" i="29"/>
  <c r="L4" i="29"/>
  <c r="L5" i="29"/>
  <c r="I4" i="29"/>
  <c r="O11" i="29" l="1"/>
  <c r="N11" i="29"/>
  <c r="D31" i="29"/>
  <c r="D29" i="29"/>
  <c r="D30" i="29"/>
  <c r="D23" i="29"/>
  <c r="D21" i="29"/>
  <c r="D22" i="29"/>
  <c r="D17" i="29" l="1"/>
  <c r="M31" i="29"/>
  <c r="O31" i="29" s="1"/>
  <c r="D28" i="29"/>
  <c r="D25" i="29"/>
  <c r="M23" i="29"/>
  <c r="O23" i="29" s="1"/>
  <c r="M30" i="29"/>
  <c r="O30" i="29" s="1"/>
  <c r="M29" i="29"/>
  <c r="O29" i="29" s="1"/>
  <c r="M22" i="29"/>
  <c r="O22" i="29" s="1"/>
  <c r="M21" i="29"/>
  <c r="O21" i="29" s="1"/>
  <c r="D20" i="29"/>
  <c r="D16" i="29"/>
  <c r="D12" i="29" l="1"/>
  <c r="M27" i="29"/>
  <c r="O27" i="29" s="1"/>
  <c r="D26" i="29"/>
  <c r="D27" i="29"/>
  <c r="M28" i="29"/>
  <c r="O28" i="29" s="1"/>
  <c r="N31" i="29"/>
  <c r="M25" i="29"/>
  <c r="O25" i="29" s="1"/>
  <c r="N30" i="29"/>
  <c r="N29" i="29"/>
  <c r="N22" i="29"/>
  <c r="N21" i="29"/>
  <c r="N23" i="29"/>
  <c r="D18" i="29"/>
  <c r="M18" i="29"/>
  <c r="O18" i="29" s="1"/>
  <c r="J7" i="29"/>
  <c r="D19" i="29"/>
  <c r="M19" i="29"/>
  <c r="O19" i="29" s="1"/>
  <c r="J6" i="29"/>
  <c r="D14" i="29"/>
  <c r="D15" i="29"/>
  <c r="M15" i="29"/>
  <c r="M17" i="29"/>
  <c r="M12" i="29" l="1"/>
  <c r="N12" i="29" s="1"/>
  <c r="E7" i="29"/>
  <c r="P23" i="29"/>
  <c r="N27" i="29"/>
  <c r="P27" i="29" s="1"/>
  <c r="N28" i="29"/>
  <c r="P28" i="29" s="1"/>
  <c r="P31" i="29"/>
  <c r="D7" i="29"/>
  <c r="P22" i="29"/>
  <c r="O17" i="29"/>
  <c r="N17" i="29"/>
  <c r="M26" i="29"/>
  <c r="O26" i="29" s="1"/>
  <c r="N25" i="29"/>
  <c r="M20" i="29"/>
  <c r="E6" i="29"/>
  <c r="N19" i="29"/>
  <c r="N18" i="29"/>
  <c r="O15" i="29"/>
  <c r="N15" i="29"/>
  <c r="P30" i="29"/>
  <c r="P29" i="29"/>
  <c r="P21" i="29"/>
  <c r="D6" i="29"/>
  <c r="M16" i="29"/>
  <c r="M13" i="29"/>
  <c r="D13" i="29"/>
  <c r="M6" i="29" l="1"/>
  <c r="O20" i="29"/>
  <c r="O6" i="29" s="1"/>
  <c r="M7" i="29"/>
  <c r="N26" i="29"/>
  <c r="N7" i="29" s="1"/>
  <c r="O12" i="29"/>
  <c r="P12" i="29" s="1"/>
  <c r="P17" i="29"/>
  <c r="O7" i="29"/>
  <c r="G6" i="29"/>
  <c r="P25" i="29"/>
  <c r="M14" i="29"/>
  <c r="G7" i="29"/>
  <c r="N20" i="29"/>
  <c r="O16" i="29"/>
  <c r="N16" i="29"/>
  <c r="O13" i="29"/>
  <c r="N13" i="29"/>
  <c r="P18" i="29"/>
  <c r="P19" i="29"/>
  <c r="P15" i="29"/>
  <c r="P26" i="29" l="1"/>
  <c r="P7" i="29" s="1"/>
  <c r="N14" i="29"/>
  <c r="O14" i="29"/>
  <c r="P20" i="29"/>
  <c r="P6" i="29" s="1"/>
  <c r="N6" i="29"/>
  <c r="P13" i="29"/>
  <c r="P16" i="29"/>
  <c r="J5" i="29" l="1"/>
  <c r="J4" i="29"/>
  <c r="D11" i="29"/>
  <c r="E5" i="29"/>
  <c r="E4" i="29"/>
  <c r="P14" i="29"/>
  <c r="G4" i="29" l="1"/>
  <c r="G5" i="29"/>
  <c r="D5" i="29"/>
  <c r="D4" i="29"/>
  <c r="H4" i="29"/>
  <c r="H5" i="29"/>
  <c r="M4" i="29" l="1"/>
  <c r="M5" i="29"/>
  <c r="O4" i="29" l="1"/>
  <c r="O5" i="29"/>
  <c r="N4" i="29"/>
  <c r="N5" i="29"/>
  <c r="P11" i="29"/>
  <c r="P5" i="29" l="1"/>
  <c r="P4" i="29"/>
</calcChain>
</file>

<file path=xl/sharedStrings.xml><?xml version="1.0" encoding="utf-8"?>
<sst xmlns="http://schemas.openxmlformats.org/spreadsheetml/2006/main" count="384" uniqueCount="219">
  <si>
    <t>Firma:</t>
  </si>
  <si>
    <t>Geschäftsjahr:</t>
  </si>
  <si>
    <t>Gasqualität:</t>
  </si>
  <si>
    <t>Marktgebiet:</t>
  </si>
  <si>
    <t>Betriebsnummer:</t>
  </si>
  <si>
    <t>Kürzungen</t>
  </si>
  <si>
    <t>Selbst geschaffene gewerbliche Schutzrechte und ähnliche Rechte und Werte</t>
  </si>
  <si>
    <t>entgeltlich erworbene Konzessionen, gewerbliche Schutzrechte und ähnliche Rechte und Werte sowie Lizenzen an solchen Rechten und Werten</t>
  </si>
  <si>
    <t>Netznummer:</t>
  </si>
  <si>
    <t>Summe</t>
  </si>
  <si>
    <t>Anlagengruppe</t>
  </si>
  <si>
    <t>Hinzurechnungen</t>
  </si>
  <si>
    <t>Betriebsgebäude</t>
  </si>
  <si>
    <t>I. Angaben zum Netzbetreiber</t>
  </si>
  <si>
    <t>Angaben zu den Nutzungsdauern</t>
  </si>
  <si>
    <t>Jahre</t>
  </si>
  <si>
    <t>Grundstücksanlagen, Bauten für Transportwesen</t>
  </si>
  <si>
    <t>Verwaltungsgebäude</t>
  </si>
  <si>
    <t>Gleisanlagen, Eisenbahnwagen</t>
  </si>
  <si>
    <t>Geschäftsausstattung (ohne EDV, Werkzeuge/Geräte); Vermittlungseinrichtungen</t>
  </si>
  <si>
    <t>Lagereinrichtung</t>
  </si>
  <si>
    <t>Hardware</t>
  </si>
  <si>
    <t>Software</t>
  </si>
  <si>
    <t>Gasbehälter</t>
  </si>
  <si>
    <t>Gasreinigungsanlagen</t>
  </si>
  <si>
    <t>Leit- und Energietechnik (Erdgasverdichteranlagen)</t>
  </si>
  <si>
    <t>Nebenanlagen (Erdgasverdichteranlagen)</t>
  </si>
  <si>
    <t>Verkehrswege</t>
  </si>
  <si>
    <t>Hausdruckregler/Zählerregler</t>
  </si>
  <si>
    <t>Regeleinrichtungen</t>
  </si>
  <si>
    <t>Sicherheitseinrichtungen (Mess-, Regel- und Zähleranlagen)</t>
  </si>
  <si>
    <t>Leit- und Energietechnik (Mess-, Regel- und Zähleranlagen)</t>
  </si>
  <si>
    <t>Nebenanlagen (Mess-, Regel- und Zähleranlagen)</t>
  </si>
  <si>
    <t>Gebäude (Mess-, Regel- und Zähleranlagen)</t>
  </si>
  <si>
    <t>Werkzeuge/Geräte</t>
  </si>
  <si>
    <t>Leichtfahrzeuge</t>
  </si>
  <si>
    <t>Schwerfahrzeuge</t>
  </si>
  <si>
    <t>Erdgasverdichtung</t>
  </si>
  <si>
    <t>Piping und Armaturen</t>
  </si>
  <si>
    <t>Gasmessanlagen</t>
  </si>
  <si>
    <t>Sicherheitseinrichtungen (Erdgasverdichteranlagen)</t>
  </si>
  <si>
    <t>Armaturen/Armaturenstationen</t>
  </si>
  <si>
    <t>Molchschleusen</t>
  </si>
  <si>
    <t>Gaszähler der Verteilung</t>
  </si>
  <si>
    <t>Messeinrichtungen</t>
  </si>
  <si>
    <t>Verdichter in Gasmischanlagen</t>
  </si>
  <si>
    <t>Fernwirkanlagen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</si>
  <si>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</si>
  <si>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</si>
  <si>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</si>
  <si>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</si>
  <si>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</si>
  <si>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</si>
  <si>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</si>
  <si>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</si>
  <si>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</si>
  <si>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</si>
  <si>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Sicherheitseinrichtungen (Rohrleitungen/HAL)</t>
  </si>
  <si>
    <t>NetzId</t>
  </si>
  <si>
    <t>Angaben zur Anlage/Anlagengruppe</t>
  </si>
  <si>
    <t>Zugangsjahr</t>
  </si>
  <si>
    <t>Vermögensgegenstand</t>
  </si>
  <si>
    <t>geleistete Anzahlungen auf immaterielle Vermögensgegenstände</t>
  </si>
  <si>
    <t>geleistete Anzahlungen und Anlagen im Bau des Sachanlagevermögens</t>
  </si>
  <si>
    <t>Nutzungsdauer (handelsrechtlich)</t>
  </si>
  <si>
    <t>WAV-Positionen</t>
  </si>
  <si>
    <t>Tabellenblatt</t>
  </si>
  <si>
    <t>Unterer Rand</t>
  </si>
  <si>
    <t>Oberer Rand</t>
  </si>
  <si>
    <t>bitte wählen</t>
  </si>
  <si>
    <t>Erhebungsbogen für Gasverteilernetzbetreiber nach § 10a ARegV</t>
  </si>
  <si>
    <t>kalkulatorische Abschreibungen</t>
  </si>
  <si>
    <t>kalkulatorische Gewerbesteuer</t>
  </si>
  <si>
    <t>Restwerte zum 31.12.</t>
  </si>
  <si>
    <t>kalkulatorische Verzinsungsbasis</t>
  </si>
  <si>
    <t>Zu berücksichtigende Werte</t>
  </si>
  <si>
    <t>EK-Zins</t>
  </si>
  <si>
    <t>nach § 7 Abs. 6 NEV</t>
  </si>
  <si>
    <t>nach § 7 Abs. 7 NEV</t>
  </si>
  <si>
    <t>gewichtet</t>
  </si>
  <si>
    <t>kalkulatorische Verzinsung</t>
  </si>
  <si>
    <t>Zugänge im Zugangsjahr</t>
  </si>
  <si>
    <t>Antragsjahr/Kapitalkosten-aufschlag für die Erlösober-grenze</t>
  </si>
  <si>
    <t>Angaben zu den (erwarteten) Anschaffungs- und Herstellungskosten</t>
  </si>
  <si>
    <t>Angaben zu den (erwarteten) bilanziellen Wertansätzen</t>
  </si>
  <si>
    <t>Investitionsjahre</t>
  </si>
  <si>
    <t>Zeitreihe_1</t>
  </si>
  <si>
    <t>Zeitreihe_2</t>
  </si>
  <si>
    <t>D3_WAV</t>
  </si>
  <si>
    <t>A_Stammdaten</t>
  </si>
  <si>
    <t>D_SAV</t>
  </si>
  <si>
    <t>Zelle bzw. Spalte</t>
  </si>
  <si>
    <t>Sachverhalt</t>
  </si>
  <si>
    <t>Bitte auswählen</t>
  </si>
  <si>
    <t>Aktenzeichen</t>
  </si>
  <si>
    <t>Art des Übergangs</t>
  </si>
  <si>
    <t>Bezeichnung Netz/Anlage</t>
  </si>
  <si>
    <t>Datum des Übergangs</t>
  </si>
  <si>
    <t>Erläuterungen der einzelnen Tabellenblätter und Spaltenüberschriften</t>
  </si>
  <si>
    <t>Spaltenbezeichnung</t>
  </si>
  <si>
    <t>erwartete historische AK/HK im Anschaffungsjahr</t>
  </si>
  <si>
    <t>Netzübergänge</t>
  </si>
  <si>
    <t>Teilnetzabgang</t>
  </si>
  <si>
    <t>Teilnetzaufnahme</t>
  </si>
  <si>
    <t>Vollnetzaufnahme</t>
  </si>
  <si>
    <t>AJ</t>
  </si>
  <si>
    <t>SAV</t>
  </si>
  <si>
    <t>WAV</t>
  </si>
  <si>
    <t>E_Erläuterung</t>
  </si>
  <si>
    <t xml:space="preserve">Erstmalig in einem Kapitalkostenaufschlagverfahren beantragter Wert einer Anlage je Netz-ID. Dieser Wert ist in Folgeanträgen unverändert beizubehalten. Veränderungen im Wertansatz der Anlage ausgehend vom ursprünglichen Ansatz sind über die Spalten "Hinzurechnungen" und "Kürzungen" abzubilden.  </t>
  </si>
  <si>
    <t>Übersicht über die Teile des Gasversorgungsnetzes oder die Anlagen des Netzbetreibers welche zwischen dem 1.1.2021 und dem 31.12.2025 übergegangen sind:</t>
  </si>
  <si>
    <t>E Erläuterung</t>
  </si>
  <si>
    <t>Kategorie</t>
  </si>
  <si>
    <t>D2.BKZ</t>
  </si>
  <si>
    <t>Baukostenzuschüsse</t>
  </si>
  <si>
    <t>Netzanschlusskostenbeiträge</t>
  </si>
  <si>
    <t>SoPo Investitionszuschüsse</t>
  </si>
  <si>
    <t>D2_BKZ_NAKB_SoPo</t>
  </si>
  <si>
    <t xml:space="preserve">Im Tabellenblatt D2_BKZ_NAKB_SoPo sind die für Baukostenzuschüsse, Netzanschlusskostenbeiträge sowie  Sonderposten für Investitionszuschüsse  in dem Basisjahr nachfolgenden Kalenderjahren sich ergebende Baukostenzuschüsse und Netzanschlusskostenbeiträge und Investitionszuschüsse einzutragen. 
Diese setzen sich aus den Baukostenzuschüssen, Netzanschlusskostenbeiträgen und Investitionszuschüssen zusammen, die nach dem Basisjahr der Ausgangsniveauermittlung bis zum letzten abschlossenen Geschäftsjahr entstanden sind sowie den Baukostenzuschüssen, Netzanschlusskostenbeiträgen und Investitionszuschüssen, die nach dem letzten abgeschlossenen Geschäftsjahr bis zum 31.12. des Jahres, welches der Antragstellung folgt, entstehen werden. </t>
  </si>
  <si>
    <t>Im Tabellenblatt A_Stammdaten sind die Stammdaten des Netzbetreibers einzutragen. Zudem hat der Netzbetreiber anzugeben, ob die gemeldeten Kapitalkosten originär bei ihm selbst entstehen oder ob diese bei einem oder mehreren Verpächtern entstehen. Zur Plausibilisierung  muss die im Erhebungsbogen angegebene NetzID mit der NetzID des jeweiligen Netzbereichs aus dem Basisjahr übereinstimmen. Des Weiteren sind Netzübergänge im Anschreiben bzw. im Tabellenblatt E_Erläuterung zu nennen.</t>
  </si>
  <si>
    <t>Spaltenbezeichnungen in den Tabellenblättern  D_SAV und D3_WAV</t>
  </si>
  <si>
    <r>
      <rPr>
        <b/>
        <u/>
        <sz val="11"/>
        <color rgb="FFFF0000"/>
        <rFont val="Calibri"/>
        <family val="2"/>
        <scheme val="minor"/>
      </rPr>
      <t>davon</t>
    </r>
    <r>
      <rPr>
        <sz val="11"/>
        <rFont val="Calibri"/>
        <family val="2"/>
        <scheme val="minor"/>
      </rPr>
      <t xml:space="preserve">
Zugänge auf Grund von Netzübergängen nach Basisjahr</t>
    </r>
  </si>
  <si>
    <r>
      <rPr>
        <b/>
        <u/>
        <sz val="11"/>
        <color rgb="FFFF0000"/>
        <rFont val="Calibri"/>
        <family val="2"/>
        <scheme val="minor"/>
      </rPr>
      <t>davon</t>
    </r>
    <r>
      <rPr>
        <sz val="11"/>
        <color theme="1"/>
        <rFont val="Calibri"/>
        <family val="2"/>
        <scheme val="minor"/>
      </rPr>
      <t xml:space="preserve"> 
in Kostenwälzung Biogas berücksichtigt
</t>
    </r>
  </si>
  <si>
    <r>
      <rPr>
        <b/>
        <u/>
        <sz val="11"/>
        <color rgb="FFFF0000"/>
        <rFont val="Calibri"/>
        <family val="2"/>
        <scheme val="minor"/>
      </rPr>
      <t>davon</t>
    </r>
    <r>
      <rPr>
        <sz val="11"/>
        <color theme="1"/>
        <rFont val="Calibri"/>
        <family val="2"/>
        <scheme val="minor"/>
      </rPr>
      <t xml:space="preserve"> 
für den Aufbau einer seperaten Wasserstoff-infrastruktur</t>
    </r>
  </si>
  <si>
    <t>Netzbezeichnung</t>
  </si>
  <si>
    <t>NetzID</t>
  </si>
  <si>
    <t>D Sachanlagevermögen (für Zugänge ab 2021)</t>
  </si>
  <si>
    <r>
      <rPr>
        <b/>
        <u/>
        <sz val="11"/>
        <color rgb="FFFF0000"/>
        <rFont val="Calibri"/>
        <family val="2"/>
        <scheme val="minor"/>
      </rPr>
      <t xml:space="preserve">davon </t>
    </r>
    <r>
      <rPr>
        <sz val="11"/>
        <color theme="1"/>
        <rFont val="Calibri"/>
        <family val="2"/>
        <scheme val="minor"/>
      </rPr>
      <t xml:space="preserve">
zur Herstellung der grundsätzlichen Kompatibilität von Erdgasnetzinfrastruktur mit Wasserstoff (über die bloße Zuspeisung i.S.d. § 3 Nr. 19a EnWG hinaus)</t>
    </r>
  </si>
  <si>
    <t>Kürzungen/
Abgänge</t>
  </si>
  <si>
    <r>
      <rPr>
        <b/>
        <u/>
        <sz val="11"/>
        <color rgb="FFFF0000"/>
        <rFont val="Calibri"/>
        <family val="2"/>
        <scheme val="minor"/>
      </rPr>
      <t>davon</t>
    </r>
    <r>
      <rPr>
        <sz val="11"/>
        <rFont val="Calibri"/>
        <family val="2"/>
        <scheme val="minor"/>
      </rPr>
      <t xml:space="preserve">
Abgänge auf Grund von Netzübergängen nach dem Basisjahr</t>
    </r>
  </si>
  <si>
    <t>Abbildung der Zinssätze</t>
  </si>
  <si>
    <t>Jahr</t>
  </si>
  <si>
    <t>FK-Zins</t>
  </si>
  <si>
    <t>Mischzins</t>
  </si>
  <si>
    <t>davon Sachanlage-vermögen</t>
  </si>
  <si>
    <t>Sachanlage-vermögen</t>
  </si>
  <si>
    <t>BKZ/NAKB</t>
  </si>
  <si>
    <t>Kapitalkosten-aufschlag</t>
  </si>
  <si>
    <t>davon SAV</t>
  </si>
  <si>
    <t>davon WAV</t>
  </si>
  <si>
    <t>BKZ/NAKB/SoPo</t>
  </si>
  <si>
    <t>Erwartete historische AKHK im AJ</t>
  </si>
  <si>
    <t>Historische AKHK, der Investitionen seit dem 01.01.2021</t>
  </si>
  <si>
    <t>B Berechnung Kapitalkostenaufschlag (für Zugänge ab 2021)</t>
  </si>
  <si>
    <t>davon weiteres Anlagevermögen</t>
  </si>
  <si>
    <t>weiteres Anlagevermögen</t>
  </si>
  <si>
    <t>II. Informationen über Netzeigentümer/Verpächter/Netzveränderungen</t>
  </si>
  <si>
    <t>Eingabe erwartet</t>
  </si>
  <si>
    <r>
      <t>GewSt-Hebesatz
(</t>
    </r>
    <r>
      <rPr>
        <sz val="11"/>
        <color rgb="FFFF0000"/>
        <rFont val="Calibri"/>
        <family val="2"/>
        <scheme val="minor"/>
      </rPr>
      <t>Basisjahr 2020</t>
    </r>
    <r>
      <rPr>
        <sz val="11"/>
        <color theme="1"/>
        <rFont val="Calibri"/>
        <family val="2"/>
        <scheme val="minor"/>
      </rPr>
      <t>)</t>
    </r>
  </si>
  <si>
    <t>III. Fragen</t>
  </si>
  <si>
    <t>1. Sind seit dem Basisjahr 2020 Netzteile durch den Netzbetreiber aufgenommen worden?</t>
  </si>
  <si>
    <t>1.a Werden für diese Netzaufnahmen Beträge geltend gemacht, die ursprünglich nicht beim Antragsteller angefallen sind?</t>
  </si>
  <si>
    <t>2. Werden Netzteile im Antragsjahr vorraussichtlich aufgenommen?</t>
  </si>
  <si>
    <t>2.a Werden für diese vorrausichtlichen Netzaufnahmen Beträge als Planwerte geltend gemacht?</t>
  </si>
  <si>
    <t>3. Sind seit dem Basisjahr 2020 Netzteile durch den Netzbetreiber abgegeben worden?</t>
  </si>
  <si>
    <t>3.a Werden Beträge für das abgegebene Netzteil in Abzug gebracht?</t>
  </si>
  <si>
    <t>4. Werden Netzteile im Antragsjahr vorrausichtlich abgegeben?</t>
  </si>
  <si>
    <t>4.a Werden für diese vorrausichtlichen Netzabgaben Beträge als Planwerte in Abzug gebracht?</t>
  </si>
  <si>
    <t>5. Sind seit dem Basisjahr wälzungsfähige Kosten nach § 20b GasNEV für Biogasanlagen angefallen oder werden bis zum Ende des Antragsjahr anfallen?</t>
  </si>
  <si>
    <t>5.a Wurden diese Beträge in Abzug gebracht?</t>
  </si>
  <si>
    <t>6. Sind zusätzliche Kosten dadurch entstanden, dass eine separate Wasserstoffinsfrastruktur aufgebaut wurde?</t>
  </si>
  <si>
    <t>Erläuterung</t>
  </si>
  <si>
    <t>7. Sind in den Anschaffungsjahren AKHK für vom Dienstleister angeschaffte Wirtschaftsgüter oder Investitionskosten enthalten?</t>
  </si>
  <si>
    <t>D3 Weiteres Anlagevermögen (für Zugänge ab 2021)</t>
  </si>
  <si>
    <t>Ausfüllhilfe</t>
  </si>
  <si>
    <t>Die Zellen des Erhebungsbogens sind farblich markiert:</t>
  </si>
  <si>
    <t>Berechnung durch BNetzA</t>
  </si>
  <si>
    <t>Ergebnisrechnung der BNetzA, die der Netzbetreiber ersetzen kann</t>
  </si>
  <si>
    <t>B_KKauf</t>
  </si>
  <si>
    <t>Der Netzbetreiber kann hier Anmerkungen und Erläuterung im Zusammenhang mit der Befüllung des Erhebungsbogens vornehmen. Insbesondere sind die Zugänge, Abgänge sowie Hinzurechnungen und Kürzungen zu erläutern. Des Weiteren sind etwaige Netzübergänge im Tabellenblatt E_Erläuterung aufzulisten.</t>
  </si>
  <si>
    <t xml:space="preserve">Hierunter sind bspw. Abweichungen durch eventuelle Schlüsseländerungen und aufgrund von Planansätzen auszuweisen. 
Darüber hinaus sind bspw. Nachaktivierungen und /oder Zugänge (z.B.  Anlagenkäufe) aus dem nicht-regulierten Bereich darzustellen. Nachaktivierungen sind im Jahr der Nachaktivierung zu erfassen. 
Eintragungen in dieser Spalte sind im Antrag zu erläutern. </t>
  </si>
  <si>
    <t xml:space="preserve">Hierunter sind bspw. Abweichungen durch eventuelle Schlüsseländerungen und aufgrund von Planansätzen auszuweisen. Darüber hinaus  sind bspw. außerplanmäßige Anlagenabgänge zu erfassen (Verschrottungen, Havarieren usw.). Eintragungen in dieser Spalte sind im Antrag zu erläutern. </t>
  </si>
  <si>
    <t>Kalenderjahr</t>
  </si>
  <si>
    <t>Nebenrechnung</t>
  </si>
  <si>
    <t>Restwerte und Abschreibungen</t>
  </si>
  <si>
    <t>Abschreibungsmodalitäten gemäß KANU</t>
  </si>
  <si>
    <t>#</t>
  </si>
  <si>
    <t>SAV-ID</t>
  </si>
  <si>
    <t>Suffix</t>
  </si>
  <si>
    <t>Wurde KANU 1.0 angewendet? (Zeitraum 2023 - 2024)</t>
  </si>
  <si>
    <t>Wird KANU 2.0 angewendet?</t>
  </si>
  <si>
    <t>Abschreibungsmethode 2025 gemäß KANU 2.0 linear oder degressiv</t>
  </si>
  <si>
    <t>ggf. degressiver Abschreibungssatz gemäß KANU 2.0 im Jahr 2025 in %</t>
  </si>
  <si>
    <t>gemäß KANU 2.0 angenommenes Nutzungsdauerende bis 31.12. des Jahres</t>
  </si>
  <si>
    <t>Nutzungsdauer unterer Rand gemäß KANU 1.0</t>
  </si>
  <si>
    <t>Nutzungsdauer unterer Rand gemäß KANU 2.0</t>
  </si>
  <si>
    <t>Nutzungs-dauer Unterer Rand gemäß GasNEV</t>
  </si>
  <si>
    <t>Nutzungs-dauer Oberer Rand gemäß GasNEV</t>
  </si>
  <si>
    <t>AB [€]</t>
  </si>
  <si>
    <t>Abschreibung [€]</t>
  </si>
  <si>
    <t>EB [€]</t>
  </si>
  <si>
    <t>Abschreibung linear [€]</t>
  </si>
  <si>
    <t>Abschreibung degressiv [€]</t>
  </si>
  <si>
    <t>(Erwartete) historische Zugänge von Baukostenzuschüssen und Netzanschlusskostenbeiträgen</t>
  </si>
  <si>
    <t>Zu berücksich-tigende Werte</t>
  </si>
  <si>
    <t>Anlagengruppen</t>
  </si>
  <si>
    <t>Agr-ID</t>
  </si>
  <si>
    <t>Anwendungsbereich KANU</t>
  </si>
  <si>
    <t>Anwendungsbereich KANU 2.0</t>
  </si>
  <si>
    <t>Ja</t>
  </si>
  <si>
    <t>EKI Zins</t>
  </si>
  <si>
    <t>Grundstücke</t>
  </si>
  <si>
    <t>grundstücksgleiche Rechte</t>
  </si>
  <si>
    <t>Abschreibungsmethode</t>
  </si>
  <si>
    <t>Nein</t>
  </si>
  <si>
    <t>linear</t>
  </si>
  <si>
    <t>degressiv</t>
  </si>
  <si>
    <t>Kanu gewünscht bis</t>
  </si>
  <si>
    <t>LNG Anbindungsanlagen gemäß separater Festlegung</t>
  </si>
  <si>
    <t>D2 Auflösung von Baukostenzuschüssen/Netzanschlusskostenbeiträgen und Sonderposten für Investitionszuschüsse in Verbindung mit der GasNEV (für Zugänge ab 2021)</t>
  </si>
  <si>
    <t>AfA</t>
  </si>
  <si>
    <t>Restwert zum 31.12.</t>
  </si>
  <si>
    <t>NB1</t>
  </si>
  <si>
    <t>ABC GmbH</t>
  </si>
  <si>
    <t>Im Tabellenblatt D3_WAV ist das Anlagelagevermögen darzustellen, welches nicht zum Sachanlagevermögen im Sinne der GasNEV/ARegV gehört. 
Grundsätzlich sind für weiteres Anlagevermögen die für Sachanlagen und Baukostenzuschüssen/Netzanschlusskostenbeiträgen dargestellten Ausführungen zu beachten.
Bei der Darstellung der Anlagen im Bau ist dabei zudem folgendes zu beachten:
Sofern der Netzbetreiber Anlagen im Bau geltend macht, ist darauf zu achten, dass nur die Buchwerte der Anlagen im Bau angegeben werden, welche im Antragsjahr als Anlage im Bau bilanziert  bzw. voraussichtlich bilanziert werden und bei denen nicht erwartet wird, dass diese für den im Antragsjahr betrachteten Zeitraum in Betrieb genommen werden. 
Wird die Anlage im Bau im Folgejahr erweitert, ist dafür eine neue Zeile - für des Zwecke des KKauf als seperate Anlage im Bau - in diesem Folgejahr zu erfassen.  Die im Vorjahr angesetzte Anlage im Bau ist für dieses Vorjahr weiter anzusetzen. Sofern die Anlage im Bau im Antragsjahr als Fertiganlage in Betrieb genommen wird, sind die handelsrechtlichen Wertansätze der Anlage im Bau zum 31.12. mit Null anzusetzen.
Die aktivierte Anlage ist sodann im Tabellenblatt "D_SAV" zu erfassen.</t>
  </si>
  <si>
    <t>(Erwartete) Restwerte zu AK/HK zum Stand 31.12.2025  bereinigt um Investitionsmaßnahmen, Biogaskosten und Wasserstoff</t>
  </si>
  <si>
    <t>Im Tabellenblatt D_SAV sind die für Sachanlagen in dem Basisjahr nachfolgenden Kalenderjahren sich ergebende Anschaffungs- und Herstellungskosten einzutragen. 
Diese setzen sich aus den Anschaffungs- und Herstellungskosten zusammen, die nach dem Basisjahr der Ausgangsniveauermittlung bis zum letzten abschlossenen Geschäftsjahr entstanden sind sowie den Anschaffungs- und Herstellungskosten, die nach dem letzten abgeschlossenen Geschäftsjahr bis zum 31.12. des Jahres, welches der Antragstellung folgt, entstehen werden. 
Die Bildung einer eindeutigen SAV-ID (Spalte 2) ist für das Ausfüllen der weiteren Spalten erforderlich. Die SAV-ID wird automatisch aus den Angaben zur Netz-ID, dem Anschaffungsjahr, der Anlagenruppe sowie dem Suffix gebildet.  Das Suffix ist ein Differenzierungsmerkmal (aufsteigende ganze Zahlen ab 1), sollten die übrigen Felder übereinstimmen.Der Suffix kommt zur Anwendung sofern eine Anlagegruppe mit gleichem Anschaffungsjahr unterschiedlichen Abschreibungsmodalitäten unterliegt.
Die Spalten 18 und 23 beziehen sich auf die KANU 1.0-Festlegung aus November 2022 und deren Anwendung für die Anschaffungsjahre 2023 und 2024. 
Die Spalten 19-22 und 24 sind farblich differenziert dargestellt und beziehen sich auf die KANU 2.0-Festlegung aus September 2024. Diese Festlegung umfasst alle Anschaffungen im Kapitalkostenaufschlag 4. RP ab Anschaffungsjahr 2021 (Ausnahme siehe Liste). Es ist zu beachten, dass in Spalte 22 als angenommenes Nutzungsdauerende maximal das Jahr 2044 auswählbar ist.
Soll ein Wirtschaftsgut, für welches KANU 1.0 bereits Anwendung findet (Spalte 18 wurde mit "ja" beantwortet), auch in 2025 weiterhin verkürzt abgeschrieben werden, so muss zwangsläufig in Spalte 19 für die Anwendung von KANU 2.0 auch "ja" ausgewählt werden. Ansonsten erhöht sich für die Jahre 2025 ff. die Nutzungsdauer wieder auf den unteren Rand gemäß GasNEV. 
In der Spalte 17 sind für die Anschaffungsjahre vor 2026 zwingend die Restwerte aus dem KKauf 2025 einzutragen, damit die Kalkulation des KKauf 2026 auf Basis der korrekten Restwerte der Wirtschaftsgüter fortgeführt werden kann.
Die Vorgaben der KANU 2.0-Festlegung werden in der Nebenrechnung ab Spalte AK kalkuliert.
Sämtliche verkürzte Nutzungsdauern, also jegliche Abweichungen von den Vorgaben der GasNEV nach KANU 2.0 sind im schriftlichen Antrag zu erläutern und zu begründen.</t>
  </si>
  <si>
    <t>Das Tabellenblatt B_KKauf berechnet automatisch den aus Sicht der Regulierungskammer aufgrund der vom Netzbetreiber gemeldeten Daten genehmigungsfähigen Kapitalkostenaufschlag. Die Zellen bzgl. der kalkulatorischen Abschreibungen (Gesamt), der kalkulatorischen Verzinsung, der kalkulatorischen Gewerbesteuer sowie der Gesamtbetrag des beantragten Kapitalkostenaufschlags können vom Netzbetreiber überschrieben werden, sollte er einen anderen als den automatisch berechneten Betrag für anerkennungsfähig erachten. Dieses Vorgehen ist im Antrag zu erläutern.</t>
  </si>
  <si>
    <t>HE_Gas_KKauf_2026_v1.1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</si>
</sst>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_-* #,##0\ _€_-;\-* #,##0\ _€_-;_-* &quot;-&quot;??\ _€_-;_-@_-"/>
    <numFmt numFmtId="165" formatCode="0_ ;\-0\ "/>
    <numFmt numFmtId="166" formatCode="0.000%"/>
    <numFmt numFmtId="167" formatCode="[$-407]General"/>
    <numFmt numFmtId="168" formatCode="#,##0&quot;    &quot;;&quot;-&quot;#,##0&quot;    &quot;;&quot; -&quot;#&quot;    &quot;;@&quot; &quot;"/>
    <numFmt numFmtId="169" formatCode="[$-407]dd&quot;.&quot;mm&quot;.&quot;yyyy"/>
    <numFmt numFmtId="170" formatCode="_-* #,##0\ _€_-;\-* #,##0\ _€_-;_-* &quot;-&quot;\ _€_-;_-@_-"/>
    <numFmt numFmtId="171" formatCode="#,##0_ ;[Red]\-#,##0\ "/>
    <numFmt numFmtId="172" formatCode="&quot;AB &quot;#"/>
    <numFmt numFmtId="173" formatCode="&quot;RW 31.12.&quot;0000"/>
    <numFmt numFmtId="174" formatCode="0.0"/>
    <numFmt numFmtId="175" formatCode="0.000000%"/>
    <numFmt numFmtId="176" formatCode="_-* #,##0.00\ _€_-;\-* #,##0.00\ _€_-;_-* &quot;-&quot;??\ _€_-;_-@_-"/>
    <numFmt numFmtId="177" formatCode="##\ ##"/>
    <numFmt numFmtId="178" formatCode="##\ ##\ #"/>
    <numFmt numFmtId="179" formatCode="##\ ##\ ##"/>
    <numFmt numFmtId="180" formatCode="##\ ##\ ##\ ###"/>
    <numFmt numFmtId="181" formatCode="_([$€]* #,##0.00_);_([$€]* \(#,##0.00\);_([$€]* &quot;-&quot;??_);_(@_)"/>
    <numFmt numFmtId="182" formatCode="#,##0.00_ ;[Red]\-#,##0.00;\-"/>
    <numFmt numFmtId="183" formatCode="_-* #,##0_-;\-* #,##0_-;_-* &quot;-&quot;??_-;_-@_-"/>
  </numFmts>
  <fonts count="42"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b/>
      <sz val="11"/>
      <name val="Calibri"/>
      <family val="2"/>
      <scheme val="minor"/>
    </font>
    <font>
      <sz val="11"/>
      <name val="Calibri"/>
      <family val="2"/>
      <scheme val="minor"/>
    </font>
    <font>
      <b/>
      <sz val="14"/>
      <name val="Calibri"/>
      <family val="2"/>
      <scheme val="minor"/>
    </font>
    <font>
      <b/>
      <sz val="14"/>
      <color theme="1"/>
      <name val="Calibri"/>
      <family val="2"/>
      <scheme val="minor"/>
    </font>
    <font>
      <sz val="11"/>
      <color theme="0"/>
      <name val="Calibri"/>
      <family val="2"/>
      <scheme val="minor"/>
    </font>
    <font>
      <b/>
      <sz val="16"/>
      <color theme="1"/>
      <name val="Calibri"/>
      <family val="2"/>
      <scheme val="minor"/>
    </font>
    <font>
      <sz val="14"/>
      <name val="Calibri"/>
      <family val="2"/>
      <scheme val="minor"/>
    </font>
    <font>
      <b/>
      <sz val="11"/>
      <color rgb="FFFA7D00"/>
      <name val="Calibri"/>
      <family val="2"/>
      <scheme val="minor"/>
    </font>
    <font>
      <sz val="12"/>
      <color theme="1"/>
      <name val="Calibri"/>
      <family val="2"/>
      <scheme val="minor"/>
    </font>
    <font>
      <sz val="11"/>
      <color rgb="FF000000"/>
      <name val="Calibri"/>
      <family val="2"/>
    </font>
    <font>
      <b/>
      <sz val="14"/>
      <color rgb="FF000000"/>
      <name val="Calibri"/>
      <family val="2"/>
    </font>
    <font>
      <sz val="12"/>
      <color theme="0"/>
      <name val="Calibri"/>
      <family val="2"/>
    </font>
    <font>
      <sz val="11"/>
      <color theme="0"/>
      <name val="Calibri"/>
      <family val="2"/>
    </font>
    <font>
      <b/>
      <sz val="12"/>
      <color rgb="FF000000"/>
      <name val="Calibri"/>
      <family val="2"/>
    </font>
    <font>
      <sz val="12"/>
      <color rgb="FF000000"/>
      <name val="Calibri"/>
      <family val="2"/>
    </font>
    <font>
      <sz val="11"/>
      <name val="Calibri"/>
      <family val="2"/>
    </font>
    <font>
      <sz val="11"/>
      <color rgb="FFFF0000"/>
      <name val="Calibri"/>
      <family val="2"/>
      <scheme val="minor"/>
    </font>
    <font>
      <b/>
      <u/>
      <sz val="11"/>
      <color rgb="FFFF0000"/>
      <name val="Calibri"/>
      <family val="2"/>
      <scheme val="minor"/>
    </font>
    <font>
      <sz val="11"/>
      <color theme="1"/>
      <name val="Arial"/>
      <family val="2"/>
    </font>
    <font>
      <b/>
      <sz val="11"/>
      <color theme="1"/>
      <name val="Arial"/>
      <family val="2"/>
    </font>
    <font>
      <sz val="11"/>
      <name val="Arial"/>
      <family val="2"/>
    </font>
    <font>
      <b/>
      <sz val="11"/>
      <name val="Arial"/>
      <family val="2"/>
    </font>
    <font>
      <sz val="8"/>
      <color theme="1"/>
      <name val="Calibri"/>
      <family val="2"/>
      <scheme val="minor"/>
    </font>
    <font>
      <sz val="11"/>
      <color rgb="FF9C0006"/>
      <name val="Calibri"/>
      <family val="2"/>
      <scheme val="minor"/>
    </font>
    <font>
      <sz val="11"/>
      <color rgb="FF9C5700"/>
      <name val="Calibri"/>
      <family val="2"/>
      <scheme val="minor"/>
    </font>
    <font>
      <sz val="10"/>
      <name val="Arial"/>
      <family val="2"/>
    </font>
    <font>
      <sz val="10"/>
      <color theme="1"/>
      <name val="Arial"/>
      <family val="2"/>
    </font>
    <font>
      <i/>
      <sz val="11"/>
      <name val="Calibri"/>
      <family val="2"/>
      <scheme val="minor"/>
    </font>
    <font>
      <sz val="11"/>
      <color indexed="8"/>
      <name val="Calibri"/>
      <family val="2"/>
    </font>
    <font>
      <sz val="8"/>
      <name val="Times New Roman"/>
      <family val="1"/>
    </font>
    <font>
      <sz val="11"/>
      <color indexed="9"/>
      <name val="Calibri"/>
      <family val="2"/>
    </font>
    <font>
      <sz val="8"/>
      <name val="Arial"/>
      <family val="2"/>
    </font>
    <font>
      <b/>
      <sz val="10"/>
      <name val="Arial"/>
      <family val="2"/>
    </font>
    <font>
      <b/>
      <sz val="9"/>
      <name val="Arial"/>
      <family val="2"/>
    </font>
    <font>
      <i/>
      <sz val="10"/>
      <name val="Arial"/>
      <family val="2"/>
    </font>
    <font>
      <b/>
      <i/>
      <sz val="10"/>
      <name val="Arial"/>
      <family val="2"/>
    </font>
    <font>
      <b/>
      <i/>
      <sz val="9"/>
      <name val="Arial"/>
      <family val="2"/>
    </font>
    <font>
      <sz val="10"/>
      <name val="Courier"/>
      <family val="3"/>
    </font>
  </fonts>
  <fills count="47">
    <fill>
      <patternFill patternType="none"/>
    </fill>
    <fill>
      <patternFill patternType="gray125"/>
    </fill>
    <fill>
      <patternFill patternType="solid">
        <fgColor rgb="FFF2F2F2"/>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gray0625">
        <fgColor theme="0" tint="-0.499984740745262"/>
        <bgColor theme="5" tint="0.79992065187536243"/>
      </patternFill>
    </fill>
    <fill>
      <patternFill patternType="solid">
        <fgColor rgb="FFE6B9B8"/>
        <bgColor rgb="FFE6B9B8"/>
      </patternFill>
    </fill>
    <fill>
      <patternFill patternType="solid">
        <fgColor rgb="FFF2DCDB"/>
        <bgColor rgb="FFF2DCDB"/>
      </patternFill>
    </fill>
    <fill>
      <patternFill patternType="solid">
        <fgColor theme="5" tint="0.79998168889431442"/>
        <bgColor rgb="FFE6B9B8"/>
      </patternFill>
    </fill>
    <fill>
      <patternFill patternType="solid">
        <fgColor theme="4" tint="0.39997558519241921"/>
        <bgColor rgb="FFE6B9B8"/>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5"/>
      </patternFill>
    </fill>
    <fill>
      <patternFill patternType="solid">
        <fgColor theme="4" tint="0.59999389629810485"/>
        <bgColor indexed="64"/>
      </patternFill>
    </fill>
    <fill>
      <patternFill patternType="solid">
        <fgColor theme="0" tint="-0.249977111117893"/>
        <bgColor indexed="64"/>
      </patternFill>
    </fill>
    <fill>
      <patternFill patternType="lightUp"/>
    </fill>
    <fill>
      <patternFill patternType="solid">
        <fgColor rgb="FFBFBFBF"/>
        <bgColor indexed="64"/>
      </patternFill>
    </fill>
    <fill>
      <patternFill patternType="gray0625">
        <fgColor auto="1"/>
        <bgColor theme="5" tint="0.79998168889431442"/>
      </patternFill>
    </fill>
    <fill>
      <patternFill patternType="solid">
        <fgColor rgb="FFFFC7CE"/>
      </patternFill>
    </fill>
    <fill>
      <patternFill patternType="solid">
        <fgColor rgb="FFFFEB9C"/>
      </patternFill>
    </fill>
    <fill>
      <patternFill patternType="solid">
        <fgColor theme="4" tint="0.79998168889431442"/>
        <bgColor indexed="65"/>
      </patternFill>
    </fill>
    <fill>
      <patternFill patternType="solid">
        <fgColor theme="0" tint="-4.9989318521683403E-2"/>
        <bgColor indexed="64"/>
      </patternFill>
    </fill>
    <fill>
      <patternFill patternType="gray125">
        <bgColor theme="5" tint="0.79995117038483843"/>
      </patternFill>
    </fill>
    <fill>
      <patternFill patternType="solid">
        <fgColor theme="0" tint="-0.2499465926084170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2F2F2"/>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gray0625">
        <bgColor theme="5" tint="0.79992065187536243"/>
      </patternFill>
    </fill>
    <fill>
      <patternFill patternType="solid">
        <fgColor rgb="FFFFFF00"/>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7F7F7F"/>
      </right>
      <top style="thin">
        <color rgb="FF7F7F7F"/>
      </top>
      <bottom style="thin">
        <color rgb="FF7F7F7F"/>
      </bottom>
      <diagonal/>
    </border>
    <border>
      <left/>
      <right style="thin">
        <color rgb="FF7F7F7F"/>
      </right>
      <top/>
      <bottom style="thin">
        <color rgb="FF7F7F7F"/>
      </bottom>
      <diagonal/>
    </border>
    <border>
      <left/>
      <right/>
      <top style="thin">
        <color rgb="FF7F7F7F"/>
      </top>
      <bottom style="thin">
        <color rgb="FF7F7F7F"/>
      </bottom>
      <diagonal/>
    </border>
    <border>
      <left/>
      <right/>
      <top/>
      <bottom style="thin">
        <color rgb="FF7F7F7F"/>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7F7F7F"/>
      </right>
      <top/>
      <bottom/>
      <diagonal/>
    </border>
    <border>
      <left style="thin">
        <color indexed="64"/>
      </left>
      <right/>
      <top style="thin">
        <color indexed="64"/>
      </top>
      <bottom/>
      <diagonal/>
    </border>
    <border>
      <left style="thin">
        <color rgb="FF7F7F7F"/>
      </left>
      <right/>
      <top style="thin">
        <color rgb="FF7F7F7F"/>
      </top>
      <bottom style="thin">
        <color rgb="FF7F7F7F"/>
      </bottom>
      <diagonal/>
    </border>
    <border>
      <left/>
      <right style="thin">
        <color rgb="FF3F3F3F"/>
      </right>
      <top style="thin">
        <color rgb="FF3F3F3F"/>
      </top>
      <bottom style="thin">
        <color rgb="FF3F3F3F"/>
      </bottom>
      <diagonal/>
    </border>
    <border>
      <left/>
      <right/>
      <top/>
      <bottom style="hair">
        <color indexed="22"/>
      </bottom>
      <diagonal/>
    </border>
  </borders>
  <cellStyleXfs count="79">
    <xf numFmtId="0" fontId="0" fillId="0" borderId="0"/>
    <xf numFmtId="0" fontId="2" fillId="2" borderId="2" applyNumberFormat="0" applyAlignment="0" applyProtection="0"/>
    <xf numFmtId="0" fontId="1" fillId="3" borderId="0" applyNumberFormat="0" applyBorder="0" applyAlignment="0" applyProtection="0"/>
    <xf numFmtId="0" fontId="8" fillId="4" borderId="0" applyNumberFormat="0" applyBorder="0" applyAlignment="0" applyProtection="0"/>
    <xf numFmtId="0" fontId="1" fillId="5" borderId="0" applyNumberFormat="0" applyBorder="0" applyAlignment="0" applyProtection="0"/>
    <xf numFmtId="9" fontId="1" fillId="0" borderId="0" applyFont="0" applyFill="0" applyBorder="0" applyAlignment="0" applyProtection="0"/>
    <xf numFmtId="0" fontId="11" fillId="2" borderId="1" applyNumberFormat="0" applyAlignment="0" applyProtection="0"/>
    <xf numFmtId="170" fontId="5" fillId="11" borderId="0">
      <alignment horizontal="left" vertical="center"/>
    </xf>
    <xf numFmtId="170" fontId="5" fillId="14" borderId="0">
      <alignment horizontal="left" vertical="center"/>
    </xf>
    <xf numFmtId="170" fontId="2" fillId="2" borderId="2" applyAlignment="0" applyProtection="0"/>
    <xf numFmtId="170" fontId="1" fillId="13" borderId="3">
      <alignment horizontal="left" vertical="center"/>
      <protection locked="0"/>
    </xf>
    <xf numFmtId="0" fontId="27" fillId="19" borderId="0" applyNumberFormat="0" applyBorder="0" applyAlignment="0" applyProtection="0"/>
    <xf numFmtId="0" fontId="28" fillId="20" borderId="0" applyNumberFormat="0" applyBorder="0" applyAlignment="0" applyProtection="0"/>
    <xf numFmtId="0" fontId="1" fillId="21" borderId="0" applyNumberFormat="0" applyBorder="0" applyAlignment="0" applyProtection="0"/>
    <xf numFmtId="0" fontId="29" fillId="0" borderId="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177" fontId="33" fillId="0" borderId="3">
      <alignment horizontal="left"/>
    </xf>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2"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178" fontId="33" fillId="0" borderId="3">
      <alignment horizontal="left"/>
    </xf>
    <xf numFmtId="179" fontId="33" fillId="0" borderId="3">
      <alignment horizontal="left"/>
    </xf>
    <xf numFmtId="0" fontId="34" fillId="39"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180" fontId="33" fillId="0" borderId="3">
      <alignment horizontal="left"/>
    </xf>
    <xf numFmtId="181" fontId="29" fillId="0" borderId="0" applyFont="0" applyFill="0" applyBorder="0" applyAlignment="0" applyProtection="0"/>
    <xf numFmtId="176" fontId="29" fillId="0" borderId="0" applyFont="0" applyFill="0" applyBorder="0" applyAlignment="0" applyProtection="0"/>
    <xf numFmtId="9" fontId="29" fillId="0" borderId="0" applyFont="0" applyFill="0" applyBorder="0" applyAlignment="0" applyProtection="0"/>
    <xf numFmtId="0" fontId="29" fillId="0" borderId="0"/>
    <xf numFmtId="49" fontId="29" fillId="0" borderId="0"/>
    <xf numFmtId="9" fontId="29" fillId="0" borderId="0" applyFont="0" applyFill="0" applyBorder="0" applyAlignment="0" applyProtection="0"/>
    <xf numFmtId="0" fontId="29" fillId="0" borderId="0"/>
    <xf numFmtId="0" fontId="24" fillId="0" borderId="0"/>
    <xf numFmtId="176" fontId="1" fillId="0" borderId="0" applyFont="0" applyFill="0" applyBorder="0" applyAlignment="0" applyProtection="0"/>
    <xf numFmtId="0" fontId="24" fillId="0" borderId="0"/>
    <xf numFmtId="0" fontId="24" fillId="0" borderId="0"/>
    <xf numFmtId="0" fontId="29" fillId="43" borderId="0"/>
    <xf numFmtId="0" fontId="29" fillId="43" borderId="0"/>
    <xf numFmtId="0" fontId="29" fillId="43" borderId="0"/>
    <xf numFmtId="0" fontId="29" fillId="43" borderId="0"/>
    <xf numFmtId="0" fontId="36" fillId="43" borderId="0"/>
    <xf numFmtId="0" fontId="38" fillId="43" borderId="0"/>
    <xf numFmtId="0" fontId="39" fillId="43" borderId="0"/>
    <xf numFmtId="0" fontId="39" fillId="43" borderId="0"/>
    <xf numFmtId="0" fontId="39" fillId="43" borderId="0"/>
    <xf numFmtId="0" fontId="39" fillId="43" borderId="0"/>
    <xf numFmtId="0" fontId="40" fillId="43" borderId="0"/>
    <xf numFmtId="0" fontId="37" fillId="43" borderId="0"/>
    <xf numFmtId="0" fontId="35" fillId="43" borderId="0"/>
    <xf numFmtId="182" fontId="29" fillId="44" borderId="26"/>
    <xf numFmtId="182" fontId="29" fillId="44" borderId="26"/>
    <xf numFmtId="0" fontId="38" fillId="44" borderId="0"/>
    <xf numFmtId="0" fontId="29" fillId="43" borderId="0"/>
    <xf numFmtId="0" fontId="29" fillId="43" borderId="0"/>
    <xf numFmtId="0" fontId="29" fillId="43" borderId="0"/>
    <xf numFmtId="0" fontId="29" fillId="43" borderId="0"/>
    <xf numFmtId="0" fontId="36" fillId="43" borderId="0"/>
    <xf numFmtId="0" fontId="38" fillId="43" borderId="0"/>
    <xf numFmtId="0" fontId="29" fillId="43" borderId="0"/>
    <xf numFmtId="0" fontId="40" fillId="43" borderId="0"/>
    <xf numFmtId="0" fontId="37" fillId="43" borderId="0"/>
    <xf numFmtId="0" fontId="35" fillId="43" borderId="0"/>
    <xf numFmtId="0" fontId="41" fillId="0" borderId="0"/>
    <xf numFmtId="0" fontId="1" fillId="0" borderId="0"/>
    <xf numFmtId="0" fontId="24" fillId="0" borderId="0"/>
    <xf numFmtId="43" fontId="1" fillId="0" borderId="0" applyFont="0" applyFill="0" applyBorder="0" applyAlignment="0" applyProtection="0"/>
    <xf numFmtId="43" fontId="1" fillId="0" borderId="0" applyFont="0" applyFill="0" applyBorder="0" applyAlignment="0" applyProtection="0"/>
  </cellStyleXfs>
  <cellXfs count="201">
    <xf numFmtId="0" fontId="0" fillId="0" borderId="0" xfId="0"/>
    <xf numFmtId="0" fontId="1" fillId="3" borderId="3" xfId="2" applyBorder="1" applyAlignment="1" applyProtection="1">
      <alignment horizontal="center" vertical="center" wrapText="1"/>
    </xf>
    <xf numFmtId="0" fontId="0" fillId="3" borderId="3" xfId="2" applyFont="1" applyBorder="1" applyAlignment="1" applyProtection="1">
      <alignment horizontal="center" vertical="center" wrapText="1"/>
    </xf>
    <xf numFmtId="0" fontId="10" fillId="4" borderId="4" xfId="3" applyFont="1" applyBorder="1" applyProtection="1"/>
    <xf numFmtId="0" fontId="10" fillId="4" borderId="6" xfId="3" applyFont="1" applyBorder="1" applyProtection="1"/>
    <xf numFmtId="0" fontId="10" fillId="4" borderId="5" xfId="3" applyFont="1" applyBorder="1" applyProtection="1"/>
    <xf numFmtId="0" fontId="5" fillId="4" borderId="3" xfId="3" applyFont="1" applyBorder="1" applyAlignment="1" applyProtection="1">
      <alignment horizontal="center"/>
    </xf>
    <xf numFmtId="0" fontId="10" fillId="4" borderId="3" xfId="3" applyFont="1" applyBorder="1" applyProtection="1"/>
    <xf numFmtId="0" fontId="10" fillId="4" borderId="3" xfId="3" applyFont="1" applyBorder="1" applyAlignment="1" applyProtection="1">
      <alignment horizontal="centerContinuous" vertical="center" wrapText="1"/>
    </xf>
    <xf numFmtId="0" fontId="0" fillId="3" borderId="3" xfId="2" applyFont="1" applyBorder="1" applyAlignment="1" applyProtection="1">
      <alignment horizontal="center" vertical="center"/>
    </xf>
    <xf numFmtId="0" fontId="0" fillId="0" borderId="0" xfId="0" applyProtection="1"/>
    <xf numFmtId="164" fontId="2" fillId="2" borderId="2" xfId="1" applyNumberFormat="1" applyFont="1" applyProtection="1"/>
    <xf numFmtId="164" fontId="1" fillId="5" borderId="1" xfId="4" applyNumberFormat="1" applyBorder="1" applyProtection="1">
      <protection locked="0"/>
    </xf>
    <xf numFmtId="0" fontId="9" fillId="0" borderId="0" xfId="0" applyFont="1" applyProtection="1"/>
    <xf numFmtId="0" fontId="0" fillId="0" borderId="3" xfId="0" applyBorder="1" applyAlignment="1" applyProtection="1">
      <alignment horizontal="left" vertical="center"/>
    </xf>
    <xf numFmtId="0" fontId="0" fillId="0" borderId="0" xfId="0" applyFill="1" applyBorder="1" applyProtection="1"/>
    <xf numFmtId="0" fontId="0" fillId="0" borderId="0" xfId="0" applyFill="1" applyProtection="1"/>
    <xf numFmtId="0" fontId="0" fillId="3" borderId="3" xfId="2" applyFont="1" applyBorder="1" applyAlignment="1" applyProtection="1">
      <alignment vertical="center" wrapText="1"/>
    </xf>
    <xf numFmtId="0" fontId="7" fillId="0" borderId="0" xfId="0" applyFont="1" applyProtection="1"/>
    <xf numFmtId="0" fontId="10" fillId="4" borderId="4" xfId="3" applyFont="1" applyBorder="1" applyAlignment="1" applyProtection="1">
      <alignment vertical="center"/>
    </xf>
    <xf numFmtId="0" fontId="10" fillId="4" borderId="6" xfId="3" applyFont="1" applyBorder="1" applyAlignment="1" applyProtection="1">
      <alignment vertical="center"/>
    </xf>
    <xf numFmtId="0" fontId="10" fillId="4" borderId="5" xfId="3" applyFont="1" applyBorder="1" applyAlignment="1" applyProtection="1">
      <alignment vertical="center"/>
    </xf>
    <xf numFmtId="0" fontId="10" fillId="4" borderId="4" xfId="3" applyFont="1" applyBorder="1" applyAlignment="1" applyProtection="1"/>
    <xf numFmtId="0" fontId="10" fillId="4" borderId="6" xfId="3" applyFont="1" applyBorder="1" applyAlignment="1" applyProtection="1"/>
    <xf numFmtId="0" fontId="1" fillId="3" borderId="3" xfId="2" applyBorder="1" applyAlignment="1" applyProtection="1">
      <alignment vertical="center" wrapText="1"/>
    </xf>
    <xf numFmtId="1" fontId="0" fillId="0" borderId="0" xfId="0" applyNumberFormat="1" applyProtection="1"/>
    <xf numFmtId="1" fontId="1" fillId="5" borderId="1" xfId="4" applyNumberFormat="1" applyBorder="1" applyProtection="1">
      <protection locked="0"/>
    </xf>
    <xf numFmtId="164" fontId="1" fillId="5" borderId="7" xfId="4" applyNumberFormat="1" applyBorder="1" applyAlignment="1" applyProtection="1">
      <alignment horizontal="center" vertical="center"/>
      <protection locked="0"/>
    </xf>
    <xf numFmtId="164" fontId="0" fillId="5" borderId="1" xfId="4" applyNumberFormat="1" applyFont="1" applyBorder="1" applyProtection="1">
      <protection locked="0"/>
    </xf>
    <xf numFmtId="164" fontId="1" fillId="5" borderId="1" xfId="4" applyNumberFormat="1" applyBorder="1" applyAlignment="1" applyProtection="1">
      <alignment horizontal="center" vertical="center"/>
      <protection locked="0"/>
    </xf>
    <xf numFmtId="164" fontId="1" fillId="5" borderId="10" xfId="4" applyNumberFormat="1" applyBorder="1" applyAlignment="1" applyProtection="1">
      <alignment horizontal="center" vertical="center"/>
      <protection locked="0"/>
    </xf>
    <xf numFmtId="0" fontId="1" fillId="3" borderId="5" xfId="2" applyBorder="1" applyAlignment="1" applyProtection="1">
      <alignment horizontal="left" vertical="center"/>
    </xf>
    <xf numFmtId="165" fontId="1" fillId="5" borderId="1" xfId="4" applyNumberFormat="1" applyBorder="1" applyAlignment="1" applyProtection="1">
      <alignment horizontal="center" vertical="center"/>
      <protection locked="0"/>
    </xf>
    <xf numFmtId="1" fontId="3" fillId="5" borderId="7" xfId="4" applyNumberFormat="1" applyFont="1" applyBorder="1" applyAlignment="1" applyProtection="1">
      <alignment horizontal="center" vertical="center"/>
      <protection locked="0"/>
    </xf>
    <xf numFmtId="165" fontId="0" fillId="5" borderId="8" xfId="4" applyNumberFormat="1" applyFont="1" applyBorder="1" applyAlignment="1" applyProtection="1">
      <alignment horizontal="center" vertical="center"/>
      <protection locked="0"/>
    </xf>
    <xf numFmtId="1" fontId="1" fillId="6" borderId="1" xfId="4" applyNumberFormat="1" applyFill="1" applyBorder="1" applyAlignment="1" applyProtection="1">
      <alignment horizontal="center"/>
      <protection locked="0"/>
    </xf>
    <xf numFmtId="0" fontId="10" fillId="4" borderId="5" xfId="3" applyFont="1" applyBorder="1" applyAlignment="1" applyProtection="1"/>
    <xf numFmtId="164" fontId="11" fillId="2" borderId="1" xfId="6" applyNumberFormat="1" applyProtection="1"/>
    <xf numFmtId="165" fontId="1" fillId="5" borderId="1" xfId="4" applyNumberFormat="1" applyBorder="1" applyProtection="1">
      <protection locked="0"/>
    </xf>
    <xf numFmtId="0" fontId="12" fillId="0" borderId="0" xfId="0" applyFont="1"/>
    <xf numFmtId="10" fontId="1" fillId="5" borderId="7" xfId="5" applyNumberFormat="1" applyFill="1" applyBorder="1" applyAlignment="1" applyProtection="1">
      <alignment horizontal="center" vertical="center"/>
      <protection locked="0"/>
    </xf>
    <xf numFmtId="0" fontId="0" fillId="3" borderId="3" xfId="2" applyFont="1" applyBorder="1" applyAlignment="1" applyProtection="1">
      <alignment horizontal="left" vertical="center" wrapText="1"/>
    </xf>
    <xf numFmtId="0" fontId="10" fillId="4" borderId="4" xfId="3" applyFont="1" applyBorder="1" applyAlignment="1" applyProtection="1">
      <alignment horizontal="left" vertical="center"/>
    </xf>
    <xf numFmtId="164" fontId="1" fillId="5" borderId="8" xfId="4" applyNumberFormat="1" applyBorder="1" applyAlignment="1" applyProtection="1">
      <alignment horizontal="center" vertical="center"/>
    </xf>
    <xf numFmtId="165" fontId="1" fillId="5" borderId="8" xfId="4" applyNumberFormat="1" applyBorder="1" applyAlignment="1" applyProtection="1">
      <alignment horizontal="center" vertical="center"/>
    </xf>
    <xf numFmtId="164" fontId="2" fillId="2" borderId="2" xfId="1" applyNumberFormat="1" applyProtection="1"/>
    <xf numFmtId="1" fontId="2" fillId="2" borderId="2" xfId="1" applyNumberFormat="1" applyAlignment="1" applyProtection="1">
      <alignment horizontal="center" vertical="center"/>
    </xf>
    <xf numFmtId="164" fontId="0" fillId="5" borderId="9" xfId="4" applyNumberFormat="1" applyFont="1" applyBorder="1" applyAlignment="1" applyProtection="1">
      <alignment horizontal="left" vertical="center"/>
      <protection locked="0"/>
    </xf>
    <xf numFmtId="0" fontId="14" fillId="0" borderId="0" xfId="0" applyFont="1"/>
    <xf numFmtId="0" fontId="0" fillId="0" borderId="0" xfId="0"/>
    <xf numFmtId="0" fontId="0" fillId="0" borderId="0" xfId="0" applyFill="1" applyBorder="1"/>
    <xf numFmtId="0" fontId="15" fillId="0" borderId="0" xfId="0" applyFont="1" applyFill="1" applyBorder="1"/>
    <xf numFmtId="0" fontId="16" fillId="0" borderId="0" xfId="0" applyFont="1" applyFill="1" applyBorder="1"/>
    <xf numFmtId="0" fontId="17" fillId="0" borderId="0" xfId="0" applyFont="1"/>
    <xf numFmtId="0" fontId="0" fillId="0" borderId="0" xfId="0"/>
    <xf numFmtId="0" fontId="19" fillId="0" borderId="11" xfId="0" applyFont="1" applyBorder="1" applyAlignment="1">
      <alignment vertical="center" wrapText="1"/>
    </xf>
    <xf numFmtId="0" fontId="19" fillId="0" borderId="11" xfId="0" applyFont="1" applyBorder="1" applyAlignment="1">
      <alignment wrapText="1"/>
    </xf>
    <xf numFmtId="0" fontId="13" fillId="0" borderId="0" xfId="0" applyFont="1" applyAlignment="1">
      <alignment vertical="center"/>
    </xf>
    <xf numFmtId="0" fontId="0" fillId="8" borderId="11" xfId="0" applyFill="1" applyBorder="1" applyAlignment="1">
      <alignment vertical="top" wrapText="1"/>
    </xf>
    <xf numFmtId="0" fontId="0" fillId="8" borderId="11" xfId="0" applyFill="1" applyBorder="1" applyAlignment="1">
      <alignment vertical="top"/>
    </xf>
    <xf numFmtId="0" fontId="19" fillId="0" borderId="3" xfId="0" applyFont="1" applyBorder="1" applyAlignment="1">
      <alignment vertical="top" wrapText="1"/>
    </xf>
    <xf numFmtId="0" fontId="19" fillId="0" borderId="11" xfId="0" applyFont="1" applyBorder="1" applyAlignment="1">
      <alignment vertical="top" wrapText="1"/>
    </xf>
    <xf numFmtId="0" fontId="18" fillId="7" borderId="11" xfId="0" applyFont="1" applyFill="1" applyBorder="1" applyAlignment="1">
      <alignment vertical="top"/>
    </xf>
    <xf numFmtId="167" fontId="19" fillId="11" borderId="11" xfId="0" applyNumberFormat="1" applyFont="1" applyFill="1" applyBorder="1" applyAlignment="1" applyProtection="1">
      <alignment horizontal="center" vertical="center" wrapText="1"/>
    </xf>
    <xf numFmtId="0" fontId="13" fillId="10" borderId="11" xfId="0" applyFont="1" applyFill="1" applyBorder="1"/>
    <xf numFmtId="168" fontId="0" fillId="12" borderId="11" xfId="0" applyNumberFormat="1" applyFill="1" applyBorder="1" applyAlignment="1" applyProtection="1">
      <protection locked="0"/>
    </xf>
    <xf numFmtId="168" fontId="0" fillId="12" borderId="11" xfId="0" applyNumberFormat="1" applyFill="1" applyBorder="1" applyAlignment="1" applyProtection="1">
      <alignment horizontal="center"/>
      <protection locked="0"/>
    </xf>
    <xf numFmtId="169" fontId="0" fillId="12" borderId="11" xfId="0" applyNumberFormat="1" applyFill="1" applyBorder="1" applyAlignment="1" applyProtection="1">
      <alignment horizontal="center"/>
      <protection locked="0"/>
    </xf>
    <xf numFmtId="0" fontId="0" fillId="9" borderId="11" xfId="0" applyFill="1" applyBorder="1" applyAlignment="1" applyProtection="1">
      <alignment vertical="center"/>
      <protection locked="0"/>
    </xf>
    <xf numFmtId="0" fontId="0" fillId="9" borderId="11" xfId="0" applyFill="1" applyBorder="1" applyAlignment="1" applyProtection="1">
      <alignment vertical="center" wrapText="1"/>
      <protection locked="0"/>
    </xf>
    <xf numFmtId="49" fontId="0" fillId="9" borderId="11" xfId="0" applyNumberFormat="1" applyFill="1" applyBorder="1" applyAlignment="1" applyProtection="1">
      <alignment vertical="center" wrapText="1"/>
      <protection locked="0"/>
    </xf>
    <xf numFmtId="0" fontId="17" fillId="0" borderId="0" xfId="0" applyFont="1" applyProtection="1"/>
    <xf numFmtId="0" fontId="0" fillId="3" borderId="5" xfId="2" applyFont="1" applyBorder="1" applyAlignment="1" applyProtection="1">
      <alignment horizontal="left" vertical="center" wrapText="1"/>
    </xf>
    <xf numFmtId="0" fontId="0" fillId="3" borderId="4" xfId="2" applyFont="1" applyBorder="1" applyAlignment="1" applyProtection="1">
      <alignment horizontal="left" vertical="center"/>
    </xf>
    <xf numFmtId="0" fontId="5" fillId="3" borderId="3" xfId="2" applyFont="1" applyBorder="1" applyAlignment="1" applyProtection="1">
      <alignment horizontal="center" vertical="center" wrapText="1"/>
    </xf>
    <xf numFmtId="49" fontId="1" fillId="5" borderId="10" xfId="4" applyNumberFormat="1" applyBorder="1" applyAlignment="1" applyProtection="1">
      <alignment horizontal="center" vertical="center"/>
      <protection locked="0"/>
    </xf>
    <xf numFmtId="0" fontId="3" fillId="3" borderId="3" xfId="2" applyFont="1" applyBorder="1" applyAlignment="1" applyProtection="1">
      <alignment horizontal="center" vertical="center" wrapText="1"/>
    </xf>
    <xf numFmtId="0" fontId="0" fillId="0" borderId="3" xfId="0" applyFont="1" applyBorder="1" applyAlignment="1" applyProtection="1">
      <alignment wrapText="1"/>
    </xf>
    <xf numFmtId="10" fontId="5" fillId="0" borderId="16" xfId="5" applyNumberFormat="1" applyFont="1" applyBorder="1" applyProtection="1"/>
    <xf numFmtId="10" fontId="5" fillId="0" borderId="13" xfId="5" applyNumberFormat="1" applyFont="1" applyBorder="1" applyProtection="1"/>
    <xf numFmtId="10" fontId="5" fillId="0" borderId="5" xfId="5" applyNumberFormat="1" applyFont="1" applyBorder="1" applyProtection="1"/>
    <xf numFmtId="10" fontId="5" fillId="0" borderId="3" xfId="5" applyNumberFormat="1" applyFont="1" applyBorder="1" applyProtection="1"/>
    <xf numFmtId="10" fontId="5" fillId="16" borderId="5" xfId="5" applyNumberFormat="1" applyFont="1" applyFill="1" applyBorder="1" applyProtection="1"/>
    <xf numFmtId="10" fontId="5" fillId="16" borderId="3" xfId="5" applyNumberFormat="1" applyFont="1" applyFill="1" applyBorder="1" applyProtection="1"/>
    <xf numFmtId="0" fontId="5" fillId="15" borderId="3" xfId="0" applyFont="1" applyFill="1" applyBorder="1" applyAlignment="1">
      <alignment horizontal="right" vertical="center"/>
    </xf>
    <xf numFmtId="0" fontId="22" fillId="0" borderId="0" xfId="0" applyFont="1" applyProtection="1"/>
    <xf numFmtId="0" fontId="23" fillId="0" borderId="4" xfId="0" applyFont="1" applyBorder="1" applyAlignment="1" applyProtection="1">
      <alignment horizontal="centerContinuous"/>
    </xf>
    <xf numFmtId="0" fontId="22" fillId="0" borderId="5" xfId="0" applyFont="1" applyBorder="1" applyAlignment="1" applyProtection="1">
      <alignment horizontal="centerContinuous"/>
    </xf>
    <xf numFmtId="0" fontId="22" fillId="0" borderId="6" xfId="0" applyFont="1" applyBorder="1" applyAlignment="1" applyProtection="1">
      <alignment horizontal="centerContinuous"/>
    </xf>
    <xf numFmtId="0" fontId="23" fillId="17" borderId="3" xfId="2" applyFont="1" applyFill="1" applyBorder="1" applyAlignment="1" applyProtection="1">
      <alignment horizontal="center" vertical="center" wrapText="1"/>
    </xf>
    <xf numFmtId="171" fontId="23" fillId="0" borderId="3" xfId="0" applyNumberFormat="1" applyFont="1" applyBorder="1" applyAlignment="1" applyProtection="1">
      <alignment vertical="center"/>
    </xf>
    <xf numFmtId="171" fontId="22" fillId="0" borderId="3" xfId="0" applyNumberFormat="1" applyFont="1" applyBorder="1" applyAlignment="1" applyProtection="1">
      <alignment vertical="center"/>
    </xf>
    <xf numFmtId="0" fontId="22" fillId="0" borderId="4" xfId="2" applyFont="1" applyFill="1" applyBorder="1" applyAlignment="1" applyProtection="1">
      <alignment horizontal="left" vertical="center"/>
    </xf>
    <xf numFmtId="171" fontId="23" fillId="0" borderId="17" xfId="0" applyNumberFormat="1" applyFont="1" applyBorder="1" applyAlignment="1" applyProtection="1">
      <alignment vertical="center"/>
    </xf>
    <xf numFmtId="171" fontId="22" fillId="0" borderId="12" xfId="0" applyNumberFormat="1" applyFont="1" applyBorder="1" applyAlignment="1" applyProtection="1">
      <alignment vertical="center"/>
    </xf>
    <xf numFmtId="171" fontId="22" fillId="0" borderId="17" xfId="0" applyNumberFormat="1" applyFont="1" applyBorder="1" applyAlignment="1" applyProtection="1">
      <alignment vertical="center"/>
    </xf>
    <xf numFmtId="171" fontId="22" fillId="0" borderId="18" xfId="0" applyNumberFormat="1" applyFont="1" applyBorder="1" applyAlignment="1" applyProtection="1">
      <alignment vertical="center"/>
    </xf>
    <xf numFmtId="171" fontId="22" fillId="0" borderId="0" xfId="0" applyNumberFormat="1" applyFont="1" applyBorder="1" applyAlignment="1" applyProtection="1">
      <alignment vertical="center"/>
    </xf>
    <xf numFmtId="171" fontId="23" fillId="0" borderId="0" xfId="0" applyNumberFormat="1" applyFont="1" applyBorder="1" applyAlignment="1" applyProtection="1">
      <alignment vertical="center"/>
    </xf>
    <xf numFmtId="0" fontId="22" fillId="0" borderId="19" xfId="0" applyFont="1" applyBorder="1" applyProtection="1"/>
    <xf numFmtId="0" fontId="23" fillId="17" borderId="4" xfId="2" applyFont="1" applyFill="1" applyBorder="1" applyAlignment="1" applyProtection="1">
      <alignment horizontal="center" vertical="center"/>
    </xf>
    <xf numFmtId="0" fontId="22" fillId="0" borderId="3" xfId="0" applyFont="1" applyBorder="1" applyAlignment="1" applyProtection="1">
      <alignment horizontal="left"/>
    </xf>
    <xf numFmtId="171" fontId="22" fillId="0" borderId="3" xfId="0" applyNumberFormat="1" applyFont="1" applyBorder="1" applyProtection="1"/>
    <xf numFmtId="171" fontId="24" fillId="0" borderId="3" xfId="0" applyNumberFormat="1" applyFont="1" applyBorder="1" applyProtection="1"/>
    <xf numFmtId="171" fontId="24" fillId="0" borderId="3" xfId="0" applyNumberFormat="1" applyFont="1" applyFill="1" applyBorder="1" applyProtection="1"/>
    <xf numFmtId="0" fontId="22" fillId="0" borderId="3" xfId="0" applyFont="1" applyBorder="1" applyAlignment="1" applyProtection="1">
      <alignment horizontal="center" vertical="top" wrapText="1"/>
    </xf>
    <xf numFmtId="10" fontId="22" fillId="0" borderId="13" xfId="5" applyNumberFormat="1" applyFont="1" applyFill="1" applyBorder="1" applyAlignment="1" applyProtection="1">
      <alignment horizontal="center"/>
    </xf>
    <xf numFmtId="0" fontId="22" fillId="0" borderId="14" xfId="0" applyFont="1" applyBorder="1" applyAlignment="1" applyProtection="1">
      <alignment horizontal="center" vertical="top" wrapText="1"/>
    </xf>
    <xf numFmtId="10" fontId="22" fillId="0" borderId="14" xfId="5" applyNumberFormat="1" applyFont="1" applyFill="1" applyBorder="1" applyAlignment="1" applyProtection="1">
      <alignment horizontal="center"/>
    </xf>
    <xf numFmtId="171" fontId="23" fillId="18" borderId="3" xfId="4" applyNumberFormat="1" applyFont="1" applyFill="1" applyBorder="1" applyProtection="1">
      <protection locked="0"/>
    </xf>
    <xf numFmtId="171" fontId="25" fillId="18" borderId="3" xfId="4" applyNumberFormat="1" applyFont="1" applyFill="1" applyBorder="1" applyProtection="1">
      <protection locked="0"/>
    </xf>
    <xf numFmtId="0" fontId="23" fillId="14" borderId="4" xfId="2" applyFont="1" applyFill="1" applyBorder="1" applyAlignment="1" applyProtection="1">
      <alignment horizontal="center" vertical="center" wrapText="1"/>
    </xf>
    <xf numFmtId="0" fontId="22" fillId="14" borderId="4" xfId="2" applyFont="1" applyFill="1" applyBorder="1" applyAlignment="1" applyProtection="1">
      <alignment horizontal="center" vertical="center" wrapText="1"/>
    </xf>
    <xf numFmtId="0" fontId="23" fillId="14" borderId="3" xfId="2" applyFont="1" applyFill="1" applyBorder="1" applyAlignment="1" applyProtection="1">
      <alignment horizontal="center" vertical="center" wrapText="1"/>
    </xf>
    <xf numFmtId="0" fontId="22" fillId="14" borderId="4" xfId="2" applyFont="1" applyFill="1" applyBorder="1" applyAlignment="1" applyProtection="1">
      <alignment horizontal="left" vertical="center"/>
    </xf>
    <xf numFmtId="171" fontId="23" fillId="0" borderId="3" xfId="0" applyNumberFormat="1" applyFont="1" applyFill="1" applyBorder="1" applyAlignment="1" applyProtection="1">
      <alignment vertical="center"/>
    </xf>
    <xf numFmtId="171" fontId="22" fillId="0" borderId="3" xfId="0" applyNumberFormat="1" applyFont="1" applyFill="1" applyBorder="1" applyAlignment="1" applyProtection="1">
      <alignment vertical="center"/>
    </xf>
    <xf numFmtId="171" fontId="24" fillId="0" borderId="3" xfId="0" applyNumberFormat="1" applyFont="1" applyFill="1" applyBorder="1" applyAlignment="1" applyProtection="1">
      <alignment vertical="center"/>
    </xf>
    <xf numFmtId="0" fontId="26" fillId="0" borderId="0" xfId="0" applyFont="1" applyProtection="1"/>
    <xf numFmtId="166" fontId="22" fillId="0" borderId="14" xfId="5" applyNumberFormat="1" applyFont="1" applyFill="1" applyBorder="1" applyAlignment="1" applyProtection="1">
      <alignment horizontal="center"/>
    </xf>
    <xf numFmtId="10" fontId="1" fillId="5" borderId="1" xfId="5" applyNumberFormat="1" applyFill="1" applyBorder="1" applyAlignment="1" applyProtection="1">
      <alignment horizontal="center" vertical="center"/>
      <protection locked="0"/>
    </xf>
    <xf numFmtId="0" fontId="0" fillId="0" borderId="0" xfId="0" applyAlignment="1">
      <alignment vertical="center"/>
    </xf>
    <xf numFmtId="0" fontId="18" fillId="0" borderId="0" xfId="0" applyFont="1"/>
    <xf numFmtId="0" fontId="13" fillId="0" borderId="0" xfId="0" applyFont="1" applyAlignment="1">
      <alignment wrapText="1"/>
    </xf>
    <xf numFmtId="0" fontId="7" fillId="0" borderId="0" xfId="0" applyFont="1"/>
    <xf numFmtId="0" fontId="3" fillId="0" borderId="0" xfId="0" applyFont="1"/>
    <xf numFmtId="0" fontId="5" fillId="4" borderId="4" xfId="3" applyFont="1" applyBorder="1" applyAlignment="1" applyProtection="1">
      <alignment horizontal="center"/>
    </xf>
    <xf numFmtId="0" fontId="5" fillId="4" borderId="23" xfId="3" applyFont="1" applyBorder="1" applyAlignment="1" applyProtection="1">
      <alignment horizontal="center"/>
    </xf>
    <xf numFmtId="0" fontId="0" fillId="24" borderId="4" xfId="0" applyFill="1" applyBorder="1"/>
    <xf numFmtId="0" fontId="0" fillId="24" borderId="6" xfId="0" applyFill="1" applyBorder="1"/>
    <xf numFmtId="0" fontId="0" fillId="24" borderId="5" xfId="0" applyFill="1" applyBorder="1"/>
    <xf numFmtId="0" fontId="5" fillId="4" borderId="4" xfId="3" applyFont="1" applyBorder="1" applyAlignment="1" applyProtection="1"/>
    <xf numFmtId="0" fontId="10" fillId="24" borderId="4" xfId="3" applyFont="1" applyFill="1" applyBorder="1" applyAlignment="1" applyProtection="1"/>
    <xf numFmtId="0" fontId="10" fillId="24" borderId="6" xfId="3" applyFont="1" applyFill="1" applyBorder="1" applyAlignment="1" applyProtection="1"/>
    <xf numFmtId="0" fontId="10" fillId="24" borderId="5" xfId="3" applyFont="1" applyFill="1" applyBorder="1" applyAlignment="1" applyProtection="1"/>
    <xf numFmtId="0" fontId="1" fillId="3" borderId="5" xfId="2" applyBorder="1" applyAlignment="1" applyProtection="1">
      <alignment vertical="center" wrapText="1"/>
    </xf>
    <xf numFmtId="0" fontId="0" fillId="25" borderId="13" xfId="2" applyFont="1" applyFill="1" applyBorder="1" applyAlignment="1" applyProtection="1">
      <alignment horizontal="center" vertical="center" wrapText="1"/>
    </xf>
    <xf numFmtId="0" fontId="0" fillId="25" borderId="13" xfId="2" applyFont="1" applyFill="1" applyBorder="1" applyAlignment="1" applyProtection="1">
      <alignment vertical="center" wrapText="1"/>
    </xf>
    <xf numFmtId="0" fontId="0" fillId="0" borderId="0" xfId="0" applyAlignment="1">
      <alignment vertical="center" wrapText="1"/>
    </xf>
    <xf numFmtId="172" fontId="0" fillId="26" borderId="3" xfId="2" applyNumberFormat="1" applyFont="1" applyFill="1" applyBorder="1" applyAlignment="1" applyProtection="1">
      <alignment horizontal="center" vertical="center" wrapText="1"/>
    </xf>
    <xf numFmtId="0" fontId="0" fillId="26" borderId="3" xfId="2" applyFont="1" applyFill="1" applyBorder="1" applyAlignment="1" applyProtection="1">
      <alignment horizontal="center" vertical="center" wrapText="1"/>
    </xf>
    <xf numFmtId="173" fontId="0" fillId="26" borderId="3" xfId="2" applyNumberFormat="1" applyFont="1" applyFill="1" applyBorder="1" applyAlignment="1" applyProtection="1">
      <alignment horizontal="center" vertical="center" wrapText="1"/>
    </xf>
    <xf numFmtId="0" fontId="5" fillId="27" borderId="3" xfId="0" applyFont="1" applyFill="1" applyBorder="1"/>
    <xf numFmtId="164" fontId="0" fillId="22" borderId="7" xfId="4" applyNumberFormat="1" applyFont="1" applyFill="1" applyBorder="1" applyProtection="1"/>
    <xf numFmtId="164" fontId="0" fillId="5" borderId="1" xfId="4" applyNumberFormat="1" applyFont="1" applyBorder="1" applyAlignment="1" applyProtection="1">
      <alignment wrapText="1"/>
      <protection locked="0"/>
    </xf>
    <xf numFmtId="164" fontId="2" fillId="2" borderId="25" xfId="1" applyNumberFormat="1" applyBorder="1" applyProtection="1"/>
    <xf numFmtId="174" fontId="1" fillId="5" borderId="1" xfId="4" applyNumberFormat="1" applyBorder="1" applyProtection="1">
      <protection locked="0"/>
    </xf>
    <xf numFmtId="164" fontId="11" fillId="22" borderId="1" xfId="6" applyNumberFormat="1" applyFill="1" applyProtection="1"/>
    <xf numFmtId="164" fontId="5" fillId="0" borderId="0" xfId="0" applyNumberFormat="1" applyFont="1"/>
    <xf numFmtId="3" fontId="5" fillId="0" borderId="3" xfId="0" applyNumberFormat="1" applyFont="1" applyBorder="1"/>
    <xf numFmtId="0" fontId="5" fillId="0" borderId="0" xfId="0" applyFont="1"/>
    <xf numFmtId="1" fontId="1" fillId="5" borderId="24" xfId="4" applyNumberFormat="1" applyBorder="1" applyProtection="1">
      <protection locked="0"/>
    </xf>
    <xf numFmtId="1" fontId="0" fillId="0" borderId="0" xfId="0" applyNumberFormat="1"/>
    <xf numFmtId="0" fontId="6" fillId="0" borderId="0" xfId="0" applyFont="1" applyAlignment="1">
      <alignment horizontal="left" vertical="center"/>
    </xf>
    <xf numFmtId="0" fontId="5" fillId="0" borderId="0" xfId="0" applyFont="1" applyAlignment="1">
      <alignment horizontal="centerContinuous" vertical="center"/>
    </xf>
    <xf numFmtId="0" fontId="10" fillId="0" borderId="0" xfId="0" applyFont="1"/>
    <xf numFmtId="0" fontId="4" fillId="0" borderId="0" xfId="0" applyFont="1"/>
    <xf numFmtId="10" fontId="31" fillId="0" borderId="13" xfId="5" applyNumberFormat="1" applyFont="1" applyBorder="1" applyProtection="1"/>
    <xf numFmtId="0" fontId="3" fillId="26" borderId="0" xfId="0" applyFont="1" applyFill="1"/>
    <xf numFmtId="0" fontId="3" fillId="26" borderId="0" xfId="0" applyFont="1" applyFill="1" applyAlignment="1">
      <alignment wrapText="1"/>
    </xf>
    <xf numFmtId="0" fontId="0" fillId="0" borderId="0" xfId="0" applyAlignment="1">
      <alignment wrapText="1"/>
    </xf>
    <xf numFmtId="0" fontId="0" fillId="26" borderId="0" xfId="0" applyFill="1"/>
    <xf numFmtId="0" fontId="0" fillId="28" borderId="0" xfId="0" applyFill="1"/>
    <xf numFmtId="0" fontId="3" fillId="15" borderId="0" xfId="0" applyFont="1" applyFill="1" applyAlignment="1">
      <alignment horizontal="center"/>
    </xf>
    <xf numFmtId="10" fontId="0" fillId="0" borderId="0" xfId="0" applyNumberFormat="1"/>
    <xf numFmtId="0" fontId="5" fillId="0" borderId="0" xfId="0" applyFont="1" applyAlignment="1">
      <alignment horizontal="left" vertical="center"/>
    </xf>
    <xf numFmtId="0" fontId="5" fillId="15" borderId="3" xfId="0" applyFont="1" applyFill="1" applyBorder="1" applyAlignment="1">
      <alignment horizontal="right"/>
    </xf>
    <xf numFmtId="0" fontId="5" fillId="15" borderId="3" xfId="0" applyFont="1" applyFill="1" applyBorder="1"/>
    <xf numFmtId="0" fontId="0" fillId="15" borderId="3" xfId="0" applyFill="1" applyBorder="1"/>
    <xf numFmtId="0" fontId="5" fillId="0" borderId="0" xfId="0" applyFont="1" applyAlignment="1">
      <alignment vertical="center"/>
    </xf>
    <xf numFmtId="175" fontId="0" fillId="0" borderId="0" xfId="5" applyNumberFormat="1" applyFont="1" applyFill="1" applyProtection="1"/>
    <xf numFmtId="10" fontId="11" fillId="0" borderId="0" xfId="6" applyNumberFormat="1" applyFill="1" applyBorder="1" applyProtection="1"/>
    <xf numFmtId="10" fontId="1" fillId="0" borderId="0" xfId="13" applyNumberFormat="1" applyFill="1" applyBorder="1" applyProtection="1"/>
    <xf numFmtId="10" fontId="1" fillId="0" borderId="0" xfId="4" applyNumberFormat="1" applyFill="1" applyBorder="1" applyProtection="1"/>
    <xf numFmtId="10" fontId="28" fillId="0" borderId="0" xfId="12" applyNumberFormat="1" applyFill="1" applyBorder="1" applyProtection="1"/>
    <xf numFmtId="10" fontId="27" fillId="0" borderId="0" xfId="11" applyNumberFormat="1" applyFill="1" applyBorder="1" applyProtection="1"/>
    <xf numFmtId="166" fontId="5" fillId="16" borderId="3" xfId="5" applyNumberFormat="1" applyFont="1" applyFill="1" applyBorder="1" applyProtection="1"/>
    <xf numFmtId="170" fontId="5" fillId="14" borderId="3" xfId="8" applyBorder="1">
      <alignment horizontal="left" vertical="center"/>
    </xf>
    <xf numFmtId="165" fontId="5" fillId="14" borderId="3" xfId="8" applyNumberFormat="1" applyBorder="1">
      <alignment horizontal="left" vertical="center"/>
    </xf>
    <xf numFmtId="183" fontId="2" fillId="2" borderId="2" xfId="78" applyNumberFormat="1" applyFont="1" applyFill="1" applyBorder="1" applyProtection="1"/>
    <xf numFmtId="10" fontId="31" fillId="0" borderId="5" xfId="5" applyNumberFormat="1" applyFont="1" applyBorder="1" applyProtection="1"/>
    <xf numFmtId="10" fontId="31" fillId="0" borderId="3" xfId="5" applyNumberFormat="1" applyFont="1" applyBorder="1" applyProtection="1"/>
    <xf numFmtId="164" fontId="1" fillId="45" borderId="2" xfId="4" applyNumberFormat="1" applyFill="1" applyBorder="1" applyProtection="1">
      <protection locked="0"/>
    </xf>
    <xf numFmtId="0" fontId="3" fillId="3" borderId="13" xfId="2" applyFont="1" applyBorder="1" applyAlignment="1" applyProtection="1">
      <alignment horizontal="center" vertical="center" wrapText="1"/>
    </xf>
    <xf numFmtId="0" fontId="19" fillId="0" borderId="11" xfId="0" applyFont="1" applyFill="1" applyBorder="1" applyAlignment="1">
      <alignment vertical="top" wrapText="1"/>
    </xf>
    <xf numFmtId="0" fontId="3" fillId="46" borderId="13" xfId="2" applyFont="1" applyFill="1" applyBorder="1" applyAlignment="1" applyProtection="1">
      <alignment horizontal="center" vertical="center" wrapText="1"/>
    </xf>
    <xf numFmtId="4" fontId="30" fillId="23" borderId="3" xfId="4" applyNumberFormat="1" applyFont="1" applyFill="1" applyBorder="1" applyAlignment="1" applyProtection="1">
      <alignment vertical="center"/>
      <protection locked="0"/>
    </xf>
    <xf numFmtId="0" fontId="0" fillId="0" borderId="3" xfId="0" applyBorder="1"/>
    <xf numFmtId="4" fontId="30" fillId="5" borderId="3" xfId="4" applyNumberFormat="1" applyFont="1" applyBorder="1" applyAlignment="1" applyProtection="1">
      <alignment vertical="center"/>
      <protection locked="0"/>
    </xf>
    <xf numFmtId="4" fontId="29" fillId="22" borderId="3" xfId="14" applyNumberFormat="1" applyFill="1" applyBorder="1" applyAlignment="1">
      <alignment vertical="center"/>
    </xf>
    <xf numFmtId="0" fontId="0" fillId="0" borderId="0" xfId="0" applyAlignment="1">
      <alignment horizontal="left" vertical="center" wrapText="1"/>
    </xf>
    <xf numFmtId="0" fontId="0" fillId="0" borderId="22" xfId="0"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22" fillId="0" borderId="20" xfId="0" applyFont="1" applyBorder="1" applyAlignment="1" applyProtection="1">
      <alignment horizontal="left" vertical="center"/>
    </xf>
    <xf numFmtId="0" fontId="22" fillId="0" borderId="21" xfId="0" applyFont="1" applyBorder="1" applyAlignment="1" applyProtection="1">
      <alignment horizontal="left" vertical="center"/>
    </xf>
    <xf numFmtId="0" fontId="22" fillId="0" borderId="13" xfId="0" applyFont="1" applyBorder="1" applyAlignment="1" applyProtection="1">
      <alignment horizontal="left" vertical="center"/>
    </xf>
    <xf numFmtId="0" fontId="10" fillId="4" borderId="4" xfId="3" applyFont="1" applyBorder="1" applyAlignment="1" applyProtection="1">
      <alignment horizontal="center" wrapText="1"/>
    </xf>
    <xf numFmtId="0" fontId="10" fillId="4" borderId="5" xfId="3" applyFont="1" applyBorder="1" applyAlignment="1" applyProtection="1">
      <alignment horizontal="center" wrapText="1"/>
    </xf>
    <xf numFmtId="170" fontId="5" fillId="14" borderId="3" xfId="8" applyBorder="1">
      <alignment horizontal="left" vertical="center"/>
    </xf>
    <xf numFmtId="0" fontId="0" fillId="0" borderId="15" xfId="0" applyBorder="1" applyAlignment="1">
      <alignment horizontal="center"/>
    </xf>
  </cellXfs>
  <cellStyles count="79">
    <cellStyle name="_Column1" xfId="48" xr:uid="{977879EF-49D8-4231-89E8-2F19E5C2422C}"/>
    <cellStyle name="_Column1_120319_BAB_KoPr2012_KEMA" xfId="49" xr:uid="{8FFA7E31-8C9B-4F66-90BD-63CE4420EE8A}"/>
    <cellStyle name="_Column1_A. Allgemeine Informationen" xfId="50" xr:uid="{9812329E-9B69-4E6B-993A-A69BD9D14922}"/>
    <cellStyle name="_Column1_Ausfüllhilfe" xfId="51" xr:uid="{DDDFF669-EB1B-450B-856F-7020AF46C1EB}"/>
    <cellStyle name="_Column2" xfId="52" xr:uid="{DBD2D09D-6B58-480C-9E91-C2327BBE9F60}"/>
    <cellStyle name="_Column3" xfId="53" xr:uid="{10AC29E9-CDBC-4B5F-A7BE-0D74EBA9FAAA}"/>
    <cellStyle name="_Column4" xfId="54" xr:uid="{AC0E5E75-B54E-4330-93E1-D3875AA85F9A}"/>
    <cellStyle name="_Column4_120319_BAB_KoPr2012_KEMA" xfId="55" xr:uid="{BCD0FDEE-68D9-4DE5-944A-CAA270D13FBE}"/>
    <cellStyle name="_Column4_A. Allgemeine Informationen" xfId="56" xr:uid="{1FE8A342-E2E7-4333-A6AF-59976E2D5AD7}"/>
    <cellStyle name="_Column4_Ausfüllhilfe" xfId="57" xr:uid="{62EA12C2-7FE9-4FE4-8491-4A96593EB0DC}"/>
    <cellStyle name="_Column5" xfId="58" xr:uid="{F2802EF0-A0EC-49DC-9658-B239057F7B09}"/>
    <cellStyle name="_Column6" xfId="59" xr:uid="{97C97083-75F9-47B8-8461-6E544B1D0F95}"/>
    <cellStyle name="_Column7" xfId="60" xr:uid="{F419F1AA-3C29-438C-8934-14379EBDB2DE}"/>
    <cellStyle name="_Data" xfId="61" xr:uid="{95D263C1-71AC-4063-9052-8154FCAC0CA1}"/>
    <cellStyle name="_Data_120319_BAB_KoPr2012_KEMA" xfId="62" xr:uid="{CFE34D6B-1081-4C04-A739-9E22637FE86C}"/>
    <cellStyle name="_Header" xfId="63" xr:uid="{50F373B8-C07D-4C72-858D-28B5C6B038E0}"/>
    <cellStyle name="_Row1" xfId="64" xr:uid="{115E4E49-94BE-4B59-BCF3-B9C63F438EC6}"/>
    <cellStyle name="_Row1_120319_BAB_KoPr2012_KEMA" xfId="65" xr:uid="{9292A8D0-259C-4943-B071-E7099AC2462F}"/>
    <cellStyle name="_Row1_A. Allgemeine Informationen" xfId="66" xr:uid="{4B7A5DC9-1887-444B-977E-D7350A00472B}"/>
    <cellStyle name="_Row1_Ausfüllhilfe" xfId="67" xr:uid="{62EC5709-22A9-471C-BE63-27BDD540AF51}"/>
    <cellStyle name="_Row2" xfId="68" xr:uid="{8C093ED0-E414-439B-BA70-A2DD8924854D}"/>
    <cellStyle name="_Row3" xfId="69" xr:uid="{892EAFF7-788A-46BB-B29D-4C0ACE2198EB}"/>
    <cellStyle name="_Row4" xfId="70" xr:uid="{4DF70AC6-FC02-4742-AD65-F0CAEBE26177}"/>
    <cellStyle name="_Row5" xfId="71" xr:uid="{1B9BC287-1B99-4EFC-A1D9-A80D78C466D7}"/>
    <cellStyle name="_Row6" xfId="72" xr:uid="{F985CF54-9735-4739-9E17-029590334856}"/>
    <cellStyle name="_Row7" xfId="73" xr:uid="{10155AB3-680D-47CC-99E5-AE2C310F76DF}"/>
    <cellStyle name="20 % - Akzent1" xfId="13" builtinId="30"/>
    <cellStyle name="20 % - Akzent2" xfId="4" builtinId="34"/>
    <cellStyle name="20% - Akzent1" xfId="15" xr:uid="{447DD114-72EA-4CD3-A86D-35B68F272BBD}"/>
    <cellStyle name="20% - Akzent2" xfId="16" xr:uid="{35BCA656-439E-4E05-868D-9F501AB23E31}"/>
    <cellStyle name="20% - Akzent3" xfId="17" xr:uid="{3EC933D4-4958-484F-AD4A-05291C5D57D6}"/>
    <cellStyle name="20% - Akzent4" xfId="18" xr:uid="{71850C6A-1EC8-46E1-8B32-7C3E603BFD63}"/>
    <cellStyle name="20% - Akzent5" xfId="19" xr:uid="{E3FA885F-A4C3-4E5D-8DE8-BE86A57FA4CC}"/>
    <cellStyle name="20% - Akzent6" xfId="20" xr:uid="{414BEF56-432D-4195-9BAF-A945B6D3D5DB}"/>
    <cellStyle name="4" xfId="21" xr:uid="{14F1702D-CE53-4766-9549-E5F6683E6293}"/>
    <cellStyle name="40 % - Akzent1" xfId="2" builtinId="31"/>
    <cellStyle name="40% - Akzent1" xfId="22" xr:uid="{F97B4868-0077-470F-8804-81B97F0F0F24}"/>
    <cellStyle name="40% - Akzent2" xfId="23" xr:uid="{2565CFDC-85D2-49B3-AC6A-53D18B08C5F5}"/>
    <cellStyle name="40% - Akzent3" xfId="24" xr:uid="{4D2ABE8B-EAE6-4050-8814-145878586312}"/>
    <cellStyle name="40% - Akzent4" xfId="25" xr:uid="{23C7197F-2CBC-4B60-BAF3-5EC7BD629DDA}"/>
    <cellStyle name="40% - Akzent5" xfId="26" xr:uid="{71777267-CC4E-4AF4-97D9-6E40E856B001}"/>
    <cellStyle name="40% - Akzent6" xfId="27" xr:uid="{9AE107A6-CAEF-40D2-A5F8-ABE0BA3E31E9}"/>
    <cellStyle name="5" xfId="28" xr:uid="{B7D31D3D-B8EF-4B6E-B410-61857578BADF}"/>
    <cellStyle name="6" xfId="29" xr:uid="{B374FE36-9A6B-4054-B48D-DC5F2E049900}"/>
    <cellStyle name="60 % - Akzent1" xfId="3" builtinId="32"/>
    <cellStyle name="60% - Akzent1" xfId="30" xr:uid="{6BE958CF-8448-4B41-9D07-308265320391}"/>
    <cellStyle name="60% - Akzent2" xfId="31" xr:uid="{8B5F6A56-6665-45C6-84F0-4EAE7519FBF7}"/>
    <cellStyle name="60% - Akzent3" xfId="32" xr:uid="{37F3226D-F56B-4091-8946-1932A424E7DD}"/>
    <cellStyle name="60% - Akzent4" xfId="33" xr:uid="{03E2FE82-9206-4642-B491-B1C0D561377D}"/>
    <cellStyle name="60% - Akzent5" xfId="34" xr:uid="{C4567AD9-E85C-4105-B76A-2B1A9FFECC89}"/>
    <cellStyle name="60% - Akzent6" xfId="35" xr:uid="{CAF9578E-437B-4AC2-9C18-4330BECDB508}"/>
    <cellStyle name="9" xfId="36" xr:uid="{152D9309-6607-4643-9354-F913F9973FBE}"/>
    <cellStyle name="Ausgabe" xfId="1" builtinId="21"/>
    <cellStyle name="Ausgabe 2" xfId="9" xr:uid="{00000000-0005-0000-0000-000004000000}"/>
    <cellStyle name="Berechnung" xfId="6" builtinId="22"/>
    <cellStyle name="Eingabefeld1" xfId="10" xr:uid="{00000000-0005-0000-0000-000006000000}"/>
    <cellStyle name="Euro" xfId="37" xr:uid="{F0924534-670F-4CDA-8A65-BBED4DCDD514}"/>
    <cellStyle name="Komma" xfId="78" builtinId="3"/>
    <cellStyle name="Komma 2" xfId="38" xr:uid="{A6FF4EF1-0C5F-4D8E-83A4-CD0F7A61AC3F}"/>
    <cellStyle name="Komma 3" xfId="45" xr:uid="{33E3F99A-987A-42C2-95D7-63910B7C2B28}"/>
    <cellStyle name="Komma 4" xfId="77" xr:uid="{88333EE0-F407-4B74-8427-689F2D022E9F}"/>
    <cellStyle name="Neutral" xfId="12" builtinId="28"/>
    <cellStyle name="Normal_erfassungsmatrix 04" xfId="41" xr:uid="{A10E8659-1BEB-4225-A2A7-565DCE765D6E}"/>
    <cellStyle name="Prozent" xfId="5" builtinId="5"/>
    <cellStyle name="Prozent 2" xfId="39" xr:uid="{D340710E-CD4F-4211-BB9C-943276549660}"/>
    <cellStyle name="Prozent 3" xfId="42" xr:uid="{9974ED61-88A0-41E8-90AB-CCADE676C746}"/>
    <cellStyle name="Schlecht" xfId="11" builtinId="27"/>
    <cellStyle name="Standard" xfId="0" builtinId="0"/>
    <cellStyle name="Standard 16" xfId="75" xr:uid="{0AE34C1D-6963-4246-80FB-D8BD0D8251F2}"/>
    <cellStyle name="Standard 2" xfId="14" xr:uid="{6AC309D3-3494-4A9C-A2F2-1E4F659D00DA}"/>
    <cellStyle name="Standard 2 2" xfId="46" xr:uid="{D7BFA7C5-2DDA-4AB4-89F6-E87C847715CD}"/>
    <cellStyle name="Standard 3" xfId="40" xr:uid="{AF81632D-2E36-4C09-AC34-18577B01DF63}"/>
    <cellStyle name="Standard 3 2" xfId="47" xr:uid="{2901C640-D694-492F-A6AB-EB06858304C6}"/>
    <cellStyle name="Standard 4" xfId="43" xr:uid="{8CB02AA7-5936-444B-A70D-7DA480B66D25}"/>
    <cellStyle name="Standard 5" xfId="44" xr:uid="{3E68049F-DC0F-41B6-A366-EA6A6BAB8085}"/>
    <cellStyle name="Standard 6" xfId="76" xr:uid="{1F2A8F76-4E24-4CC0-9DA6-B8DDF7314B47}"/>
    <cellStyle name="Tablehead2" xfId="7" xr:uid="{00000000-0005-0000-0000-000009000000}"/>
    <cellStyle name="Tablehead3" xfId="8" xr:uid="{00000000-0005-0000-0000-00000A000000}"/>
    <cellStyle name="Undefiniert" xfId="74" xr:uid="{6BBED558-0811-416B-A159-77456133E7F8}"/>
  </cellStyles>
  <dxfs count="1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7E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KTH\01_Verfahren\06_KoPr\01_KoPr_4.RP_G_Festlegung\01_210330_LRB_NB_G_EHB_Extern_KoPr_4RP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KTH\01_Verfahren\02_KKAuf\KKAuf_2022\01_KKAuf_2022_S\01_KKAuf_2022_S_Pr&#252;ftool\01_210503_LRB_S_EHB_KKAuf22_INTER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etschuch\Downloads\EHB_zum_Kapitalkostenaufschlag_2026_-_G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Stammdaten"/>
      <sheetName val="A1_Fragen"/>
      <sheetName val="A2_Schlüssel"/>
      <sheetName val="B_Bilanz"/>
      <sheetName val="B1_Details"/>
      <sheetName val="B2_Hinzu_Kürz"/>
      <sheetName val="B3_RSt_Spiegel"/>
      <sheetName val="B4_Darl_Spiegel"/>
      <sheetName val="C_GuV"/>
      <sheetName val="C1_Sonstiges"/>
      <sheetName val="C2_Hinzu_Kürz"/>
      <sheetName val="C3_SaLi"/>
      <sheetName val="C4_ÜLR_PZK"/>
      <sheetName val="C5_KAvol"/>
      <sheetName val="D_SAV"/>
      <sheetName val="D1_Anl_Spiegel"/>
      <sheetName val="D2_BKZ"/>
      <sheetName val="D3_WAV"/>
      <sheetName val="E_CF_Rechn"/>
      <sheetName val="F_Netzdaten"/>
      <sheetName val="Changelog"/>
      <sheetName val="Listen"/>
    </sheetNames>
    <sheetDataSet>
      <sheetData sheetId="0">
        <row r="6">
          <cell r="I6" t="str">
            <v>Id 1</v>
          </cell>
        </row>
        <row r="7">
          <cell r="I7" t="str">
            <v>Id 2</v>
          </cell>
        </row>
        <row r="8">
          <cell r="I8" t="str">
            <v>Id 2</v>
          </cell>
        </row>
        <row r="9">
          <cell r="I9" t="str">
            <v>etc.</v>
          </cell>
        </row>
        <row r="10">
          <cell r="I10"/>
        </row>
        <row r="11">
          <cell r="I11"/>
        </row>
        <row r="12">
          <cell r="I12"/>
        </row>
        <row r="13">
          <cell r="I13"/>
        </row>
        <row r="14">
          <cell r="I14"/>
        </row>
        <row r="15">
          <cell r="I15"/>
        </row>
        <row r="16">
          <cell r="I16"/>
        </row>
        <row r="17">
          <cell r="I17"/>
        </row>
        <row r="18">
          <cell r="I18"/>
        </row>
        <row r="19">
          <cell r="I19"/>
        </row>
        <row r="20">
          <cell r="I20"/>
        </row>
        <row r="21">
          <cell r="I21"/>
        </row>
        <row r="22">
          <cell r="I22"/>
        </row>
        <row r="23">
          <cell r="I23"/>
        </row>
        <row r="24">
          <cell r="I24"/>
        </row>
        <row r="25">
          <cell r="I25"/>
        </row>
        <row r="26">
          <cell r="I26"/>
        </row>
        <row r="27">
          <cell r="I27"/>
        </row>
        <row r="28">
          <cell r="I28"/>
        </row>
        <row r="29">
          <cell r="I29"/>
        </row>
        <row r="30">
          <cell r="I30"/>
        </row>
        <row r="31">
          <cell r="I31"/>
        </row>
        <row r="32">
          <cell r="I32"/>
        </row>
        <row r="33">
          <cell r="I33"/>
        </row>
        <row r="34">
          <cell r="I34"/>
        </row>
        <row r="35">
          <cell r="I35"/>
        </row>
        <row r="36">
          <cell r="I36"/>
        </row>
        <row r="37">
          <cell r="I37"/>
        </row>
        <row r="38">
          <cell r="I38"/>
        </row>
        <row r="39">
          <cell r="I39"/>
        </row>
        <row r="40">
          <cell r="I40"/>
        </row>
        <row r="41">
          <cell r="I41"/>
        </row>
        <row r="42">
          <cell r="I42"/>
        </row>
        <row r="43">
          <cell r="I43"/>
        </row>
        <row r="44">
          <cell r="I44"/>
        </row>
        <row r="45">
          <cell r="I45"/>
        </row>
        <row r="46">
          <cell r="I46"/>
        </row>
        <row r="47">
          <cell r="I47"/>
        </row>
        <row r="48">
          <cell r="I48"/>
        </row>
        <row r="49">
          <cell r="I49"/>
        </row>
        <row r="50">
          <cell r="I50"/>
        </row>
        <row r="51">
          <cell r="I51"/>
        </row>
        <row r="52">
          <cell r="I52"/>
        </row>
        <row r="53">
          <cell r="I53"/>
        </row>
        <row r="54">
          <cell r="I54"/>
        </row>
        <row r="55">
          <cell r="I55"/>
        </row>
        <row r="56">
          <cell r="I56"/>
        </row>
        <row r="57">
          <cell r="I57"/>
        </row>
        <row r="58">
          <cell r="I58"/>
        </row>
        <row r="59">
          <cell r="I59"/>
        </row>
        <row r="60">
          <cell r="I60"/>
        </row>
        <row r="61">
          <cell r="I61"/>
        </row>
        <row r="62">
          <cell r="I62"/>
        </row>
        <row r="63">
          <cell r="I63"/>
        </row>
        <row r="64">
          <cell r="I64"/>
        </row>
        <row r="65">
          <cell r="I65"/>
        </row>
        <row r="66">
          <cell r="I66"/>
        </row>
        <row r="67">
          <cell r="I67"/>
        </row>
        <row r="68">
          <cell r="I68"/>
        </row>
        <row r="69">
          <cell r="I69"/>
        </row>
        <row r="70">
          <cell r="I70"/>
        </row>
        <row r="71">
          <cell r="I71"/>
        </row>
        <row r="72">
          <cell r="I72"/>
        </row>
        <row r="73">
          <cell r="I73"/>
        </row>
        <row r="74">
          <cell r="I74"/>
        </row>
        <row r="75">
          <cell r="I75"/>
        </row>
        <row r="76">
          <cell r="I76"/>
        </row>
        <row r="77">
          <cell r="I77"/>
        </row>
        <row r="78">
          <cell r="I78"/>
        </row>
        <row r="79">
          <cell r="I79"/>
        </row>
        <row r="80">
          <cell r="I80"/>
        </row>
        <row r="81">
          <cell r="I81"/>
        </row>
        <row r="82">
          <cell r="I82"/>
        </row>
        <row r="83">
          <cell r="I83"/>
        </row>
        <row r="84">
          <cell r="I84"/>
        </row>
        <row r="85">
          <cell r="I85"/>
        </row>
        <row r="86">
          <cell r="I86"/>
        </row>
        <row r="87">
          <cell r="I87"/>
        </row>
        <row r="88">
          <cell r="I88"/>
        </row>
        <row r="89">
          <cell r="I89"/>
        </row>
        <row r="90">
          <cell r="I90"/>
        </row>
        <row r="91">
          <cell r="I91"/>
        </row>
        <row r="92">
          <cell r="I92"/>
        </row>
        <row r="93">
          <cell r="I93"/>
        </row>
        <row r="94">
          <cell r="I94"/>
        </row>
        <row r="95">
          <cell r="I95"/>
        </row>
        <row r="96">
          <cell r="I96"/>
        </row>
        <row r="97">
          <cell r="I97"/>
        </row>
        <row r="98">
          <cell r="I98"/>
        </row>
        <row r="99">
          <cell r="I99"/>
        </row>
        <row r="100">
          <cell r="I100"/>
        </row>
        <row r="101">
          <cell r="I101"/>
        </row>
        <row r="102">
          <cell r="I102"/>
        </row>
        <row r="103">
          <cell r="I103"/>
        </row>
        <row r="104">
          <cell r="I104"/>
        </row>
        <row r="105">
          <cell r="I105"/>
        </row>
      </sheetData>
      <sheetData sheetId="1"/>
      <sheetData sheetId="2">
        <row r="3">
          <cell r="B3"/>
        </row>
        <row r="4">
          <cell r="B4"/>
        </row>
        <row r="5">
          <cell r="B5"/>
        </row>
        <row r="6">
          <cell r="B6"/>
        </row>
        <row r="7">
          <cell r="B7"/>
        </row>
        <row r="8">
          <cell r="B8"/>
        </row>
        <row r="9">
          <cell r="B9"/>
        </row>
        <row r="10">
          <cell r="B10"/>
        </row>
        <row r="11">
          <cell r="B11"/>
        </row>
        <row r="12">
          <cell r="B12"/>
        </row>
        <row r="13">
          <cell r="B13"/>
        </row>
        <row r="14">
          <cell r="B14"/>
        </row>
        <row r="15">
          <cell r="B15"/>
        </row>
        <row r="16">
          <cell r="B16"/>
        </row>
        <row r="17">
          <cell r="B17"/>
        </row>
        <row r="18">
          <cell r="B18"/>
        </row>
        <row r="19">
          <cell r="B19"/>
        </row>
        <row r="20">
          <cell r="B20"/>
        </row>
        <row r="21">
          <cell r="B21"/>
        </row>
        <row r="22">
          <cell r="B22"/>
        </row>
        <row r="23">
          <cell r="B23"/>
        </row>
        <row r="24">
          <cell r="B24"/>
        </row>
        <row r="25">
          <cell r="B25"/>
        </row>
        <row r="26">
          <cell r="B26"/>
        </row>
        <row r="27">
          <cell r="B27"/>
        </row>
        <row r="28">
          <cell r="B28"/>
        </row>
        <row r="29">
          <cell r="B29"/>
        </row>
        <row r="30">
          <cell r="B30"/>
        </row>
        <row r="31">
          <cell r="B31"/>
        </row>
        <row r="32">
          <cell r="B32"/>
        </row>
        <row r="33">
          <cell r="B33"/>
        </row>
        <row r="34">
          <cell r="B34"/>
        </row>
        <row r="35">
          <cell r="B35"/>
        </row>
        <row r="36">
          <cell r="B36"/>
        </row>
        <row r="37">
          <cell r="B37"/>
        </row>
        <row r="38">
          <cell r="B38"/>
        </row>
        <row r="39">
          <cell r="B39"/>
        </row>
        <row r="40">
          <cell r="B40"/>
        </row>
        <row r="41">
          <cell r="B41"/>
        </row>
        <row r="42">
          <cell r="B42"/>
        </row>
        <row r="43">
          <cell r="B43"/>
        </row>
        <row r="44">
          <cell r="B44"/>
        </row>
        <row r="45">
          <cell r="B45"/>
        </row>
        <row r="46">
          <cell r="B46"/>
        </row>
        <row r="47">
          <cell r="B47"/>
        </row>
        <row r="48">
          <cell r="B48"/>
        </row>
        <row r="49">
          <cell r="B49"/>
        </row>
        <row r="50">
          <cell r="B50"/>
        </row>
        <row r="51">
          <cell r="B51"/>
        </row>
        <row r="52">
          <cell r="B52"/>
        </row>
      </sheetData>
      <sheetData sheetId="3"/>
      <sheetData sheetId="4"/>
      <sheetData sheetId="5"/>
      <sheetData sheetId="6"/>
      <sheetData sheetId="7"/>
      <sheetData sheetId="8"/>
      <sheetData sheetId="9"/>
      <sheetData sheetId="10"/>
      <sheetData sheetId="11">
        <row r="4">
          <cell r="S4" t="str">
            <v xml:space="preserve"> </v>
          </cell>
        </row>
        <row r="5">
          <cell r="S5" t="str">
            <v xml:space="preserve"> </v>
          </cell>
        </row>
        <row r="6">
          <cell r="S6" t="str">
            <v xml:space="preserve"> </v>
          </cell>
        </row>
        <row r="7">
          <cell r="S7" t="str">
            <v xml:space="preserve"> </v>
          </cell>
        </row>
        <row r="8">
          <cell r="S8" t="str">
            <v xml:space="preserve"> </v>
          </cell>
        </row>
        <row r="9">
          <cell r="S9" t="str">
            <v xml:space="preserve"> </v>
          </cell>
        </row>
        <row r="10">
          <cell r="S10" t="str">
            <v xml:space="preserve"> </v>
          </cell>
        </row>
        <row r="11">
          <cell r="S11" t="str">
            <v xml:space="preserve"> </v>
          </cell>
        </row>
        <row r="12">
          <cell r="S12" t="str">
            <v xml:space="preserve"> </v>
          </cell>
        </row>
        <row r="13">
          <cell r="S13" t="str">
            <v xml:space="preserve"> </v>
          </cell>
        </row>
        <row r="14">
          <cell r="S14" t="str">
            <v xml:space="preserve"> </v>
          </cell>
        </row>
        <row r="15">
          <cell r="S15" t="str">
            <v xml:space="preserve"> </v>
          </cell>
        </row>
        <row r="16">
          <cell r="S16" t="str">
            <v xml:space="preserve"> </v>
          </cell>
        </row>
        <row r="17">
          <cell r="S17" t="str">
            <v xml:space="preserve"> </v>
          </cell>
        </row>
        <row r="18">
          <cell r="S18" t="str">
            <v xml:space="preserve"> </v>
          </cell>
        </row>
        <row r="19">
          <cell r="S19" t="str">
            <v xml:space="preserve"> </v>
          </cell>
        </row>
        <row r="20">
          <cell r="S20" t="str">
            <v xml:space="preserve"> </v>
          </cell>
        </row>
        <row r="21">
          <cell r="S21" t="str">
            <v xml:space="preserve"> </v>
          </cell>
        </row>
        <row r="22">
          <cell r="S22" t="str">
            <v xml:space="preserve"> </v>
          </cell>
        </row>
        <row r="23">
          <cell r="S23" t="str">
            <v xml:space="preserve"> </v>
          </cell>
        </row>
        <row r="24">
          <cell r="S24" t="str">
            <v xml:space="preserve"> </v>
          </cell>
        </row>
        <row r="25">
          <cell r="S25" t="str">
            <v xml:space="preserve"> </v>
          </cell>
        </row>
        <row r="26">
          <cell r="S26" t="str">
            <v xml:space="preserve"> </v>
          </cell>
        </row>
        <row r="27">
          <cell r="S27" t="str">
            <v xml:space="preserve"> </v>
          </cell>
        </row>
        <row r="28">
          <cell r="S28" t="str">
            <v xml:space="preserve"> </v>
          </cell>
        </row>
        <row r="29">
          <cell r="S29" t="str">
            <v xml:space="preserve"> </v>
          </cell>
        </row>
        <row r="30">
          <cell r="S30" t="str">
            <v xml:space="preserve"> </v>
          </cell>
        </row>
        <row r="31">
          <cell r="S31" t="str">
            <v xml:space="preserve"> </v>
          </cell>
        </row>
        <row r="32">
          <cell r="S32" t="str">
            <v xml:space="preserve"> </v>
          </cell>
        </row>
        <row r="33">
          <cell r="S33" t="str">
            <v xml:space="preserve"> </v>
          </cell>
        </row>
        <row r="34">
          <cell r="S34" t="str">
            <v xml:space="preserve"> </v>
          </cell>
        </row>
        <row r="35">
          <cell r="S35" t="str">
            <v xml:space="preserve"> </v>
          </cell>
        </row>
        <row r="36">
          <cell r="S36" t="str">
            <v xml:space="preserve"> </v>
          </cell>
        </row>
        <row r="37">
          <cell r="S37" t="str">
            <v xml:space="preserve"> </v>
          </cell>
        </row>
        <row r="38">
          <cell r="S38" t="str">
            <v xml:space="preserve"> </v>
          </cell>
        </row>
        <row r="39">
          <cell r="S39" t="str">
            <v xml:space="preserve"> </v>
          </cell>
        </row>
        <row r="40">
          <cell r="S40" t="str">
            <v xml:space="preserve"> </v>
          </cell>
        </row>
        <row r="41">
          <cell r="S41" t="str">
            <v xml:space="preserve"> </v>
          </cell>
        </row>
        <row r="42">
          <cell r="S42" t="str">
            <v xml:space="preserve"> </v>
          </cell>
        </row>
        <row r="43">
          <cell r="S43" t="str">
            <v xml:space="preserve"> </v>
          </cell>
        </row>
        <row r="44">
          <cell r="S44" t="str">
            <v xml:space="preserve"> </v>
          </cell>
        </row>
        <row r="45">
          <cell r="S45" t="str">
            <v xml:space="preserve"> </v>
          </cell>
        </row>
        <row r="46">
          <cell r="S46" t="str">
            <v xml:space="preserve"> </v>
          </cell>
        </row>
        <row r="47">
          <cell r="S47" t="str">
            <v xml:space="preserve"> </v>
          </cell>
        </row>
        <row r="48">
          <cell r="S48" t="str">
            <v xml:space="preserve"> </v>
          </cell>
        </row>
        <row r="49">
          <cell r="S49" t="str">
            <v xml:space="preserve"> </v>
          </cell>
        </row>
        <row r="50">
          <cell r="S50" t="str">
            <v xml:space="preserve"> </v>
          </cell>
        </row>
        <row r="51">
          <cell r="S51" t="str">
            <v xml:space="preserve"> </v>
          </cell>
        </row>
        <row r="52">
          <cell r="S52" t="str">
            <v xml:space="preserve"> </v>
          </cell>
        </row>
        <row r="53">
          <cell r="S53" t="str">
            <v xml:space="preserve"> </v>
          </cell>
        </row>
        <row r="54">
          <cell r="S54" t="str">
            <v xml:space="preserve"> </v>
          </cell>
        </row>
        <row r="55">
          <cell r="S55" t="str">
            <v xml:space="preserve"> </v>
          </cell>
        </row>
        <row r="56">
          <cell r="S56" t="str">
            <v xml:space="preserve"> </v>
          </cell>
        </row>
        <row r="57">
          <cell r="S57" t="str">
            <v xml:space="preserve"> </v>
          </cell>
        </row>
        <row r="58">
          <cell r="S58" t="str">
            <v xml:space="preserve"> </v>
          </cell>
        </row>
        <row r="59">
          <cell r="S59" t="str">
            <v xml:space="preserve"> </v>
          </cell>
        </row>
        <row r="60">
          <cell r="S60" t="str">
            <v xml:space="preserve"> </v>
          </cell>
        </row>
        <row r="61">
          <cell r="S61" t="str">
            <v xml:space="preserve"> </v>
          </cell>
        </row>
        <row r="62">
          <cell r="S62" t="str">
            <v xml:space="preserve"> </v>
          </cell>
        </row>
        <row r="63">
          <cell r="S63" t="str">
            <v xml:space="preserve"> </v>
          </cell>
        </row>
        <row r="64">
          <cell r="S64" t="str">
            <v xml:space="preserve"> </v>
          </cell>
        </row>
        <row r="65">
          <cell r="S65" t="str">
            <v xml:space="preserve"> </v>
          </cell>
        </row>
        <row r="66">
          <cell r="S66" t="str">
            <v xml:space="preserve"> </v>
          </cell>
        </row>
        <row r="67">
          <cell r="S67" t="str">
            <v xml:space="preserve"> </v>
          </cell>
        </row>
        <row r="68">
          <cell r="S68" t="str">
            <v xml:space="preserve"> </v>
          </cell>
        </row>
        <row r="69">
          <cell r="S69" t="str">
            <v xml:space="preserve"> </v>
          </cell>
        </row>
        <row r="70">
          <cell r="S70" t="str">
            <v xml:space="preserve"> </v>
          </cell>
        </row>
        <row r="71">
          <cell r="S71" t="str">
            <v xml:space="preserve"> </v>
          </cell>
        </row>
        <row r="72">
          <cell r="S72" t="str">
            <v xml:space="preserve"> </v>
          </cell>
        </row>
        <row r="73">
          <cell r="S73" t="str">
            <v xml:space="preserve"> </v>
          </cell>
        </row>
        <row r="74">
          <cell r="S74" t="str">
            <v xml:space="preserve"> </v>
          </cell>
        </row>
        <row r="75">
          <cell r="S75" t="str">
            <v xml:space="preserve"> </v>
          </cell>
        </row>
        <row r="76">
          <cell r="S76" t="str">
            <v xml:space="preserve"> </v>
          </cell>
        </row>
        <row r="77">
          <cell r="S77" t="str">
            <v xml:space="preserve"> </v>
          </cell>
        </row>
        <row r="78">
          <cell r="S78" t="str">
            <v xml:space="preserve"> </v>
          </cell>
        </row>
        <row r="79">
          <cell r="S79" t="str">
            <v xml:space="preserve"> </v>
          </cell>
        </row>
        <row r="80">
          <cell r="S80" t="str">
            <v xml:space="preserve"> </v>
          </cell>
        </row>
        <row r="81">
          <cell r="S81" t="str">
            <v xml:space="preserve"> </v>
          </cell>
        </row>
        <row r="82">
          <cell r="S82" t="str">
            <v xml:space="preserve"> </v>
          </cell>
        </row>
        <row r="83">
          <cell r="S83" t="str">
            <v xml:space="preserve"> </v>
          </cell>
        </row>
        <row r="84">
          <cell r="S84" t="str">
            <v xml:space="preserve"> </v>
          </cell>
        </row>
        <row r="85">
          <cell r="S85" t="str">
            <v xml:space="preserve"> </v>
          </cell>
        </row>
        <row r="86">
          <cell r="S86" t="str">
            <v xml:space="preserve"> </v>
          </cell>
        </row>
        <row r="87">
          <cell r="S87" t="str">
            <v xml:space="preserve"> </v>
          </cell>
        </row>
        <row r="88">
          <cell r="S88" t="str">
            <v xml:space="preserve"> </v>
          </cell>
        </row>
        <row r="89">
          <cell r="S89" t="str">
            <v xml:space="preserve"> </v>
          </cell>
        </row>
        <row r="90">
          <cell r="S90" t="str">
            <v xml:space="preserve"> </v>
          </cell>
        </row>
        <row r="91">
          <cell r="S91" t="str">
            <v xml:space="preserve"> </v>
          </cell>
        </row>
        <row r="92">
          <cell r="S92" t="str">
            <v xml:space="preserve"> </v>
          </cell>
        </row>
        <row r="93">
          <cell r="S93" t="str">
            <v xml:space="preserve"> </v>
          </cell>
        </row>
        <row r="94">
          <cell r="S94" t="str">
            <v xml:space="preserve"> </v>
          </cell>
        </row>
        <row r="95">
          <cell r="S95" t="str">
            <v xml:space="preserve"> </v>
          </cell>
        </row>
        <row r="96">
          <cell r="S96" t="str">
            <v xml:space="preserve"> </v>
          </cell>
        </row>
        <row r="97">
          <cell r="S97" t="str">
            <v xml:space="preserve"> </v>
          </cell>
        </row>
        <row r="98">
          <cell r="S98" t="str">
            <v xml:space="preserve"> </v>
          </cell>
        </row>
        <row r="99">
          <cell r="S99" t="str">
            <v xml:space="preserve"> </v>
          </cell>
        </row>
        <row r="100">
          <cell r="S100" t="str">
            <v xml:space="preserve"> </v>
          </cell>
        </row>
        <row r="101">
          <cell r="S101" t="str">
            <v xml:space="preserve"> </v>
          </cell>
        </row>
        <row r="102">
          <cell r="S102" t="str">
            <v xml:space="preserve"> </v>
          </cell>
        </row>
        <row r="103">
          <cell r="S103" t="str">
            <v xml:space="preserve"> </v>
          </cell>
        </row>
        <row r="104">
          <cell r="S104" t="str">
            <v xml:space="preserve"> </v>
          </cell>
        </row>
        <row r="105">
          <cell r="S105" t="str">
            <v xml:space="preserve"> </v>
          </cell>
        </row>
        <row r="106">
          <cell r="S106" t="str">
            <v xml:space="preserve"> </v>
          </cell>
        </row>
        <row r="107">
          <cell r="S107" t="str">
            <v xml:space="preserve"> </v>
          </cell>
        </row>
        <row r="108">
          <cell r="S108" t="str">
            <v xml:space="preserve"> </v>
          </cell>
        </row>
        <row r="109">
          <cell r="S109" t="str">
            <v xml:space="preserve"> </v>
          </cell>
        </row>
        <row r="110">
          <cell r="S110" t="str">
            <v xml:space="preserve"> </v>
          </cell>
        </row>
        <row r="111">
          <cell r="S111" t="str">
            <v xml:space="preserve"> </v>
          </cell>
        </row>
        <row r="112">
          <cell r="S112" t="str">
            <v xml:space="preserve"> </v>
          </cell>
        </row>
        <row r="113">
          <cell r="S113" t="str">
            <v xml:space="preserve"> </v>
          </cell>
        </row>
        <row r="114">
          <cell r="S114" t="str">
            <v xml:space="preserve"> </v>
          </cell>
        </row>
        <row r="115">
          <cell r="S115" t="str">
            <v xml:space="preserve"> </v>
          </cell>
        </row>
        <row r="116">
          <cell r="S116" t="str">
            <v xml:space="preserve"> </v>
          </cell>
        </row>
        <row r="117">
          <cell r="S117" t="str">
            <v xml:space="preserve"> </v>
          </cell>
        </row>
        <row r="118">
          <cell r="S118" t="str">
            <v xml:space="preserve"> </v>
          </cell>
        </row>
        <row r="119">
          <cell r="S119" t="str">
            <v xml:space="preserve"> </v>
          </cell>
        </row>
        <row r="120">
          <cell r="S120" t="str">
            <v xml:space="preserve"> </v>
          </cell>
        </row>
        <row r="121">
          <cell r="S121" t="str">
            <v xml:space="preserve"> </v>
          </cell>
        </row>
        <row r="122">
          <cell r="S122" t="str">
            <v xml:space="preserve"> </v>
          </cell>
        </row>
        <row r="123">
          <cell r="S123" t="str">
            <v xml:space="preserve"> </v>
          </cell>
        </row>
        <row r="124">
          <cell r="S124" t="str">
            <v xml:space="preserve"> </v>
          </cell>
        </row>
        <row r="125">
          <cell r="S125" t="str">
            <v xml:space="preserve"> </v>
          </cell>
        </row>
        <row r="126">
          <cell r="S126" t="str">
            <v xml:space="preserve"> </v>
          </cell>
        </row>
        <row r="127">
          <cell r="S127" t="str">
            <v xml:space="preserve"> </v>
          </cell>
        </row>
        <row r="128">
          <cell r="S128" t="str">
            <v xml:space="preserve"> </v>
          </cell>
        </row>
        <row r="129">
          <cell r="S129" t="str">
            <v xml:space="preserve"> </v>
          </cell>
        </row>
        <row r="130">
          <cell r="S130" t="str">
            <v xml:space="preserve"> </v>
          </cell>
        </row>
        <row r="131">
          <cell r="S131" t="str">
            <v xml:space="preserve"> </v>
          </cell>
        </row>
        <row r="132">
          <cell r="S132" t="str">
            <v xml:space="preserve"> </v>
          </cell>
        </row>
        <row r="133">
          <cell r="S133" t="str">
            <v xml:space="preserve"> </v>
          </cell>
        </row>
        <row r="134">
          <cell r="S134" t="str">
            <v xml:space="preserve"> </v>
          </cell>
        </row>
        <row r="135">
          <cell r="S135" t="str">
            <v xml:space="preserve"> </v>
          </cell>
        </row>
        <row r="136">
          <cell r="S136" t="str">
            <v xml:space="preserve"> </v>
          </cell>
        </row>
        <row r="137">
          <cell r="S137" t="str">
            <v xml:space="preserve"> </v>
          </cell>
        </row>
        <row r="138">
          <cell r="S138" t="str">
            <v xml:space="preserve"> </v>
          </cell>
        </row>
        <row r="139">
          <cell r="S139" t="str">
            <v xml:space="preserve"> </v>
          </cell>
        </row>
        <row r="140">
          <cell r="S140" t="str">
            <v xml:space="preserve"> </v>
          </cell>
        </row>
        <row r="141">
          <cell r="S141" t="str">
            <v xml:space="preserve"> </v>
          </cell>
        </row>
        <row r="142">
          <cell r="S142" t="str">
            <v xml:space="preserve"> </v>
          </cell>
        </row>
        <row r="143">
          <cell r="S143" t="str">
            <v xml:space="preserve"> </v>
          </cell>
        </row>
        <row r="144">
          <cell r="S144" t="str">
            <v xml:space="preserve"> </v>
          </cell>
        </row>
        <row r="145">
          <cell r="S145" t="str">
            <v xml:space="preserve"> </v>
          </cell>
        </row>
        <row r="146">
          <cell r="S146" t="str">
            <v xml:space="preserve"> </v>
          </cell>
        </row>
        <row r="147">
          <cell r="S147" t="str">
            <v xml:space="preserve"> </v>
          </cell>
        </row>
        <row r="148">
          <cell r="S148" t="str">
            <v xml:space="preserve"> </v>
          </cell>
        </row>
        <row r="149">
          <cell r="S149" t="str">
            <v xml:space="preserve"> </v>
          </cell>
        </row>
        <row r="150">
          <cell r="S150" t="str">
            <v xml:space="preserve"> </v>
          </cell>
        </row>
        <row r="151">
          <cell r="S151" t="str">
            <v xml:space="preserve"> </v>
          </cell>
        </row>
        <row r="152">
          <cell r="S152" t="str">
            <v xml:space="preserve"> </v>
          </cell>
        </row>
        <row r="153">
          <cell r="S153" t="str">
            <v xml:space="preserve"> </v>
          </cell>
        </row>
        <row r="154">
          <cell r="S154" t="str">
            <v xml:space="preserve"> </v>
          </cell>
        </row>
        <row r="155">
          <cell r="S155" t="str">
            <v xml:space="preserve"> </v>
          </cell>
        </row>
        <row r="156">
          <cell r="S156" t="str">
            <v xml:space="preserve"> </v>
          </cell>
        </row>
        <row r="157">
          <cell r="S157" t="str">
            <v xml:space="preserve"> </v>
          </cell>
        </row>
        <row r="158">
          <cell r="S158" t="str">
            <v xml:space="preserve"> </v>
          </cell>
        </row>
        <row r="159">
          <cell r="S159" t="str">
            <v xml:space="preserve"> </v>
          </cell>
        </row>
        <row r="160">
          <cell r="S160" t="str">
            <v xml:space="preserve"> </v>
          </cell>
        </row>
        <row r="161">
          <cell r="S161" t="str">
            <v xml:space="preserve"> </v>
          </cell>
        </row>
        <row r="162">
          <cell r="S162" t="str">
            <v xml:space="preserve"> </v>
          </cell>
        </row>
        <row r="163">
          <cell r="S163" t="str">
            <v xml:space="preserve"> </v>
          </cell>
        </row>
        <row r="164">
          <cell r="S164" t="str">
            <v xml:space="preserve"> </v>
          </cell>
        </row>
        <row r="165">
          <cell r="S165" t="str">
            <v xml:space="preserve"> </v>
          </cell>
        </row>
        <row r="166">
          <cell r="S166" t="str">
            <v xml:space="preserve"> </v>
          </cell>
        </row>
        <row r="167">
          <cell r="S167" t="str">
            <v xml:space="preserve"> </v>
          </cell>
        </row>
        <row r="168">
          <cell r="S168" t="str">
            <v xml:space="preserve"> </v>
          </cell>
        </row>
        <row r="169">
          <cell r="S169" t="str">
            <v xml:space="preserve"> </v>
          </cell>
        </row>
        <row r="170">
          <cell r="S170" t="str">
            <v xml:space="preserve"> </v>
          </cell>
        </row>
        <row r="171">
          <cell r="S171" t="str">
            <v xml:space="preserve"> </v>
          </cell>
        </row>
        <row r="172">
          <cell r="S172" t="str">
            <v xml:space="preserve"> </v>
          </cell>
        </row>
        <row r="173">
          <cell r="S173" t="str">
            <v xml:space="preserve"> </v>
          </cell>
        </row>
        <row r="174">
          <cell r="S174" t="str">
            <v xml:space="preserve"> </v>
          </cell>
        </row>
        <row r="175">
          <cell r="S175" t="str">
            <v xml:space="preserve"> </v>
          </cell>
        </row>
        <row r="176">
          <cell r="S176" t="str">
            <v xml:space="preserve"> </v>
          </cell>
        </row>
        <row r="177">
          <cell r="S177" t="str">
            <v xml:space="preserve"> </v>
          </cell>
        </row>
        <row r="178">
          <cell r="S178" t="str">
            <v xml:space="preserve"> </v>
          </cell>
        </row>
        <row r="179">
          <cell r="S179" t="str">
            <v xml:space="preserve"> </v>
          </cell>
        </row>
        <row r="180">
          <cell r="S180" t="str">
            <v xml:space="preserve"> </v>
          </cell>
        </row>
        <row r="181">
          <cell r="S181" t="str">
            <v xml:space="preserve"> </v>
          </cell>
        </row>
        <row r="182">
          <cell r="S182" t="str">
            <v xml:space="preserve"> </v>
          </cell>
        </row>
        <row r="183">
          <cell r="S183" t="str">
            <v xml:space="preserve"> </v>
          </cell>
        </row>
        <row r="184">
          <cell r="S184" t="str">
            <v xml:space="preserve"> </v>
          </cell>
        </row>
        <row r="185">
          <cell r="S185" t="str">
            <v xml:space="preserve"> </v>
          </cell>
        </row>
        <row r="186">
          <cell r="S186" t="str">
            <v xml:space="preserve"> </v>
          </cell>
        </row>
        <row r="187">
          <cell r="S187" t="str">
            <v xml:space="preserve"> </v>
          </cell>
        </row>
        <row r="188">
          <cell r="S188" t="str">
            <v xml:space="preserve"> </v>
          </cell>
        </row>
        <row r="189">
          <cell r="S189" t="str">
            <v xml:space="preserve"> </v>
          </cell>
        </row>
        <row r="190">
          <cell r="S190" t="str">
            <v xml:space="preserve"> </v>
          </cell>
        </row>
        <row r="191">
          <cell r="S191" t="str">
            <v xml:space="preserve"> </v>
          </cell>
        </row>
        <row r="192">
          <cell r="S192" t="str">
            <v xml:space="preserve"> </v>
          </cell>
        </row>
        <row r="193">
          <cell r="S193" t="str">
            <v xml:space="preserve"> </v>
          </cell>
        </row>
        <row r="194">
          <cell r="S194" t="str">
            <v xml:space="preserve"> </v>
          </cell>
        </row>
        <row r="195">
          <cell r="S195" t="str">
            <v xml:space="preserve"> </v>
          </cell>
        </row>
        <row r="196">
          <cell r="S196" t="str">
            <v xml:space="preserve"> </v>
          </cell>
        </row>
        <row r="197">
          <cell r="S197" t="str">
            <v xml:space="preserve"> </v>
          </cell>
        </row>
        <row r="198">
          <cell r="S198" t="str">
            <v xml:space="preserve"> </v>
          </cell>
        </row>
        <row r="199">
          <cell r="S199" t="str">
            <v xml:space="preserve"> </v>
          </cell>
        </row>
        <row r="200">
          <cell r="S200" t="str">
            <v xml:space="preserve"> </v>
          </cell>
        </row>
        <row r="201">
          <cell r="S201" t="str">
            <v xml:space="preserve"> </v>
          </cell>
        </row>
        <row r="202">
          <cell r="S202" t="str">
            <v xml:space="preserve"> </v>
          </cell>
        </row>
        <row r="203">
          <cell r="S203" t="str">
            <v xml:space="preserve"> </v>
          </cell>
        </row>
        <row r="204">
          <cell r="S204" t="str">
            <v xml:space="preserve"> </v>
          </cell>
        </row>
        <row r="205">
          <cell r="S205" t="str">
            <v xml:space="preserve"> </v>
          </cell>
        </row>
        <row r="206">
          <cell r="S206" t="str">
            <v xml:space="preserve"> </v>
          </cell>
        </row>
        <row r="207">
          <cell r="S207" t="str">
            <v xml:space="preserve"> </v>
          </cell>
        </row>
        <row r="208">
          <cell r="S208" t="str">
            <v xml:space="preserve"> </v>
          </cell>
        </row>
        <row r="209">
          <cell r="S209" t="str">
            <v xml:space="preserve"> </v>
          </cell>
        </row>
        <row r="210">
          <cell r="S210" t="str">
            <v xml:space="preserve"> </v>
          </cell>
        </row>
        <row r="211">
          <cell r="S211" t="str">
            <v xml:space="preserve"> </v>
          </cell>
        </row>
        <row r="212">
          <cell r="S212" t="str">
            <v xml:space="preserve"> </v>
          </cell>
        </row>
        <row r="213">
          <cell r="S213" t="str">
            <v xml:space="preserve"> </v>
          </cell>
        </row>
        <row r="214">
          <cell r="S214" t="str">
            <v xml:space="preserve"> </v>
          </cell>
        </row>
        <row r="215">
          <cell r="S215" t="str">
            <v xml:space="preserve"> </v>
          </cell>
        </row>
        <row r="216">
          <cell r="S216" t="str">
            <v xml:space="preserve"> </v>
          </cell>
        </row>
        <row r="217">
          <cell r="S217" t="str">
            <v xml:space="preserve"> </v>
          </cell>
        </row>
        <row r="218">
          <cell r="S218" t="str">
            <v xml:space="preserve"> </v>
          </cell>
        </row>
        <row r="219">
          <cell r="S219" t="str">
            <v xml:space="preserve"> </v>
          </cell>
        </row>
        <row r="220">
          <cell r="S220" t="str">
            <v xml:space="preserve"> </v>
          </cell>
        </row>
        <row r="221">
          <cell r="S221" t="str">
            <v xml:space="preserve"> </v>
          </cell>
        </row>
        <row r="222">
          <cell r="S222" t="str">
            <v xml:space="preserve"> </v>
          </cell>
        </row>
        <row r="223">
          <cell r="S223" t="str">
            <v xml:space="preserve"> </v>
          </cell>
        </row>
        <row r="224">
          <cell r="S224" t="str">
            <v xml:space="preserve"> </v>
          </cell>
        </row>
        <row r="225">
          <cell r="S225" t="str">
            <v xml:space="preserve"> </v>
          </cell>
        </row>
        <row r="226">
          <cell r="S226" t="str">
            <v xml:space="preserve"> </v>
          </cell>
        </row>
        <row r="227">
          <cell r="S227" t="str">
            <v xml:space="preserve"> </v>
          </cell>
        </row>
        <row r="228">
          <cell r="S228" t="str">
            <v xml:space="preserve"> </v>
          </cell>
        </row>
        <row r="229">
          <cell r="S229" t="str">
            <v xml:space="preserve"> </v>
          </cell>
        </row>
        <row r="230">
          <cell r="S230" t="str">
            <v xml:space="preserve"> </v>
          </cell>
        </row>
        <row r="231">
          <cell r="S231" t="str">
            <v xml:space="preserve"> </v>
          </cell>
        </row>
        <row r="232">
          <cell r="S232" t="str">
            <v xml:space="preserve"> </v>
          </cell>
        </row>
        <row r="233">
          <cell r="S233" t="str">
            <v xml:space="preserve"> </v>
          </cell>
        </row>
        <row r="234">
          <cell r="S234" t="str">
            <v xml:space="preserve"> </v>
          </cell>
        </row>
        <row r="235">
          <cell r="S235" t="str">
            <v xml:space="preserve"> </v>
          </cell>
        </row>
        <row r="236">
          <cell r="S236" t="str">
            <v xml:space="preserve"> </v>
          </cell>
        </row>
        <row r="237">
          <cell r="S237" t="str">
            <v xml:space="preserve"> </v>
          </cell>
        </row>
        <row r="238">
          <cell r="S238" t="str">
            <v xml:space="preserve"> </v>
          </cell>
        </row>
        <row r="239">
          <cell r="S239" t="str">
            <v xml:space="preserve"> </v>
          </cell>
        </row>
        <row r="240">
          <cell r="S240" t="str">
            <v xml:space="preserve"> </v>
          </cell>
        </row>
        <row r="241">
          <cell r="S241" t="str">
            <v xml:space="preserve"> </v>
          </cell>
        </row>
        <row r="242">
          <cell r="S242" t="str">
            <v xml:space="preserve"> </v>
          </cell>
        </row>
        <row r="243">
          <cell r="S243" t="str">
            <v xml:space="preserve"> </v>
          </cell>
        </row>
        <row r="244">
          <cell r="S244" t="str">
            <v xml:space="preserve"> </v>
          </cell>
        </row>
        <row r="245">
          <cell r="S245" t="str">
            <v xml:space="preserve"> </v>
          </cell>
        </row>
        <row r="246">
          <cell r="S246" t="str">
            <v xml:space="preserve"> </v>
          </cell>
        </row>
        <row r="247">
          <cell r="S247" t="str">
            <v xml:space="preserve"> </v>
          </cell>
        </row>
        <row r="248">
          <cell r="S248" t="str">
            <v xml:space="preserve"> </v>
          </cell>
        </row>
        <row r="249">
          <cell r="S249" t="str">
            <v xml:space="preserve"> </v>
          </cell>
        </row>
        <row r="250">
          <cell r="S250" t="str">
            <v xml:space="preserve"> </v>
          </cell>
        </row>
        <row r="251">
          <cell r="S251" t="str">
            <v xml:space="preserve"> </v>
          </cell>
        </row>
        <row r="252">
          <cell r="S252" t="str">
            <v xml:space="preserve"> </v>
          </cell>
        </row>
        <row r="253">
          <cell r="S253" t="str">
            <v xml:space="preserve"> </v>
          </cell>
        </row>
        <row r="254">
          <cell r="S254" t="str">
            <v xml:space="preserve"> </v>
          </cell>
        </row>
        <row r="255">
          <cell r="S255" t="str">
            <v xml:space="preserve"> </v>
          </cell>
        </row>
        <row r="256">
          <cell r="S256" t="str">
            <v xml:space="preserve"> </v>
          </cell>
        </row>
        <row r="257">
          <cell r="S257" t="str">
            <v xml:space="preserve"> </v>
          </cell>
        </row>
        <row r="258">
          <cell r="S258" t="str">
            <v xml:space="preserve"> </v>
          </cell>
        </row>
        <row r="259">
          <cell r="S259" t="str">
            <v xml:space="preserve"> </v>
          </cell>
        </row>
        <row r="260">
          <cell r="S260" t="str">
            <v xml:space="preserve"> </v>
          </cell>
        </row>
        <row r="261">
          <cell r="S261" t="str">
            <v xml:space="preserve"> </v>
          </cell>
        </row>
        <row r="262">
          <cell r="S262" t="str">
            <v xml:space="preserve"> </v>
          </cell>
        </row>
        <row r="263">
          <cell r="S263" t="str">
            <v xml:space="preserve"> </v>
          </cell>
        </row>
        <row r="264">
          <cell r="S264" t="str">
            <v xml:space="preserve"> </v>
          </cell>
        </row>
        <row r="265">
          <cell r="S265" t="str">
            <v xml:space="preserve"> </v>
          </cell>
        </row>
        <row r="266">
          <cell r="S266" t="str">
            <v xml:space="preserve"> </v>
          </cell>
        </row>
        <row r="267">
          <cell r="S267" t="str">
            <v xml:space="preserve"> </v>
          </cell>
        </row>
        <row r="268">
          <cell r="S268" t="str">
            <v xml:space="preserve"> </v>
          </cell>
        </row>
        <row r="269">
          <cell r="S269" t="str">
            <v xml:space="preserve"> </v>
          </cell>
        </row>
        <row r="270">
          <cell r="S270" t="str">
            <v xml:space="preserve"> </v>
          </cell>
        </row>
        <row r="271">
          <cell r="S271" t="str">
            <v xml:space="preserve"> </v>
          </cell>
        </row>
        <row r="272">
          <cell r="S272" t="str">
            <v xml:space="preserve"> </v>
          </cell>
        </row>
        <row r="273">
          <cell r="S273" t="str">
            <v xml:space="preserve"> </v>
          </cell>
        </row>
        <row r="274">
          <cell r="S274" t="str">
            <v xml:space="preserve"> </v>
          </cell>
        </row>
        <row r="275">
          <cell r="S275" t="str">
            <v xml:space="preserve"> </v>
          </cell>
        </row>
        <row r="276">
          <cell r="S276" t="str">
            <v xml:space="preserve"> </v>
          </cell>
        </row>
        <row r="277">
          <cell r="S277" t="str">
            <v xml:space="preserve"> </v>
          </cell>
        </row>
        <row r="278">
          <cell r="S278" t="str">
            <v xml:space="preserve"> </v>
          </cell>
        </row>
        <row r="279">
          <cell r="S279" t="str">
            <v xml:space="preserve"> </v>
          </cell>
        </row>
        <row r="280">
          <cell r="S280" t="str">
            <v xml:space="preserve"> </v>
          </cell>
        </row>
        <row r="281">
          <cell r="S281" t="str">
            <v xml:space="preserve"> </v>
          </cell>
        </row>
        <row r="282">
          <cell r="S282" t="str">
            <v xml:space="preserve"> </v>
          </cell>
        </row>
        <row r="283">
          <cell r="S283" t="str">
            <v xml:space="preserve"> </v>
          </cell>
        </row>
        <row r="284">
          <cell r="S284" t="str">
            <v xml:space="preserve"> </v>
          </cell>
        </row>
        <row r="285">
          <cell r="S285" t="str">
            <v xml:space="preserve"> </v>
          </cell>
        </row>
        <row r="286">
          <cell r="S286" t="str">
            <v xml:space="preserve"> </v>
          </cell>
        </row>
        <row r="287">
          <cell r="S287" t="str">
            <v xml:space="preserve"> </v>
          </cell>
        </row>
        <row r="288">
          <cell r="S288" t="str">
            <v xml:space="preserve"> </v>
          </cell>
        </row>
        <row r="289">
          <cell r="S289" t="str">
            <v xml:space="preserve"> </v>
          </cell>
        </row>
        <row r="290">
          <cell r="S290" t="str">
            <v xml:space="preserve"> </v>
          </cell>
        </row>
        <row r="291">
          <cell r="S291" t="str">
            <v xml:space="preserve"> </v>
          </cell>
        </row>
        <row r="292">
          <cell r="S292" t="str">
            <v xml:space="preserve"> </v>
          </cell>
        </row>
        <row r="293">
          <cell r="S293" t="str">
            <v xml:space="preserve"> </v>
          </cell>
        </row>
        <row r="294">
          <cell r="S294" t="str">
            <v xml:space="preserve"> </v>
          </cell>
        </row>
        <row r="295">
          <cell r="S295" t="str">
            <v xml:space="preserve"> </v>
          </cell>
        </row>
        <row r="296">
          <cell r="S296" t="str">
            <v xml:space="preserve"> </v>
          </cell>
        </row>
        <row r="297">
          <cell r="S297" t="str">
            <v xml:space="preserve"> </v>
          </cell>
        </row>
        <row r="298">
          <cell r="S298" t="str">
            <v xml:space="preserve"> </v>
          </cell>
        </row>
        <row r="299">
          <cell r="S299" t="str">
            <v xml:space="preserve"> </v>
          </cell>
        </row>
        <row r="300">
          <cell r="S300" t="str">
            <v xml:space="preserve"> </v>
          </cell>
        </row>
        <row r="301">
          <cell r="S301" t="str">
            <v xml:space="preserve"> </v>
          </cell>
        </row>
        <row r="302">
          <cell r="S302" t="str">
            <v xml:space="preserve"> </v>
          </cell>
        </row>
        <row r="303">
          <cell r="S303" t="str">
            <v xml:space="preserve"> </v>
          </cell>
        </row>
        <row r="304">
          <cell r="S304" t="str">
            <v xml:space="preserve"> </v>
          </cell>
        </row>
        <row r="305">
          <cell r="S305" t="str">
            <v xml:space="preserve"> </v>
          </cell>
        </row>
        <row r="306">
          <cell r="S306" t="str">
            <v xml:space="preserve"> </v>
          </cell>
        </row>
        <row r="307">
          <cell r="S307" t="str">
            <v xml:space="preserve"> </v>
          </cell>
        </row>
        <row r="308">
          <cell r="S308" t="str">
            <v xml:space="preserve"> </v>
          </cell>
        </row>
        <row r="309">
          <cell r="S309" t="str">
            <v xml:space="preserve"> </v>
          </cell>
        </row>
        <row r="310">
          <cell r="S310" t="str">
            <v xml:space="preserve"> </v>
          </cell>
        </row>
        <row r="311">
          <cell r="S311" t="str">
            <v xml:space="preserve"> </v>
          </cell>
        </row>
        <row r="312">
          <cell r="S312" t="str">
            <v xml:space="preserve"> </v>
          </cell>
        </row>
        <row r="313">
          <cell r="S313" t="str">
            <v xml:space="preserve"> </v>
          </cell>
        </row>
        <row r="314">
          <cell r="S314" t="str">
            <v xml:space="preserve"> </v>
          </cell>
        </row>
        <row r="315">
          <cell r="S315" t="str">
            <v xml:space="preserve"> </v>
          </cell>
        </row>
        <row r="316">
          <cell r="S316" t="str">
            <v xml:space="preserve"> </v>
          </cell>
        </row>
        <row r="317">
          <cell r="S317" t="str">
            <v xml:space="preserve"> </v>
          </cell>
        </row>
        <row r="318">
          <cell r="S318" t="str">
            <v xml:space="preserve"> </v>
          </cell>
        </row>
        <row r="319">
          <cell r="S319" t="str">
            <v xml:space="preserve"> </v>
          </cell>
        </row>
        <row r="320">
          <cell r="S320" t="str">
            <v xml:space="preserve"> </v>
          </cell>
        </row>
        <row r="321">
          <cell r="S321" t="str">
            <v xml:space="preserve"> </v>
          </cell>
        </row>
        <row r="322">
          <cell r="S322" t="str">
            <v xml:space="preserve"> </v>
          </cell>
        </row>
        <row r="323">
          <cell r="S323" t="str">
            <v xml:space="preserve"> </v>
          </cell>
        </row>
        <row r="324">
          <cell r="S324" t="str">
            <v xml:space="preserve"> </v>
          </cell>
        </row>
        <row r="325">
          <cell r="S325" t="str">
            <v xml:space="preserve"> </v>
          </cell>
        </row>
        <row r="326">
          <cell r="S326" t="str">
            <v xml:space="preserve"> </v>
          </cell>
        </row>
        <row r="327">
          <cell r="S327" t="str">
            <v xml:space="preserve"> </v>
          </cell>
        </row>
        <row r="328">
          <cell r="S328" t="str">
            <v xml:space="preserve"> </v>
          </cell>
        </row>
        <row r="329">
          <cell r="S329" t="str">
            <v xml:space="preserve"> </v>
          </cell>
        </row>
        <row r="330">
          <cell r="S330" t="str">
            <v xml:space="preserve"> </v>
          </cell>
        </row>
        <row r="331">
          <cell r="S331" t="str">
            <v xml:space="preserve"> </v>
          </cell>
        </row>
        <row r="332">
          <cell r="S332" t="str">
            <v xml:space="preserve"> </v>
          </cell>
        </row>
        <row r="333">
          <cell r="S333" t="str">
            <v xml:space="preserve"> </v>
          </cell>
        </row>
        <row r="334">
          <cell r="S334" t="str">
            <v xml:space="preserve"> </v>
          </cell>
        </row>
        <row r="335">
          <cell r="S335" t="str">
            <v xml:space="preserve"> </v>
          </cell>
        </row>
        <row r="336">
          <cell r="S336" t="str">
            <v xml:space="preserve"> </v>
          </cell>
        </row>
        <row r="337">
          <cell r="S337" t="str">
            <v xml:space="preserve"> </v>
          </cell>
        </row>
        <row r="338">
          <cell r="S338" t="str">
            <v xml:space="preserve"> </v>
          </cell>
        </row>
        <row r="339">
          <cell r="S339" t="str">
            <v xml:space="preserve"> </v>
          </cell>
        </row>
        <row r="340">
          <cell r="S340" t="str">
            <v xml:space="preserve"> </v>
          </cell>
        </row>
        <row r="341">
          <cell r="S341" t="str">
            <v xml:space="preserve"> </v>
          </cell>
        </row>
        <row r="342">
          <cell r="S342" t="str">
            <v xml:space="preserve"> </v>
          </cell>
        </row>
        <row r="343">
          <cell r="S343" t="str">
            <v xml:space="preserve"> </v>
          </cell>
        </row>
        <row r="344">
          <cell r="S344" t="str">
            <v xml:space="preserve"> </v>
          </cell>
        </row>
        <row r="345">
          <cell r="S345" t="str">
            <v xml:space="preserve"> </v>
          </cell>
        </row>
        <row r="346">
          <cell r="S346" t="str">
            <v xml:space="preserve"> </v>
          </cell>
        </row>
        <row r="347">
          <cell r="S347" t="str">
            <v xml:space="preserve"> </v>
          </cell>
        </row>
        <row r="348">
          <cell r="S348" t="str">
            <v xml:space="preserve"> </v>
          </cell>
        </row>
        <row r="349">
          <cell r="S349" t="str">
            <v xml:space="preserve"> </v>
          </cell>
        </row>
        <row r="350">
          <cell r="S350" t="str">
            <v xml:space="preserve"> </v>
          </cell>
        </row>
        <row r="351">
          <cell r="S351" t="str">
            <v xml:space="preserve"> </v>
          </cell>
        </row>
        <row r="352">
          <cell r="S352" t="str">
            <v xml:space="preserve"> </v>
          </cell>
        </row>
        <row r="353">
          <cell r="S353" t="str">
            <v xml:space="preserve"> </v>
          </cell>
        </row>
        <row r="354">
          <cell r="S354" t="str">
            <v xml:space="preserve"> </v>
          </cell>
        </row>
        <row r="355">
          <cell r="S355" t="str">
            <v xml:space="preserve"> </v>
          </cell>
        </row>
        <row r="356">
          <cell r="S356" t="str">
            <v xml:space="preserve"> </v>
          </cell>
        </row>
        <row r="357">
          <cell r="S357" t="str">
            <v xml:space="preserve"> </v>
          </cell>
        </row>
        <row r="358">
          <cell r="S358" t="str">
            <v xml:space="preserve"> </v>
          </cell>
        </row>
        <row r="359">
          <cell r="S359" t="str">
            <v xml:space="preserve"> </v>
          </cell>
        </row>
        <row r="360">
          <cell r="S360" t="str">
            <v xml:space="preserve"> </v>
          </cell>
        </row>
        <row r="361">
          <cell r="S361" t="str">
            <v xml:space="preserve"> </v>
          </cell>
        </row>
        <row r="362">
          <cell r="S362" t="str">
            <v xml:space="preserve"> </v>
          </cell>
        </row>
        <row r="363">
          <cell r="S363" t="str">
            <v xml:space="preserve"> </v>
          </cell>
        </row>
        <row r="364">
          <cell r="S364" t="str">
            <v xml:space="preserve"> </v>
          </cell>
        </row>
        <row r="365">
          <cell r="S365" t="str">
            <v xml:space="preserve"> </v>
          </cell>
        </row>
        <row r="366">
          <cell r="S366" t="str">
            <v xml:space="preserve"> </v>
          </cell>
        </row>
        <row r="367">
          <cell r="S367" t="str">
            <v xml:space="preserve"> </v>
          </cell>
        </row>
        <row r="368">
          <cell r="S368" t="str">
            <v xml:space="preserve"> </v>
          </cell>
        </row>
        <row r="369">
          <cell r="S369" t="str">
            <v xml:space="preserve"> </v>
          </cell>
        </row>
        <row r="370">
          <cell r="S370" t="str">
            <v xml:space="preserve"> </v>
          </cell>
        </row>
        <row r="371">
          <cell r="S371" t="str">
            <v xml:space="preserve"> </v>
          </cell>
        </row>
        <row r="372">
          <cell r="S372" t="str">
            <v xml:space="preserve"> </v>
          </cell>
        </row>
        <row r="373">
          <cell r="S373" t="str">
            <v xml:space="preserve"> </v>
          </cell>
        </row>
        <row r="374">
          <cell r="S374" t="str">
            <v xml:space="preserve"> </v>
          </cell>
        </row>
        <row r="375">
          <cell r="S375" t="str">
            <v xml:space="preserve"> </v>
          </cell>
        </row>
        <row r="376">
          <cell r="S376" t="str">
            <v xml:space="preserve"> </v>
          </cell>
        </row>
        <row r="377">
          <cell r="S377" t="str">
            <v xml:space="preserve"> </v>
          </cell>
        </row>
        <row r="378">
          <cell r="S378" t="str">
            <v xml:space="preserve"> </v>
          </cell>
        </row>
        <row r="379">
          <cell r="S379" t="str">
            <v xml:space="preserve"> </v>
          </cell>
        </row>
        <row r="380">
          <cell r="S380" t="str">
            <v xml:space="preserve"> </v>
          </cell>
        </row>
        <row r="381">
          <cell r="S381" t="str">
            <v xml:space="preserve"> </v>
          </cell>
        </row>
        <row r="382">
          <cell r="S382" t="str">
            <v xml:space="preserve"> </v>
          </cell>
        </row>
        <row r="383">
          <cell r="S383" t="str">
            <v xml:space="preserve"> </v>
          </cell>
        </row>
        <row r="384">
          <cell r="S384" t="str">
            <v xml:space="preserve"> </v>
          </cell>
        </row>
        <row r="385">
          <cell r="S385" t="str">
            <v xml:space="preserve"> </v>
          </cell>
        </row>
        <row r="386">
          <cell r="S386" t="str">
            <v xml:space="preserve"> </v>
          </cell>
        </row>
        <row r="387">
          <cell r="S387" t="str">
            <v xml:space="preserve"> </v>
          </cell>
        </row>
        <row r="388">
          <cell r="S388" t="str">
            <v xml:space="preserve"> </v>
          </cell>
        </row>
        <row r="389">
          <cell r="S389" t="str">
            <v xml:space="preserve"> </v>
          </cell>
        </row>
        <row r="390">
          <cell r="S390" t="str">
            <v xml:space="preserve"> </v>
          </cell>
        </row>
        <row r="391">
          <cell r="S391" t="str">
            <v xml:space="preserve"> </v>
          </cell>
        </row>
        <row r="392">
          <cell r="S392" t="str">
            <v xml:space="preserve"> </v>
          </cell>
        </row>
        <row r="393">
          <cell r="S393" t="str">
            <v xml:space="preserve"> </v>
          </cell>
        </row>
        <row r="394">
          <cell r="S394" t="str">
            <v xml:space="preserve"> </v>
          </cell>
        </row>
        <row r="395">
          <cell r="S395" t="str">
            <v xml:space="preserve"> </v>
          </cell>
        </row>
        <row r="396">
          <cell r="S396" t="str">
            <v xml:space="preserve"> </v>
          </cell>
        </row>
        <row r="397">
          <cell r="S397" t="str">
            <v xml:space="preserve"> </v>
          </cell>
        </row>
        <row r="398">
          <cell r="S398" t="str">
            <v xml:space="preserve"> </v>
          </cell>
        </row>
        <row r="399">
          <cell r="S399" t="str">
            <v xml:space="preserve"> </v>
          </cell>
        </row>
        <row r="400">
          <cell r="S400" t="str">
            <v xml:space="preserve"> </v>
          </cell>
        </row>
        <row r="401">
          <cell r="S401" t="str">
            <v xml:space="preserve"> </v>
          </cell>
        </row>
        <row r="402">
          <cell r="S402" t="str">
            <v xml:space="preserve"> </v>
          </cell>
        </row>
        <row r="403">
          <cell r="S403" t="str">
            <v xml:space="preserve"> </v>
          </cell>
        </row>
        <row r="404">
          <cell r="S404" t="str">
            <v xml:space="preserve"> </v>
          </cell>
        </row>
        <row r="405">
          <cell r="S405" t="str">
            <v xml:space="preserve"> </v>
          </cell>
        </row>
        <row r="406">
          <cell r="S406" t="str">
            <v xml:space="preserve"> </v>
          </cell>
        </row>
        <row r="407">
          <cell r="S407" t="str">
            <v xml:space="preserve"> </v>
          </cell>
        </row>
        <row r="408">
          <cell r="S408" t="str">
            <v xml:space="preserve"> </v>
          </cell>
        </row>
        <row r="409">
          <cell r="S409" t="str">
            <v xml:space="preserve"> </v>
          </cell>
        </row>
        <row r="410">
          <cell r="S410" t="str">
            <v xml:space="preserve"> </v>
          </cell>
        </row>
        <row r="411">
          <cell r="S411" t="str">
            <v xml:space="preserve"> </v>
          </cell>
        </row>
        <row r="412">
          <cell r="S412" t="str">
            <v xml:space="preserve"> </v>
          </cell>
        </row>
        <row r="413">
          <cell r="S413" t="str">
            <v xml:space="preserve"> </v>
          </cell>
        </row>
        <row r="414">
          <cell r="S414" t="str">
            <v xml:space="preserve"> </v>
          </cell>
        </row>
        <row r="415">
          <cell r="S415" t="str">
            <v xml:space="preserve"> </v>
          </cell>
        </row>
        <row r="416">
          <cell r="S416" t="str">
            <v xml:space="preserve"> </v>
          </cell>
        </row>
        <row r="417">
          <cell r="S417" t="str">
            <v xml:space="preserve"> </v>
          </cell>
        </row>
        <row r="418">
          <cell r="S418" t="str">
            <v xml:space="preserve"> </v>
          </cell>
        </row>
        <row r="419">
          <cell r="S419" t="str">
            <v xml:space="preserve"> </v>
          </cell>
        </row>
        <row r="420">
          <cell r="S420" t="str">
            <v xml:space="preserve"> </v>
          </cell>
        </row>
        <row r="421">
          <cell r="S421" t="str">
            <v xml:space="preserve"> </v>
          </cell>
        </row>
        <row r="422">
          <cell r="S422" t="str">
            <v xml:space="preserve"> </v>
          </cell>
        </row>
        <row r="423">
          <cell r="S423" t="str">
            <v xml:space="preserve"> </v>
          </cell>
        </row>
        <row r="424">
          <cell r="S424" t="str">
            <v xml:space="preserve"> </v>
          </cell>
        </row>
        <row r="425">
          <cell r="S425" t="str">
            <v xml:space="preserve"> </v>
          </cell>
        </row>
        <row r="426">
          <cell r="S426" t="str">
            <v xml:space="preserve"> </v>
          </cell>
        </row>
        <row r="427">
          <cell r="S427" t="str">
            <v xml:space="preserve"> </v>
          </cell>
        </row>
        <row r="428">
          <cell r="S428" t="str">
            <v xml:space="preserve"> </v>
          </cell>
        </row>
        <row r="429">
          <cell r="S429" t="str">
            <v xml:space="preserve"> </v>
          </cell>
        </row>
        <row r="430">
          <cell r="S430" t="str">
            <v xml:space="preserve"> </v>
          </cell>
        </row>
        <row r="431">
          <cell r="S431" t="str">
            <v xml:space="preserve"> </v>
          </cell>
        </row>
        <row r="432">
          <cell r="S432" t="str">
            <v xml:space="preserve"> </v>
          </cell>
        </row>
        <row r="433">
          <cell r="S433" t="str">
            <v xml:space="preserve"> </v>
          </cell>
        </row>
        <row r="434">
          <cell r="S434" t="str">
            <v xml:space="preserve"> </v>
          </cell>
        </row>
        <row r="435">
          <cell r="S435" t="str">
            <v xml:space="preserve"> </v>
          </cell>
        </row>
        <row r="436">
          <cell r="S436" t="str">
            <v xml:space="preserve"> </v>
          </cell>
        </row>
        <row r="437">
          <cell r="S437" t="str">
            <v xml:space="preserve"> </v>
          </cell>
        </row>
        <row r="438">
          <cell r="S438" t="str">
            <v xml:space="preserve"> </v>
          </cell>
        </row>
        <row r="439">
          <cell r="S439" t="str">
            <v xml:space="preserve"> </v>
          </cell>
        </row>
        <row r="440">
          <cell r="S440" t="str">
            <v xml:space="preserve"> </v>
          </cell>
        </row>
        <row r="441">
          <cell r="S441" t="str">
            <v xml:space="preserve"> </v>
          </cell>
        </row>
        <row r="442">
          <cell r="S442" t="str">
            <v xml:space="preserve"> </v>
          </cell>
        </row>
        <row r="443">
          <cell r="S443" t="str">
            <v xml:space="preserve"> </v>
          </cell>
        </row>
        <row r="444">
          <cell r="S444" t="str">
            <v xml:space="preserve"> </v>
          </cell>
        </row>
        <row r="445">
          <cell r="S445" t="str">
            <v xml:space="preserve"> </v>
          </cell>
        </row>
        <row r="446">
          <cell r="S446" t="str">
            <v xml:space="preserve"> </v>
          </cell>
        </row>
        <row r="447">
          <cell r="S447" t="str">
            <v xml:space="preserve"> </v>
          </cell>
        </row>
        <row r="448">
          <cell r="S448" t="str">
            <v xml:space="preserve"> </v>
          </cell>
        </row>
        <row r="449">
          <cell r="S449" t="str">
            <v xml:space="preserve"> </v>
          </cell>
        </row>
        <row r="450">
          <cell r="S450" t="str">
            <v xml:space="preserve"> </v>
          </cell>
        </row>
        <row r="451">
          <cell r="S451" t="str">
            <v xml:space="preserve"> </v>
          </cell>
        </row>
        <row r="452">
          <cell r="S452" t="str">
            <v xml:space="preserve"> </v>
          </cell>
        </row>
        <row r="453">
          <cell r="S453" t="str">
            <v xml:space="preserve"> </v>
          </cell>
        </row>
        <row r="454">
          <cell r="S454" t="str">
            <v xml:space="preserve"> </v>
          </cell>
        </row>
        <row r="455">
          <cell r="S455" t="str">
            <v xml:space="preserve"> </v>
          </cell>
        </row>
        <row r="456">
          <cell r="S456" t="str">
            <v xml:space="preserve"> </v>
          </cell>
        </row>
        <row r="457">
          <cell r="S457" t="str">
            <v xml:space="preserve"> </v>
          </cell>
        </row>
        <row r="458">
          <cell r="S458" t="str">
            <v xml:space="preserve"> </v>
          </cell>
        </row>
        <row r="459">
          <cell r="S459" t="str">
            <v xml:space="preserve"> </v>
          </cell>
        </row>
        <row r="460">
          <cell r="S460" t="str">
            <v xml:space="preserve"> </v>
          </cell>
        </row>
        <row r="461">
          <cell r="S461" t="str">
            <v xml:space="preserve"> </v>
          </cell>
        </row>
        <row r="462">
          <cell r="S462" t="str">
            <v xml:space="preserve"> </v>
          </cell>
        </row>
        <row r="463">
          <cell r="S463" t="str">
            <v xml:space="preserve"> </v>
          </cell>
        </row>
        <row r="464">
          <cell r="S464" t="str">
            <v xml:space="preserve"> </v>
          </cell>
        </row>
        <row r="465">
          <cell r="S465" t="str">
            <v xml:space="preserve"> </v>
          </cell>
        </row>
        <row r="466">
          <cell r="S466" t="str">
            <v xml:space="preserve"> </v>
          </cell>
        </row>
        <row r="467">
          <cell r="S467" t="str">
            <v xml:space="preserve"> </v>
          </cell>
        </row>
        <row r="468">
          <cell r="S468" t="str">
            <v xml:space="preserve"> </v>
          </cell>
        </row>
        <row r="469">
          <cell r="S469" t="str">
            <v xml:space="preserve"> </v>
          </cell>
        </row>
        <row r="470">
          <cell r="S470" t="str">
            <v xml:space="preserve"> </v>
          </cell>
        </row>
        <row r="471">
          <cell r="S471" t="str">
            <v xml:space="preserve"> </v>
          </cell>
        </row>
        <row r="472">
          <cell r="S472" t="str">
            <v xml:space="preserve"> </v>
          </cell>
        </row>
        <row r="473">
          <cell r="S473" t="str">
            <v xml:space="preserve"> </v>
          </cell>
        </row>
        <row r="474">
          <cell r="S474" t="str">
            <v xml:space="preserve"> </v>
          </cell>
        </row>
        <row r="475">
          <cell r="S475" t="str">
            <v xml:space="preserve"> </v>
          </cell>
        </row>
        <row r="476">
          <cell r="S476" t="str">
            <v xml:space="preserve"> </v>
          </cell>
        </row>
        <row r="477">
          <cell r="S477" t="str">
            <v xml:space="preserve"> </v>
          </cell>
        </row>
        <row r="478">
          <cell r="S478" t="str">
            <v xml:space="preserve"> </v>
          </cell>
        </row>
        <row r="479">
          <cell r="S479" t="str">
            <v xml:space="preserve"> </v>
          </cell>
        </row>
        <row r="480">
          <cell r="S480" t="str">
            <v xml:space="preserve"> </v>
          </cell>
        </row>
        <row r="481">
          <cell r="S481" t="str">
            <v xml:space="preserve"> </v>
          </cell>
        </row>
        <row r="482">
          <cell r="S482" t="str">
            <v xml:space="preserve"> </v>
          </cell>
        </row>
        <row r="483">
          <cell r="S483" t="str">
            <v xml:space="preserve"> </v>
          </cell>
        </row>
        <row r="484">
          <cell r="S484" t="str">
            <v xml:space="preserve"> </v>
          </cell>
        </row>
        <row r="485">
          <cell r="S485" t="str">
            <v xml:space="preserve"> </v>
          </cell>
        </row>
        <row r="486">
          <cell r="S486" t="str">
            <v xml:space="preserve"> </v>
          </cell>
        </row>
        <row r="487">
          <cell r="S487" t="str">
            <v xml:space="preserve"> </v>
          </cell>
        </row>
        <row r="488">
          <cell r="S488" t="str">
            <v xml:space="preserve"> </v>
          </cell>
        </row>
        <row r="489">
          <cell r="S489" t="str">
            <v xml:space="preserve"> </v>
          </cell>
        </row>
        <row r="490">
          <cell r="S490" t="str">
            <v xml:space="preserve"> </v>
          </cell>
        </row>
        <row r="491">
          <cell r="S491" t="str">
            <v xml:space="preserve"> </v>
          </cell>
        </row>
        <row r="492">
          <cell r="S492" t="str">
            <v xml:space="preserve"> </v>
          </cell>
        </row>
        <row r="493">
          <cell r="S493" t="str">
            <v xml:space="preserve"> </v>
          </cell>
        </row>
        <row r="494">
          <cell r="S494" t="str">
            <v xml:space="preserve"> </v>
          </cell>
        </row>
        <row r="495">
          <cell r="S495" t="str">
            <v xml:space="preserve"> </v>
          </cell>
        </row>
        <row r="496">
          <cell r="S496" t="str">
            <v xml:space="preserve"> </v>
          </cell>
        </row>
        <row r="497">
          <cell r="S497" t="str">
            <v xml:space="preserve"> </v>
          </cell>
        </row>
        <row r="498">
          <cell r="S498" t="str">
            <v xml:space="preserve"> </v>
          </cell>
        </row>
        <row r="499">
          <cell r="S499" t="str">
            <v xml:space="preserve"> </v>
          </cell>
        </row>
        <row r="500">
          <cell r="S500" t="str">
            <v xml:space="preserve"> </v>
          </cell>
        </row>
        <row r="501">
          <cell r="S501" t="str">
            <v xml:space="preserve"> </v>
          </cell>
        </row>
        <row r="502">
          <cell r="S502" t="str">
            <v xml:space="preserve"> </v>
          </cell>
        </row>
        <row r="503">
          <cell r="S503" t="str">
            <v xml:space="preserve"> </v>
          </cell>
        </row>
        <row r="504">
          <cell r="S504" t="str">
            <v xml:space="preserve"> </v>
          </cell>
        </row>
        <row r="505">
          <cell r="S505" t="str">
            <v xml:space="preserve"> </v>
          </cell>
        </row>
        <row r="506">
          <cell r="S506" t="str">
            <v xml:space="preserve"> </v>
          </cell>
        </row>
        <row r="507">
          <cell r="S507" t="str">
            <v xml:space="preserve"> </v>
          </cell>
        </row>
        <row r="508">
          <cell r="S508" t="str">
            <v xml:space="preserve"> </v>
          </cell>
        </row>
        <row r="509">
          <cell r="S509" t="str">
            <v xml:space="preserve"> </v>
          </cell>
        </row>
        <row r="510">
          <cell r="S510" t="str">
            <v xml:space="preserve"> </v>
          </cell>
        </row>
        <row r="511">
          <cell r="S511" t="str">
            <v xml:space="preserve"> </v>
          </cell>
        </row>
        <row r="512">
          <cell r="S512" t="str">
            <v xml:space="preserve"> </v>
          </cell>
        </row>
        <row r="513">
          <cell r="S513" t="str">
            <v xml:space="preserve"> </v>
          </cell>
        </row>
        <row r="514">
          <cell r="S514" t="str">
            <v xml:space="preserve"> </v>
          </cell>
        </row>
        <row r="515">
          <cell r="S515" t="str">
            <v xml:space="preserve"> </v>
          </cell>
        </row>
        <row r="516">
          <cell r="S516" t="str">
            <v xml:space="preserve"> </v>
          </cell>
        </row>
        <row r="517">
          <cell r="S517" t="str">
            <v xml:space="preserve"> </v>
          </cell>
        </row>
        <row r="518">
          <cell r="S518" t="str">
            <v xml:space="preserve"> </v>
          </cell>
        </row>
        <row r="519">
          <cell r="S519" t="str">
            <v xml:space="preserve"> </v>
          </cell>
        </row>
        <row r="520">
          <cell r="S520" t="str">
            <v xml:space="preserve"> </v>
          </cell>
        </row>
        <row r="521">
          <cell r="S521" t="str">
            <v xml:space="preserve"> </v>
          </cell>
        </row>
        <row r="522">
          <cell r="S522" t="str">
            <v xml:space="preserve"> </v>
          </cell>
        </row>
        <row r="523">
          <cell r="S523" t="str">
            <v xml:space="preserve"> </v>
          </cell>
        </row>
        <row r="524">
          <cell r="S524" t="str">
            <v xml:space="preserve"> </v>
          </cell>
        </row>
        <row r="525">
          <cell r="S525" t="str">
            <v xml:space="preserve"> </v>
          </cell>
        </row>
        <row r="526">
          <cell r="S526" t="str">
            <v xml:space="preserve"> </v>
          </cell>
        </row>
        <row r="527">
          <cell r="S527" t="str">
            <v xml:space="preserve"> </v>
          </cell>
        </row>
        <row r="528">
          <cell r="S528" t="str">
            <v xml:space="preserve"> </v>
          </cell>
        </row>
        <row r="529">
          <cell r="S529" t="str">
            <v xml:space="preserve"> </v>
          </cell>
        </row>
        <row r="530">
          <cell r="S530" t="str">
            <v xml:space="preserve"> </v>
          </cell>
        </row>
        <row r="531">
          <cell r="S531" t="str">
            <v xml:space="preserve"> </v>
          </cell>
        </row>
        <row r="532">
          <cell r="S532" t="str">
            <v xml:space="preserve"> </v>
          </cell>
        </row>
        <row r="533">
          <cell r="S533" t="str">
            <v xml:space="preserve"> </v>
          </cell>
        </row>
        <row r="534">
          <cell r="S534" t="str">
            <v xml:space="preserve"> </v>
          </cell>
        </row>
        <row r="535">
          <cell r="S535" t="str">
            <v xml:space="preserve"> </v>
          </cell>
        </row>
        <row r="536">
          <cell r="S536" t="str">
            <v xml:space="preserve"> </v>
          </cell>
        </row>
        <row r="537">
          <cell r="S537" t="str">
            <v xml:space="preserve"> </v>
          </cell>
        </row>
        <row r="538">
          <cell r="S538" t="str">
            <v xml:space="preserve"> </v>
          </cell>
        </row>
        <row r="539">
          <cell r="S539" t="str">
            <v xml:space="preserve"> </v>
          </cell>
        </row>
        <row r="540">
          <cell r="S540" t="str">
            <v xml:space="preserve"> </v>
          </cell>
        </row>
        <row r="541">
          <cell r="S541" t="str">
            <v xml:space="preserve"> </v>
          </cell>
        </row>
        <row r="542">
          <cell r="S542" t="str">
            <v xml:space="preserve"> </v>
          </cell>
        </row>
        <row r="543">
          <cell r="S543" t="str">
            <v xml:space="preserve"> </v>
          </cell>
        </row>
        <row r="544">
          <cell r="S544" t="str">
            <v xml:space="preserve"> </v>
          </cell>
        </row>
        <row r="545">
          <cell r="S545" t="str">
            <v xml:space="preserve"> </v>
          </cell>
        </row>
        <row r="546">
          <cell r="S546" t="str">
            <v xml:space="preserve"> </v>
          </cell>
        </row>
        <row r="547">
          <cell r="S547" t="str">
            <v xml:space="preserve"> </v>
          </cell>
        </row>
        <row r="548">
          <cell r="S548" t="str">
            <v xml:space="preserve"> </v>
          </cell>
        </row>
        <row r="549">
          <cell r="S549" t="str">
            <v xml:space="preserve"> </v>
          </cell>
        </row>
        <row r="550">
          <cell r="S550" t="str">
            <v xml:space="preserve"> </v>
          </cell>
        </row>
        <row r="551">
          <cell r="S551" t="str">
            <v xml:space="preserve"> </v>
          </cell>
        </row>
        <row r="552">
          <cell r="S552" t="str">
            <v xml:space="preserve"> </v>
          </cell>
        </row>
        <row r="553">
          <cell r="S553" t="str">
            <v xml:space="preserve"> </v>
          </cell>
        </row>
        <row r="554">
          <cell r="S554" t="str">
            <v xml:space="preserve"> </v>
          </cell>
        </row>
        <row r="555">
          <cell r="S555" t="str">
            <v xml:space="preserve"> </v>
          </cell>
        </row>
        <row r="556">
          <cell r="S556" t="str">
            <v xml:space="preserve"> </v>
          </cell>
        </row>
        <row r="557">
          <cell r="S557" t="str">
            <v xml:space="preserve"> </v>
          </cell>
        </row>
        <row r="558">
          <cell r="S558" t="str">
            <v xml:space="preserve"> </v>
          </cell>
        </row>
        <row r="559">
          <cell r="S559" t="str">
            <v xml:space="preserve"> </v>
          </cell>
        </row>
        <row r="560">
          <cell r="S560" t="str">
            <v xml:space="preserve"> </v>
          </cell>
        </row>
        <row r="561">
          <cell r="S561" t="str">
            <v xml:space="preserve"> </v>
          </cell>
        </row>
        <row r="562">
          <cell r="S562" t="str">
            <v xml:space="preserve"> </v>
          </cell>
        </row>
        <row r="563">
          <cell r="S563" t="str">
            <v xml:space="preserve"> </v>
          </cell>
        </row>
        <row r="564">
          <cell r="S564" t="str">
            <v xml:space="preserve"> </v>
          </cell>
        </row>
        <row r="565">
          <cell r="S565" t="str">
            <v xml:space="preserve"> </v>
          </cell>
        </row>
        <row r="566">
          <cell r="S566" t="str">
            <v xml:space="preserve"> </v>
          </cell>
        </row>
        <row r="567">
          <cell r="S567" t="str">
            <v xml:space="preserve"> </v>
          </cell>
        </row>
        <row r="568">
          <cell r="S568" t="str">
            <v xml:space="preserve"> </v>
          </cell>
        </row>
        <row r="569">
          <cell r="S569" t="str">
            <v xml:space="preserve"> </v>
          </cell>
        </row>
        <row r="570">
          <cell r="S570" t="str">
            <v xml:space="preserve"> </v>
          </cell>
        </row>
        <row r="571">
          <cell r="S571" t="str">
            <v xml:space="preserve"> </v>
          </cell>
        </row>
        <row r="572">
          <cell r="S572" t="str">
            <v xml:space="preserve"> </v>
          </cell>
        </row>
        <row r="573">
          <cell r="S573" t="str">
            <v xml:space="preserve"> </v>
          </cell>
        </row>
        <row r="574">
          <cell r="S574" t="str">
            <v xml:space="preserve"> </v>
          </cell>
        </row>
        <row r="575">
          <cell r="S575" t="str">
            <v xml:space="preserve"> </v>
          </cell>
        </row>
        <row r="576">
          <cell r="S576" t="str">
            <v xml:space="preserve"> </v>
          </cell>
        </row>
        <row r="577">
          <cell r="S577" t="str">
            <v xml:space="preserve"> </v>
          </cell>
        </row>
        <row r="578">
          <cell r="S578" t="str">
            <v xml:space="preserve"> </v>
          </cell>
        </row>
        <row r="579">
          <cell r="S579" t="str">
            <v xml:space="preserve"> </v>
          </cell>
        </row>
        <row r="580">
          <cell r="S580" t="str">
            <v xml:space="preserve"> </v>
          </cell>
        </row>
        <row r="581">
          <cell r="S581" t="str">
            <v xml:space="preserve"> </v>
          </cell>
        </row>
        <row r="582">
          <cell r="S582" t="str">
            <v xml:space="preserve"> </v>
          </cell>
        </row>
        <row r="583">
          <cell r="S583" t="str">
            <v xml:space="preserve"> </v>
          </cell>
        </row>
        <row r="584">
          <cell r="S584" t="str">
            <v xml:space="preserve"> </v>
          </cell>
        </row>
        <row r="585">
          <cell r="S585" t="str">
            <v xml:space="preserve"> </v>
          </cell>
        </row>
        <row r="586">
          <cell r="S586" t="str">
            <v xml:space="preserve"> </v>
          </cell>
        </row>
        <row r="587">
          <cell r="S587" t="str">
            <v xml:space="preserve"> </v>
          </cell>
        </row>
        <row r="588">
          <cell r="S588" t="str">
            <v xml:space="preserve"> </v>
          </cell>
        </row>
        <row r="589">
          <cell r="S589" t="str">
            <v xml:space="preserve"> </v>
          </cell>
        </row>
        <row r="590">
          <cell r="S590" t="str">
            <v xml:space="preserve"> </v>
          </cell>
        </row>
        <row r="591">
          <cell r="S591" t="str">
            <v xml:space="preserve"> </v>
          </cell>
        </row>
        <row r="592">
          <cell r="S592" t="str">
            <v xml:space="preserve"> </v>
          </cell>
        </row>
        <row r="593">
          <cell r="S593" t="str">
            <v xml:space="preserve"> </v>
          </cell>
        </row>
        <row r="594">
          <cell r="S594" t="str">
            <v xml:space="preserve"> </v>
          </cell>
        </row>
        <row r="595">
          <cell r="S595" t="str">
            <v xml:space="preserve"> </v>
          </cell>
        </row>
        <row r="596">
          <cell r="S596" t="str">
            <v xml:space="preserve"> </v>
          </cell>
        </row>
        <row r="597">
          <cell r="S597" t="str">
            <v xml:space="preserve"> </v>
          </cell>
        </row>
        <row r="598">
          <cell r="S598" t="str">
            <v xml:space="preserve"> </v>
          </cell>
        </row>
        <row r="599">
          <cell r="S599" t="str">
            <v xml:space="preserve"> </v>
          </cell>
        </row>
        <row r="600">
          <cell r="S600" t="str">
            <v xml:space="preserve"> </v>
          </cell>
        </row>
        <row r="601">
          <cell r="S601" t="str">
            <v xml:space="preserve"> </v>
          </cell>
        </row>
        <row r="602">
          <cell r="S602" t="str">
            <v xml:space="preserve"> </v>
          </cell>
        </row>
        <row r="603">
          <cell r="S603" t="str">
            <v xml:space="preserve"> </v>
          </cell>
        </row>
        <row r="604">
          <cell r="S604" t="str">
            <v xml:space="preserve"> </v>
          </cell>
        </row>
        <row r="605">
          <cell r="S605" t="str">
            <v xml:space="preserve"> </v>
          </cell>
        </row>
        <row r="606">
          <cell r="S606" t="str">
            <v xml:space="preserve"> </v>
          </cell>
        </row>
        <row r="607">
          <cell r="S607" t="str">
            <v xml:space="preserve"> </v>
          </cell>
        </row>
        <row r="608">
          <cell r="S608" t="str">
            <v xml:space="preserve"> </v>
          </cell>
        </row>
        <row r="609">
          <cell r="S609" t="str">
            <v xml:space="preserve"> </v>
          </cell>
        </row>
        <row r="610">
          <cell r="S610" t="str">
            <v xml:space="preserve"> </v>
          </cell>
        </row>
        <row r="611">
          <cell r="S611" t="str">
            <v xml:space="preserve"> </v>
          </cell>
        </row>
        <row r="612">
          <cell r="S612" t="str">
            <v xml:space="preserve"> </v>
          </cell>
        </row>
        <row r="613">
          <cell r="S613" t="str">
            <v xml:space="preserve"> </v>
          </cell>
        </row>
        <row r="614">
          <cell r="S614" t="str">
            <v xml:space="preserve"> </v>
          </cell>
        </row>
        <row r="615">
          <cell r="S615" t="str">
            <v xml:space="preserve"> </v>
          </cell>
        </row>
        <row r="616">
          <cell r="S616" t="str">
            <v xml:space="preserve"> </v>
          </cell>
        </row>
        <row r="617">
          <cell r="S617" t="str">
            <v xml:space="preserve"> </v>
          </cell>
        </row>
        <row r="618">
          <cell r="S618" t="str">
            <v xml:space="preserve"> </v>
          </cell>
        </row>
        <row r="619">
          <cell r="S619" t="str">
            <v xml:space="preserve"> </v>
          </cell>
        </row>
        <row r="620">
          <cell r="S620" t="str">
            <v xml:space="preserve"> </v>
          </cell>
        </row>
        <row r="621">
          <cell r="S621" t="str">
            <v xml:space="preserve"> </v>
          </cell>
        </row>
        <row r="622">
          <cell r="S622" t="str">
            <v xml:space="preserve"> </v>
          </cell>
        </row>
        <row r="623">
          <cell r="S623" t="str">
            <v xml:space="preserve"> </v>
          </cell>
        </row>
        <row r="624">
          <cell r="S624" t="str">
            <v xml:space="preserve"> </v>
          </cell>
        </row>
        <row r="625">
          <cell r="S625" t="str">
            <v xml:space="preserve"> </v>
          </cell>
        </row>
        <row r="626">
          <cell r="S626" t="str">
            <v xml:space="preserve"> </v>
          </cell>
        </row>
        <row r="627">
          <cell r="S627" t="str">
            <v xml:space="preserve"> </v>
          </cell>
        </row>
        <row r="628">
          <cell r="S628" t="str">
            <v xml:space="preserve"> </v>
          </cell>
        </row>
        <row r="629">
          <cell r="S629" t="str">
            <v xml:space="preserve"> </v>
          </cell>
        </row>
        <row r="630">
          <cell r="S630" t="str">
            <v xml:space="preserve"> </v>
          </cell>
        </row>
        <row r="631">
          <cell r="S631" t="str">
            <v xml:space="preserve"> </v>
          </cell>
        </row>
        <row r="632">
          <cell r="S632" t="str">
            <v xml:space="preserve"> </v>
          </cell>
        </row>
        <row r="633">
          <cell r="S633" t="str">
            <v xml:space="preserve"> </v>
          </cell>
        </row>
        <row r="634">
          <cell r="S634" t="str">
            <v xml:space="preserve"> </v>
          </cell>
        </row>
        <row r="635">
          <cell r="S635" t="str">
            <v xml:space="preserve"> </v>
          </cell>
        </row>
        <row r="636">
          <cell r="S636" t="str">
            <v xml:space="preserve"> </v>
          </cell>
        </row>
        <row r="637">
          <cell r="S637" t="str">
            <v xml:space="preserve"> </v>
          </cell>
        </row>
        <row r="638">
          <cell r="S638" t="str">
            <v xml:space="preserve"> </v>
          </cell>
        </row>
        <row r="639">
          <cell r="S639" t="str">
            <v xml:space="preserve"> </v>
          </cell>
        </row>
        <row r="640">
          <cell r="S640" t="str">
            <v xml:space="preserve"> </v>
          </cell>
        </row>
        <row r="641">
          <cell r="S641" t="str">
            <v xml:space="preserve"> </v>
          </cell>
        </row>
        <row r="642">
          <cell r="S642" t="str">
            <v xml:space="preserve"> </v>
          </cell>
        </row>
        <row r="643">
          <cell r="S643" t="str">
            <v xml:space="preserve"> </v>
          </cell>
        </row>
        <row r="644">
          <cell r="S644" t="str">
            <v xml:space="preserve"> </v>
          </cell>
        </row>
        <row r="645">
          <cell r="S645" t="str">
            <v xml:space="preserve"> </v>
          </cell>
        </row>
        <row r="646">
          <cell r="S646" t="str">
            <v xml:space="preserve"> </v>
          </cell>
        </row>
        <row r="647">
          <cell r="S647" t="str">
            <v xml:space="preserve"> </v>
          </cell>
        </row>
        <row r="648">
          <cell r="S648" t="str">
            <v xml:space="preserve"> </v>
          </cell>
        </row>
        <row r="649">
          <cell r="S649" t="str">
            <v xml:space="preserve"> </v>
          </cell>
        </row>
        <row r="650">
          <cell r="S650" t="str">
            <v xml:space="preserve"> </v>
          </cell>
        </row>
        <row r="651">
          <cell r="S651" t="str">
            <v xml:space="preserve"> </v>
          </cell>
        </row>
        <row r="652">
          <cell r="S652" t="str">
            <v xml:space="preserve"> </v>
          </cell>
        </row>
        <row r="653">
          <cell r="S653" t="str">
            <v xml:space="preserve"> </v>
          </cell>
        </row>
        <row r="654">
          <cell r="S654" t="str">
            <v xml:space="preserve"> </v>
          </cell>
        </row>
        <row r="655">
          <cell r="S655" t="str">
            <v xml:space="preserve"> </v>
          </cell>
        </row>
        <row r="656">
          <cell r="S656" t="str">
            <v xml:space="preserve"> </v>
          </cell>
        </row>
        <row r="657">
          <cell r="S657" t="str">
            <v xml:space="preserve"> </v>
          </cell>
        </row>
        <row r="658">
          <cell r="S658" t="str">
            <v xml:space="preserve"> </v>
          </cell>
        </row>
        <row r="659">
          <cell r="S659" t="str">
            <v xml:space="preserve"> </v>
          </cell>
        </row>
        <row r="660">
          <cell r="S660" t="str">
            <v xml:space="preserve"> </v>
          </cell>
        </row>
        <row r="661">
          <cell r="S661" t="str">
            <v xml:space="preserve"> </v>
          </cell>
        </row>
        <row r="662">
          <cell r="S662" t="str">
            <v xml:space="preserve"> </v>
          </cell>
        </row>
        <row r="663">
          <cell r="S663" t="str">
            <v xml:space="preserve"> </v>
          </cell>
        </row>
        <row r="664">
          <cell r="S664" t="str">
            <v xml:space="preserve"> </v>
          </cell>
        </row>
        <row r="665">
          <cell r="S665" t="str">
            <v xml:space="preserve"> </v>
          </cell>
        </row>
        <row r="666">
          <cell r="S666" t="str">
            <v xml:space="preserve"> </v>
          </cell>
        </row>
        <row r="667">
          <cell r="S667" t="str">
            <v xml:space="preserve"> </v>
          </cell>
        </row>
        <row r="668">
          <cell r="S668" t="str">
            <v xml:space="preserve"> </v>
          </cell>
        </row>
        <row r="669">
          <cell r="S669" t="str">
            <v xml:space="preserve"> </v>
          </cell>
        </row>
        <row r="670">
          <cell r="S670" t="str">
            <v xml:space="preserve"> </v>
          </cell>
        </row>
        <row r="671">
          <cell r="S671" t="str">
            <v xml:space="preserve"> </v>
          </cell>
        </row>
        <row r="672">
          <cell r="S672" t="str">
            <v xml:space="preserve"> </v>
          </cell>
        </row>
        <row r="673">
          <cell r="S673" t="str">
            <v xml:space="preserve"> </v>
          </cell>
        </row>
        <row r="674">
          <cell r="S674" t="str">
            <v xml:space="preserve"> </v>
          </cell>
        </row>
        <row r="675">
          <cell r="S675" t="str">
            <v xml:space="preserve"> </v>
          </cell>
        </row>
        <row r="676">
          <cell r="S676" t="str">
            <v xml:space="preserve"> </v>
          </cell>
        </row>
        <row r="677">
          <cell r="S677" t="str">
            <v xml:space="preserve"> </v>
          </cell>
        </row>
        <row r="678">
          <cell r="S678" t="str">
            <v xml:space="preserve"> </v>
          </cell>
        </row>
        <row r="679">
          <cell r="S679" t="str">
            <v xml:space="preserve"> </v>
          </cell>
        </row>
        <row r="680">
          <cell r="S680" t="str">
            <v xml:space="preserve"> </v>
          </cell>
        </row>
        <row r="681">
          <cell r="S681" t="str">
            <v xml:space="preserve"> </v>
          </cell>
        </row>
        <row r="682">
          <cell r="S682" t="str">
            <v xml:space="preserve"> </v>
          </cell>
        </row>
        <row r="683">
          <cell r="S683" t="str">
            <v xml:space="preserve"> </v>
          </cell>
        </row>
        <row r="684">
          <cell r="S684" t="str">
            <v xml:space="preserve"> </v>
          </cell>
        </row>
        <row r="685">
          <cell r="S685" t="str">
            <v xml:space="preserve"> </v>
          </cell>
        </row>
        <row r="686">
          <cell r="S686" t="str">
            <v xml:space="preserve"> </v>
          </cell>
        </row>
        <row r="687">
          <cell r="S687" t="str">
            <v xml:space="preserve"> </v>
          </cell>
        </row>
        <row r="688">
          <cell r="S688" t="str">
            <v xml:space="preserve"> </v>
          </cell>
        </row>
        <row r="689">
          <cell r="S689" t="str">
            <v xml:space="preserve"> </v>
          </cell>
        </row>
        <row r="690">
          <cell r="S690" t="str">
            <v xml:space="preserve"> </v>
          </cell>
        </row>
        <row r="691">
          <cell r="S691" t="str">
            <v xml:space="preserve"> </v>
          </cell>
        </row>
        <row r="692">
          <cell r="S692" t="str">
            <v xml:space="preserve"> </v>
          </cell>
        </row>
        <row r="693">
          <cell r="S693" t="str">
            <v xml:space="preserve"> </v>
          </cell>
        </row>
        <row r="694">
          <cell r="S694" t="str">
            <v xml:space="preserve"> </v>
          </cell>
        </row>
        <row r="695">
          <cell r="S695" t="str">
            <v xml:space="preserve"> </v>
          </cell>
        </row>
        <row r="696">
          <cell r="S696" t="str">
            <v xml:space="preserve"> </v>
          </cell>
        </row>
        <row r="697">
          <cell r="S697" t="str">
            <v xml:space="preserve"> </v>
          </cell>
        </row>
        <row r="698">
          <cell r="S698" t="str">
            <v xml:space="preserve"> </v>
          </cell>
        </row>
        <row r="699">
          <cell r="S699" t="str">
            <v xml:space="preserve"> </v>
          </cell>
        </row>
        <row r="700">
          <cell r="S700" t="str">
            <v xml:space="preserve"> </v>
          </cell>
        </row>
        <row r="701">
          <cell r="S701" t="str">
            <v xml:space="preserve"> </v>
          </cell>
        </row>
        <row r="702">
          <cell r="S702" t="str">
            <v xml:space="preserve"> </v>
          </cell>
        </row>
        <row r="703">
          <cell r="S703" t="str">
            <v xml:space="preserve"> </v>
          </cell>
        </row>
        <row r="704">
          <cell r="S704" t="str">
            <v xml:space="preserve"> </v>
          </cell>
        </row>
        <row r="705">
          <cell r="S705" t="str">
            <v xml:space="preserve"> </v>
          </cell>
        </row>
        <row r="706">
          <cell r="S706" t="str">
            <v xml:space="preserve"> </v>
          </cell>
        </row>
        <row r="707">
          <cell r="S707" t="str">
            <v xml:space="preserve"> </v>
          </cell>
        </row>
        <row r="708">
          <cell r="S708" t="str">
            <v xml:space="preserve"> </v>
          </cell>
        </row>
        <row r="709">
          <cell r="S709" t="str">
            <v xml:space="preserve"> </v>
          </cell>
        </row>
        <row r="710">
          <cell r="S710" t="str">
            <v xml:space="preserve"> </v>
          </cell>
        </row>
        <row r="711">
          <cell r="S711" t="str">
            <v xml:space="preserve"> </v>
          </cell>
        </row>
        <row r="712">
          <cell r="S712" t="str">
            <v xml:space="preserve"> </v>
          </cell>
        </row>
        <row r="713">
          <cell r="S713" t="str">
            <v xml:space="preserve"> </v>
          </cell>
        </row>
        <row r="714">
          <cell r="S714" t="str">
            <v xml:space="preserve"> </v>
          </cell>
        </row>
        <row r="715">
          <cell r="S715" t="str">
            <v xml:space="preserve"> </v>
          </cell>
        </row>
        <row r="716">
          <cell r="S716" t="str">
            <v xml:space="preserve"> </v>
          </cell>
        </row>
        <row r="717">
          <cell r="S717" t="str">
            <v xml:space="preserve"> </v>
          </cell>
        </row>
        <row r="718">
          <cell r="S718" t="str">
            <v xml:space="preserve"> </v>
          </cell>
        </row>
        <row r="719">
          <cell r="S719" t="str">
            <v xml:space="preserve"> </v>
          </cell>
        </row>
        <row r="720">
          <cell r="S720" t="str">
            <v xml:space="preserve"> </v>
          </cell>
        </row>
        <row r="721">
          <cell r="S721" t="str">
            <v xml:space="preserve"> </v>
          </cell>
        </row>
        <row r="722">
          <cell r="S722" t="str">
            <v xml:space="preserve"> </v>
          </cell>
        </row>
        <row r="723">
          <cell r="S723" t="str">
            <v xml:space="preserve"> </v>
          </cell>
        </row>
        <row r="724">
          <cell r="S724" t="str">
            <v xml:space="preserve"> </v>
          </cell>
        </row>
        <row r="725">
          <cell r="S725" t="str">
            <v xml:space="preserve"> </v>
          </cell>
        </row>
        <row r="726">
          <cell r="S726" t="str">
            <v xml:space="preserve"> </v>
          </cell>
        </row>
        <row r="727">
          <cell r="S727" t="str">
            <v xml:space="preserve"> </v>
          </cell>
        </row>
        <row r="728">
          <cell r="S728" t="str">
            <v xml:space="preserve"> </v>
          </cell>
        </row>
        <row r="729">
          <cell r="S729" t="str">
            <v xml:space="preserve"> </v>
          </cell>
        </row>
        <row r="730">
          <cell r="S730" t="str">
            <v xml:space="preserve"> </v>
          </cell>
        </row>
        <row r="731">
          <cell r="S731" t="str">
            <v xml:space="preserve"> </v>
          </cell>
        </row>
        <row r="732">
          <cell r="S732" t="str">
            <v xml:space="preserve"> </v>
          </cell>
        </row>
        <row r="733">
          <cell r="S733" t="str">
            <v xml:space="preserve"> </v>
          </cell>
        </row>
        <row r="734">
          <cell r="S734" t="str">
            <v xml:space="preserve"> </v>
          </cell>
        </row>
        <row r="735">
          <cell r="S735" t="str">
            <v xml:space="preserve"> </v>
          </cell>
        </row>
        <row r="736">
          <cell r="S736" t="str">
            <v xml:space="preserve"> </v>
          </cell>
        </row>
        <row r="737">
          <cell r="S737" t="str">
            <v xml:space="preserve"> </v>
          </cell>
        </row>
        <row r="738">
          <cell r="S738" t="str">
            <v xml:space="preserve"> </v>
          </cell>
        </row>
        <row r="739">
          <cell r="S739" t="str">
            <v xml:space="preserve"> </v>
          </cell>
        </row>
        <row r="740">
          <cell r="S740" t="str">
            <v xml:space="preserve"> </v>
          </cell>
        </row>
        <row r="741">
          <cell r="S741" t="str">
            <v xml:space="preserve"> </v>
          </cell>
        </row>
        <row r="742">
          <cell r="S742" t="str">
            <v xml:space="preserve"> </v>
          </cell>
        </row>
        <row r="743">
          <cell r="S743" t="str">
            <v xml:space="preserve"> </v>
          </cell>
        </row>
        <row r="744">
          <cell r="S744" t="str">
            <v xml:space="preserve"> </v>
          </cell>
        </row>
        <row r="745">
          <cell r="S745" t="str">
            <v xml:space="preserve"> </v>
          </cell>
        </row>
        <row r="746">
          <cell r="S746" t="str">
            <v xml:space="preserve"> </v>
          </cell>
        </row>
        <row r="747">
          <cell r="S747" t="str">
            <v xml:space="preserve"> </v>
          </cell>
        </row>
        <row r="748">
          <cell r="S748" t="str">
            <v xml:space="preserve"> </v>
          </cell>
        </row>
        <row r="749">
          <cell r="S749" t="str">
            <v xml:space="preserve"> </v>
          </cell>
        </row>
        <row r="750">
          <cell r="S750" t="str">
            <v xml:space="preserve"> </v>
          </cell>
        </row>
        <row r="751">
          <cell r="S751" t="str">
            <v xml:space="preserve"> </v>
          </cell>
        </row>
        <row r="752">
          <cell r="S752" t="str">
            <v xml:space="preserve"> </v>
          </cell>
        </row>
        <row r="753">
          <cell r="S753" t="str">
            <v xml:space="preserve"> </v>
          </cell>
        </row>
        <row r="754">
          <cell r="S754" t="str">
            <v xml:space="preserve"> </v>
          </cell>
        </row>
        <row r="755">
          <cell r="S755" t="str">
            <v xml:space="preserve"> </v>
          </cell>
        </row>
        <row r="756">
          <cell r="S756" t="str">
            <v xml:space="preserve"> </v>
          </cell>
        </row>
        <row r="757">
          <cell r="S757" t="str">
            <v xml:space="preserve"> </v>
          </cell>
        </row>
        <row r="758">
          <cell r="S758" t="str">
            <v xml:space="preserve"> </v>
          </cell>
        </row>
        <row r="759">
          <cell r="S759" t="str">
            <v xml:space="preserve"> </v>
          </cell>
        </row>
        <row r="760">
          <cell r="S760" t="str">
            <v xml:space="preserve"> </v>
          </cell>
        </row>
        <row r="761">
          <cell r="S761" t="str">
            <v xml:space="preserve"> </v>
          </cell>
        </row>
        <row r="762">
          <cell r="S762" t="str">
            <v xml:space="preserve"> </v>
          </cell>
        </row>
        <row r="763">
          <cell r="S763" t="str">
            <v xml:space="preserve"> </v>
          </cell>
        </row>
        <row r="764">
          <cell r="S764" t="str">
            <v xml:space="preserve"> </v>
          </cell>
        </row>
        <row r="765">
          <cell r="S765" t="str">
            <v xml:space="preserve"> </v>
          </cell>
        </row>
        <row r="766">
          <cell r="S766" t="str">
            <v xml:space="preserve"> </v>
          </cell>
        </row>
        <row r="767">
          <cell r="S767" t="str">
            <v xml:space="preserve"> </v>
          </cell>
        </row>
        <row r="768">
          <cell r="S768" t="str">
            <v xml:space="preserve"> </v>
          </cell>
        </row>
        <row r="769">
          <cell r="S769" t="str">
            <v xml:space="preserve"> </v>
          </cell>
        </row>
        <row r="770">
          <cell r="S770" t="str">
            <v xml:space="preserve"> </v>
          </cell>
        </row>
        <row r="771">
          <cell r="S771" t="str">
            <v xml:space="preserve"> </v>
          </cell>
        </row>
        <row r="772">
          <cell r="S772" t="str">
            <v xml:space="preserve"> </v>
          </cell>
        </row>
        <row r="773">
          <cell r="S773" t="str">
            <v xml:space="preserve"> </v>
          </cell>
        </row>
        <row r="774">
          <cell r="S774" t="str">
            <v xml:space="preserve"> </v>
          </cell>
        </row>
        <row r="775">
          <cell r="S775" t="str">
            <v xml:space="preserve"> </v>
          </cell>
        </row>
        <row r="776">
          <cell r="S776" t="str">
            <v xml:space="preserve"> </v>
          </cell>
        </row>
        <row r="777">
          <cell r="S777" t="str">
            <v xml:space="preserve"> </v>
          </cell>
        </row>
        <row r="778">
          <cell r="S778" t="str">
            <v xml:space="preserve"> </v>
          </cell>
        </row>
        <row r="779">
          <cell r="S779" t="str">
            <v xml:space="preserve"> </v>
          </cell>
        </row>
        <row r="780">
          <cell r="S780" t="str">
            <v xml:space="preserve"> </v>
          </cell>
        </row>
        <row r="781">
          <cell r="S781" t="str">
            <v xml:space="preserve"> </v>
          </cell>
        </row>
        <row r="782">
          <cell r="S782" t="str">
            <v xml:space="preserve"> </v>
          </cell>
        </row>
        <row r="783">
          <cell r="S783" t="str">
            <v xml:space="preserve"> </v>
          </cell>
        </row>
        <row r="784">
          <cell r="S784" t="str">
            <v xml:space="preserve"> </v>
          </cell>
        </row>
        <row r="785">
          <cell r="S785" t="str">
            <v xml:space="preserve"> </v>
          </cell>
        </row>
        <row r="786">
          <cell r="S786" t="str">
            <v xml:space="preserve"> </v>
          </cell>
        </row>
        <row r="787">
          <cell r="S787" t="str">
            <v xml:space="preserve"> </v>
          </cell>
        </row>
        <row r="788">
          <cell r="S788" t="str">
            <v xml:space="preserve"> </v>
          </cell>
        </row>
        <row r="789">
          <cell r="S789" t="str">
            <v xml:space="preserve"> </v>
          </cell>
        </row>
        <row r="790">
          <cell r="S790" t="str">
            <v xml:space="preserve"> </v>
          </cell>
        </row>
        <row r="791">
          <cell r="S791" t="str">
            <v xml:space="preserve"> </v>
          </cell>
        </row>
        <row r="792">
          <cell r="S792" t="str">
            <v xml:space="preserve"> </v>
          </cell>
        </row>
        <row r="793">
          <cell r="S793" t="str">
            <v xml:space="preserve"> </v>
          </cell>
        </row>
        <row r="794">
          <cell r="S794" t="str">
            <v xml:space="preserve"> </v>
          </cell>
        </row>
        <row r="795">
          <cell r="S795" t="str">
            <v xml:space="preserve"> </v>
          </cell>
        </row>
        <row r="796">
          <cell r="S796" t="str">
            <v xml:space="preserve"> </v>
          </cell>
        </row>
        <row r="797">
          <cell r="S797" t="str">
            <v xml:space="preserve"> </v>
          </cell>
        </row>
        <row r="798">
          <cell r="S798" t="str">
            <v xml:space="preserve"> </v>
          </cell>
        </row>
        <row r="799">
          <cell r="S799" t="str">
            <v xml:space="preserve"> </v>
          </cell>
        </row>
        <row r="800">
          <cell r="S800" t="str">
            <v xml:space="preserve"> </v>
          </cell>
        </row>
        <row r="801">
          <cell r="S801" t="str">
            <v xml:space="preserve"> </v>
          </cell>
        </row>
        <row r="802">
          <cell r="S802" t="str">
            <v xml:space="preserve"> </v>
          </cell>
        </row>
        <row r="803">
          <cell r="S803" t="str">
            <v xml:space="preserve"> </v>
          </cell>
        </row>
        <row r="804">
          <cell r="S804" t="str">
            <v xml:space="preserve"> </v>
          </cell>
        </row>
        <row r="805">
          <cell r="S805" t="str">
            <v xml:space="preserve"> </v>
          </cell>
        </row>
        <row r="806">
          <cell r="S806" t="str">
            <v xml:space="preserve"> </v>
          </cell>
        </row>
        <row r="807">
          <cell r="S807" t="str">
            <v xml:space="preserve"> </v>
          </cell>
        </row>
        <row r="808">
          <cell r="S808" t="str">
            <v xml:space="preserve"> </v>
          </cell>
        </row>
        <row r="809">
          <cell r="S809" t="str">
            <v xml:space="preserve"> </v>
          </cell>
        </row>
        <row r="810">
          <cell r="S810" t="str">
            <v xml:space="preserve"> </v>
          </cell>
        </row>
        <row r="811">
          <cell r="S811" t="str">
            <v xml:space="preserve"> </v>
          </cell>
        </row>
        <row r="812">
          <cell r="S812" t="str">
            <v xml:space="preserve"> </v>
          </cell>
        </row>
        <row r="813">
          <cell r="S813" t="str">
            <v xml:space="preserve"> </v>
          </cell>
        </row>
        <row r="814">
          <cell r="S814" t="str">
            <v xml:space="preserve"> </v>
          </cell>
        </row>
        <row r="815">
          <cell r="S815" t="str">
            <v xml:space="preserve"> </v>
          </cell>
        </row>
        <row r="816">
          <cell r="S816" t="str">
            <v xml:space="preserve"> </v>
          </cell>
        </row>
        <row r="817">
          <cell r="S817" t="str">
            <v xml:space="preserve"> </v>
          </cell>
        </row>
        <row r="818">
          <cell r="S818" t="str">
            <v xml:space="preserve"> </v>
          </cell>
        </row>
        <row r="819">
          <cell r="S819" t="str">
            <v xml:space="preserve"> </v>
          </cell>
        </row>
        <row r="820">
          <cell r="S820" t="str">
            <v xml:space="preserve"> </v>
          </cell>
        </row>
        <row r="821">
          <cell r="S821" t="str">
            <v xml:space="preserve"> </v>
          </cell>
        </row>
        <row r="822">
          <cell r="S822" t="str">
            <v xml:space="preserve"> </v>
          </cell>
        </row>
        <row r="823">
          <cell r="S823" t="str">
            <v xml:space="preserve"> </v>
          </cell>
        </row>
        <row r="824">
          <cell r="S824" t="str">
            <v xml:space="preserve"> </v>
          </cell>
        </row>
        <row r="825">
          <cell r="S825" t="str">
            <v xml:space="preserve"> </v>
          </cell>
        </row>
        <row r="826">
          <cell r="S826" t="str">
            <v xml:space="preserve"> </v>
          </cell>
        </row>
        <row r="827">
          <cell r="S827" t="str">
            <v xml:space="preserve"> </v>
          </cell>
        </row>
        <row r="828">
          <cell r="S828" t="str">
            <v xml:space="preserve"> </v>
          </cell>
        </row>
        <row r="829">
          <cell r="S829" t="str">
            <v xml:space="preserve"> </v>
          </cell>
        </row>
        <row r="830">
          <cell r="S830" t="str">
            <v xml:space="preserve"> </v>
          </cell>
        </row>
        <row r="831">
          <cell r="S831" t="str">
            <v xml:space="preserve"> </v>
          </cell>
        </row>
        <row r="832">
          <cell r="S832" t="str">
            <v xml:space="preserve"> </v>
          </cell>
        </row>
        <row r="833">
          <cell r="S833" t="str">
            <v xml:space="preserve"> </v>
          </cell>
        </row>
        <row r="834">
          <cell r="S834" t="str">
            <v xml:space="preserve"> </v>
          </cell>
        </row>
        <row r="835">
          <cell r="S835" t="str">
            <v xml:space="preserve"> </v>
          </cell>
        </row>
        <row r="836">
          <cell r="S836" t="str">
            <v xml:space="preserve"> </v>
          </cell>
        </row>
        <row r="837">
          <cell r="S837" t="str">
            <v xml:space="preserve"> </v>
          </cell>
        </row>
        <row r="838">
          <cell r="S838" t="str">
            <v xml:space="preserve"> </v>
          </cell>
        </row>
        <row r="839">
          <cell r="S839" t="str">
            <v xml:space="preserve"> </v>
          </cell>
        </row>
        <row r="840">
          <cell r="S840" t="str">
            <v xml:space="preserve"> </v>
          </cell>
        </row>
        <row r="841">
          <cell r="S841" t="str">
            <v xml:space="preserve"> </v>
          </cell>
        </row>
        <row r="842">
          <cell r="S842" t="str">
            <v xml:space="preserve"> </v>
          </cell>
        </row>
        <row r="843">
          <cell r="S843" t="str">
            <v xml:space="preserve"> </v>
          </cell>
        </row>
        <row r="844">
          <cell r="S844" t="str">
            <v xml:space="preserve"> </v>
          </cell>
        </row>
        <row r="845">
          <cell r="S845" t="str">
            <v xml:space="preserve"> </v>
          </cell>
        </row>
        <row r="846">
          <cell r="S846" t="str">
            <v xml:space="preserve"> </v>
          </cell>
        </row>
        <row r="847">
          <cell r="S847" t="str">
            <v xml:space="preserve"> </v>
          </cell>
        </row>
        <row r="848">
          <cell r="S848" t="str">
            <v xml:space="preserve"> </v>
          </cell>
        </row>
        <row r="849">
          <cell r="S849" t="str">
            <v xml:space="preserve"> </v>
          </cell>
        </row>
        <row r="850">
          <cell r="S850" t="str">
            <v xml:space="preserve"> </v>
          </cell>
        </row>
        <row r="851">
          <cell r="S851" t="str">
            <v xml:space="preserve"> </v>
          </cell>
        </row>
        <row r="852">
          <cell r="S852" t="str">
            <v xml:space="preserve"> </v>
          </cell>
        </row>
        <row r="853">
          <cell r="S853" t="str">
            <v xml:space="preserve"> </v>
          </cell>
        </row>
        <row r="854">
          <cell r="S854" t="str">
            <v xml:space="preserve"> </v>
          </cell>
        </row>
        <row r="855">
          <cell r="S855" t="str">
            <v xml:space="preserve"> </v>
          </cell>
        </row>
        <row r="856">
          <cell r="S856" t="str">
            <v xml:space="preserve"> </v>
          </cell>
        </row>
        <row r="857">
          <cell r="S857" t="str">
            <v xml:space="preserve"> </v>
          </cell>
        </row>
        <row r="858">
          <cell r="S858" t="str">
            <v xml:space="preserve"> </v>
          </cell>
        </row>
        <row r="859">
          <cell r="S859" t="str">
            <v xml:space="preserve"> </v>
          </cell>
        </row>
        <row r="860">
          <cell r="S860" t="str">
            <v xml:space="preserve"> </v>
          </cell>
        </row>
        <row r="861">
          <cell r="S861" t="str">
            <v xml:space="preserve"> </v>
          </cell>
        </row>
        <row r="862">
          <cell r="S862" t="str">
            <v xml:space="preserve"> </v>
          </cell>
        </row>
        <row r="863">
          <cell r="S863" t="str">
            <v xml:space="preserve"> </v>
          </cell>
        </row>
        <row r="864">
          <cell r="S864" t="str">
            <v xml:space="preserve"> </v>
          </cell>
        </row>
        <row r="865">
          <cell r="S865" t="str">
            <v xml:space="preserve"> </v>
          </cell>
        </row>
        <row r="866">
          <cell r="S866" t="str">
            <v xml:space="preserve"> </v>
          </cell>
        </row>
        <row r="867">
          <cell r="S867" t="str">
            <v xml:space="preserve"> </v>
          </cell>
        </row>
        <row r="868">
          <cell r="S868" t="str">
            <v xml:space="preserve"> </v>
          </cell>
        </row>
        <row r="869">
          <cell r="S869" t="str">
            <v xml:space="preserve"> </v>
          </cell>
        </row>
        <row r="870">
          <cell r="S870" t="str">
            <v xml:space="preserve"> </v>
          </cell>
        </row>
        <row r="871">
          <cell r="S871" t="str">
            <v xml:space="preserve"> </v>
          </cell>
        </row>
        <row r="872">
          <cell r="S872" t="str">
            <v xml:space="preserve"> </v>
          </cell>
        </row>
        <row r="873">
          <cell r="S873" t="str">
            <v xml:space="preserve"> </v>
          </cell>
        </row>
        <row r="874">
          <cell r="S874" t="str">
            <v xml:space="preserve"> </v>
          </cell>
        </row>
        <row r="875">
          <cell r="S875" t="str">
            <v xml:space="preserve"> </v>
          </cell>
        </row>
        <row r="876">
          <cell r="S876" t="str">
            <v xml:space="preserve"> </v>
          </cell>
        </row>
        <row r="877">
          <cell r="S877" t="str">
            <v xml:space="preserve"> </v>
          </cell>
        </row>
        <row r="878">
          <cell r="S878" t="str">
            <v xml:space="preserve"> </v>
          </cell>
        </row>
        <row r="879">
          <cell r="S879" t="str">
            <v xml:space="preserve"> </v>
          </cell>
        </row>
        <row r="880">
          <cell r="S880" t="str">
            <v xml:space="preserve"> </v>
          </cell>
        </row>
        <row r="881">
          <cell r="S881" t="str">
            <v xml:space="preserve"> </v>
          </cell>
        </row>
        <row r="882">
          <cell r="S882" t="str">
            <v xml:space="preserve"> </v>
          </cell>
        </row>
        <row r="883">
          <cell r="S883" t="str">
            <v xml:space="preserve"> </v>
          </cell>
        </row>
        <row r="884">
          <cell r="S884" t="str">
            <v xml:space="preserve"> </v>
          </cell>
        </row>
        <row r="885">
          <cell r="S885" t="str">
            <v xml:space="preserve"> </v>
          </cell>
        </row>
        <row r="886">
          <cell r="S886" t="str">
            <v xml:space="preserve"> </v>
          </cell>
        </row>
        <row r="887">
          <cell r="S887" t="str">
            <v xml:space="preserve"> </v>
          </cell>
        </row>
        <row r="888">
          <cell r="S888" t="str">
            <v xml:space="preserve"> </v>
          </cell>
        </row>
        <row r="889">
          <cell r="S889" t="str">
            <v xml:space="preserve"> </v>
          </cell>
        </row>
        <row r="890">
          <cell r="S890" t="str">
            <v xml:space="preserve"> </v>
          </cell>
        </row>
        <row r="891">
          <cell r="S891" t="str">
            <v xml:space="preserve"> </v>
          </cell>
        </row>
        <row r="892">
          <cell r="S892" t="str">
            <v xml:space="preserve"> </v>
          </cell>
        </row>
        <row r="893">
          <cell r="S893" t="str">
            <v xml:space="preserve"> </v>
          </cell>
        </row>
        <row r="894">
          <cell r="S894" t="str">
            <v xml:space="preserve"> </v>
          </cell>
        </row>
        <row r="895">
          <cell r="S895" t="str">
            <v xml:space="preserve"> </v>
          </cell>
        </row>
        <row r="896">
          <cell r="S896" t="str">
            <v xml:space="preserve"> </v>
          </cell>
        </row>
        <row r="897">
          <cell r="S897" t="str">
            <v xml:space="preserve"> </v>
          </cell>
        </row>
        <row r="898">
          <cell r="S898" t="str">
            <v xml:space="preserve"> </v>
          </cell>
        </row>
        <row r="899">
          <cell r="S899" t="str">
            <v xml:space="preserve"> </v>
          </cell>
        </row>
        <row r="900">
          <cell r="S900" t="str">
            <v xml:space="preserve"> </v>
          </cell>
        </row>
        <row r="901">
          <cell r="S901" t="str">
            <v xml:space="preserve"> </v>
          </cell>
        </row>
        <row r="902">
          <cell r="S902" t="str">
            <v xml:space="preserve"> </v>
          </cell>
        </row>
        <row r="903">
          <cell r="S903" t="str">
            <v xml:space="preserve"> </v>
          </cell>
        </row>
        <row r="904">
          <cell r="S904" t="str">
            <v xml:space="preserve"> </v>
          </cell>
        </row>
        <row r="905">
          <cell r="S905" t="str">
            <v xml:space="preserve"> </v>
          </cell>
        </row>
        <row r="906">
          <cell r="S906" t="str">
            <v xml:space="preserve"> </v>
          </cell>
        </row>
        <row r="907">
          <cell r="S907" t="str">
            <v xml:space="preserve"> </v>
          </cell>
        </row>
        <row r="908">
          <cell r="S908" t="str">
            <v xml:space="preserve"> </v>
          </cell>
        </row>
        <row r="909">
          <cell r="S909" t="str">
            <v xml:space="preserve"> </v>
          </cell>
        </row>
        <row r="910">
          <cell r="S910" t="str">
            <v xml:space="preserve"> </v>
          </cell>
        </row>
        <row r="911">
          <cell r="S911" t="str">
            <v xml:space="preserve"> </v>
          </cell>
        </row>
        <row r="912">
          <cell r="S912" t="str">
            <v xml:space="preserve"> </v>
          </cell>
        </row>
        <row r="913">
          <cell r="S913" t="str">
            <v xml:space="preserve"> </v>
          </cell>
        </row>
        <row r="914">
          <cell r="S914" t="str">
            <v xml:space="preserve"> </v>
          </cell>
        </row>
        <row r="915">
          <cell r="S915" t="str">
            <v xml:space="preserve"> </v>
          </cell>
        </row>
        <row r="916">
          <cell r="S916" t="str">
            <v xml:space="preserve"> </v>
          </cell>
        </row>
        <row r="917">
          <cell r="S917" t="str">
            <v xml:space="preserve"> </v>
          </cell>
        </row>
        <row r="918">
          <cell r="S918" t="str">
            <v xml:space="preserve"> </v>
          </cell>
        </row>
        <row r="919">
          <cell r="S919" t="str">
            <v xml:space="preserve"> </v>
          </cell>
        </row>
        <row r="920">
          <cell r="S920" t="str">
            <v xml:space="preserve"> </v>
          </cell>
        </row>
        <row r="921">
          <cell r="S921" t="str">
            <v xml:space="preserve"> </v>
          </cell>
        </row>
        <row r="922">
          <cell r="S922" t="str">
            <v xml:space="preserve"> </v>
          </cell>
        </row>
        <row r="923">
          <cell r="S923" t="str">
            <v xml:space="preserve"> </v>
          </cell>
        </row>
        <row r="924">
          <cell r="S924" t="str">
            <v xml:space="preserve"> </v>
          </cell>
        </row>
        <row r="925">
          <cell r="S925" t="str">
            <v xml:space="preserve"> </v>
          </cell>
        </row>
        <row r="926">
          <cell r="S926" t="str">
            <v xml:space="preserve"> </v>
          </cell>
        </row>
        <row r="927">
          <cell r="S927" t="str">
            <v xml:space="preserve"> </v>
          </cell>
        </row>
        <row r="928">
          <cell r="S928" t="str">
            <v xml:space="preserve"> </v>
          </cell>
        </row>
        <row r="929">
          <cell r="S929" t="str">
            <v xml:space="preserve"> </v>
          </cell>
        </row>
        <row r="930">
          <cell r="S930" t="str">
            <v xml:space="preserve"> </v>
          </cell>
        </row>
        <row r="931">
          <cell r="S931" t="str">
            <v xml:space="preserve"> </v>
          </cell>
        </row>
        <row r="932">
          <cell r="S932" t="str">
            <v xml:space="preserve"> </v>
          </cell>
        </row>
        <row r="933">
          <cell r="S933" t="str">
            <v xml:space="preserve"> </v>
          </cell>
        </row>
        <row r="934">
          <cell r="S934" t="str">
            <v xml:space="preserve"> </v>
          </cell>
        </row>
        <row r="935">
          <cell r="S935" t="str">
            <v xml:space="preserve"> </v>
          </cell>
        </row>
        <row r="936">
          <cell r="S936" t="str">
            <v xml:space="preserve"> </v>
          </cell>
        </row>
        <row r="937">
          <cell r="S937" t="str">
            <v xml:space="preserve"> </v>
          </cell>
        </row>
        <row r="938">
          <cell r="S938" t="str">
            <v xml:space="preserve"> </v>
          </cell>
        </row>
        <row r="939">
          <cell r="S939" t="str">
            <v xml:space="preserve"> </v>
          </cell>
        </row>
        <row r="940">
          <cell r="S940" t="str">
            <v xml:space="preserve"> </v>
          </cell>
        </row>
        <row r="941">
          <cell r="S941" t="str">
            <v xml:space="preserve"> </v>
          </cell>
        </row>
        <row r="942">
          <cell r="S942" t="str">
            <v xml:space="preserve"> </v>
          </cell>
        </row>
        <row r="943">
          <cell r="S943" t="str">
            <v xml:space="preserve"> </v>
          </cell>
        </row>
        <row r="944">
          <cell r="S944" t="str">
            <v xml:space="preserve"> </v>
          </cell>
        </row>
        <row r="945">
          <cell r="S945" t="str">
            <v xml:space="preserve"> </v>
          </cell>
        </row>
        <row r="946">
          <cell r="S946" t="str">
            <v xml:space="preserve"> </v>
          </cell>
        </row>
        <row r="947">
          <cell r="S947" t="str">
            <v xml:space="preserve"> </v>
          </cell>
        </row>
        <row r="948">
          <cell r="S948" t="str">
            <v xml:space="preserve"> </v>
          </cell>
        </row>
        <row r="949">
          <cell r="S949" t="str">
            <v xml:space="preserve"> </v>
          </cell>
        </row>
        <row r="950">
          <cell r="S950" t="str">
            <v xml:space="preserve"> </v>
          </cell>
        </row>
        <row r="951">
          <cell r="S951" t="str">
            <v xml:space="preserve"> </v>
          </cell>
        </row>
        <row r="952">
          <cell r="S952" t="str">
            <v xml:space="preserve"> </v>
          </cell>
        </row>
        <row r="953">
          <cell r="S953" t="str">
            <v xml:space="preserve"> </v>
          </cell>
        </row>
        <row r="954">
          <cell r="S954" t="str">
            <v xml:space="preserve"> </v>
          </cell>
        </row>
        <row r="955">
          <cell r="S955" t="str">
            <v xml:space="preserve"> </v>
          </cell>
        </row>
        <row r="956">
          <cell r="S956" t="str">
            <v xml:space="preserve"> </v>
          </cell>
        </row>
        <row r="957">
          <cell r="S957" t="str">
            <v xml:space="preserve"> </v>
          </cell>
        </row>
        <row r="958">
          <cell r="S958" t="str">
            <v xml:space="preserve"> </v>
          </cell>
        </row>
        <row r="959">
          <cell r="S959" t="str">
            <v xml:space="preserve"> </v>
          </cell>
        </row>
        <row r="960">
          <cell r="S960" t="str">
            <v xml:space="preserve"> </v>
          </cell>
        </row>
        <row r="961">
          <cell r="S961" t="str">
            <v xml:space="preserve"> </v>
          </cell>
        </row>
        <row r="962">
          <cell r="S962" t="str">
            <v xml:space="preserve"> </v>
          </cell>
        </row>
        <row r="963">
          <cell r="S963" t="str">
            <v xml:space="preserve"> </v>
          </cell>
        </row>
        <row r="964">
          <cell r="S964" t="str">
            <v xml:space="preserve"> </v>
          </cell>
        </row>
        <row r="965">
          <cell r="S965" t="str">
            <v xml:space="preserve"> </v>
          </cell>
        </row>
        <row r="966">
          <cell r="S966" t="str">
            <v xml:space="preserve"> </v>
          </cell>
        </row>
        <row r="967">
          <cell r="S967" t="str">
            <v xml:space="preserve"> </v>
          </cell>
        </row>
        <row r="968">
          <cell r="S968" t="str">
            <v xml:space="preserve"> </v>
          </cell>
        </row>
        <row r="969">
          <cell r="S969" t="str">
            <v xml:space="preserve"> </v>
          </cell>
        </row>
        <row r="970">
          <cell r="S970" t="str">
            <v xml:space="preserve"> </v>
          </cell>
        </row>
        <row r="971">
          <cell r="S971" t="str">
            <v xml:space="preserve"> </v>
          </cell>
        </row>
        <row r="972">
          <cell r="S972" t="str">
            <v xml:space="preserve"> </v>
          </cell>
        </row>
        <row r="973">
          <cell r="S973" t="str">
            <v xml:space="preserve"> </v>
          </cell>
        </row>
        <row r="974">
          <cell r="S974" t="str">
            <v xml:space="preserve"> </v>
          </cell>
        </row>
        <row r="975">
          <cell r="S975" t="str">
            <v xml:space="preserve"> </v>
          </cell>
        </row>
        <row r="976">
          <cell r="S976" t="str">
            <v xml:space="preserve"> </v>
          </cell>
        </row>
        <row r="977">
          <cell r="S977" t="str">
            <v xml:space="preserve"> </v>
          </cell>
        </row>
        <row r="978">
          <cell r="S978" t="str">
            <v xml:space="preserve"> </v>
          </cell>
        </row>
        <row r="979">
          <cell r="S979" t="str">
            <v xml:space="preserve"> </v>
          </cell>
        </row>
        <row r="980">
          <cell r="S980" t="str">
            <v xml:space="preserve"> </v>
          </cell>
        </row>
        <row r="981">
          <cell r="S981" t="str">
            <v xml:space="preserve"> </v>
          </cell>
        </row>
        <row r="982">
          <cell r="S982" t="str">
            <v xml:space="preserve"> </v>
          </cell>
        </row>
        <row r="983">
          <cell r="S983" t="str">
            <v xml:space="preserve"> </v>
          </cell>
        </row>
        <row r="984">
          <cell r="S984" t="str">
            <v xml:space="preserve"> </v>
          </cell>
        </row>
        <row r="985">
          <cell r="S985" t="str">
            <v xml:space="preserve"> </v>
          </cell>
        </row>
        <row r="986">
          <cell r="S986" t="str">
            <v xml:space="preserve"> </v>
          </cell>
        </row>
        <row r="987">
          <cell r="S987" t="str">
            <v xml:space="preserve"> </v>
          </cell>
        </row>
        <row r="988">
          <cell r="S988" t="str">
            <v xml:space="preserve"> </v>
          </cell>
        </row>
        <row r="989">
          <cell r="S989" t="str">
            <v xml:space="preserve"> </v>
          </cell>
        </row>
        <row r="990">
          <cell r="S990" t="str">
            <v xml:space="preserve"> </v>
          </cell>
        </row>
        <row r="991">
          <cell r="S991" t="str">
            <v xml:space="preserve"> </v>
          </cell>
        </row>
        <row r="992">
          <cell r="S992" t="str">
            <v xml:space="preserve"> </v>
          </cell>
        </row>
        <row r="993">
          <cell r="S993" t="str">
            <v xml:space="preserve"> </v>
          </cell>
        </row>
        <row r="994">
          <cell r="S994" t="str">
            <v xml:space="preserve"> </v>
          </cell>
        </row>
        <row r="995">
          <cell r="S995" t="str">
            <v xml:space="preserve"> </v>
          </cell>
        </row>
        <row r="996">
          <cell r="S996" t="str">
            <v xml:space="preserve"> </v>
          </cell>
        </row>
        <row r="997">
          <cell r="S997" t="str">
            <v xml:space="preserve"> </v>
          </cell>
        </row>
        <row r="998">
          <cell r="S998" t="str">
            <v xml:space="preserve"> </v>
          </cell>
        </row>
        <row r="999">
          <cell r="S999" t="str">
            <v xml:space="preserve"> </v>
          </cell>
        </row>
        <row r="1000">
          <cell r="S1000" t="str">
            <v xml:space="preserve"> </v>
          </cell>
        </row>
        <row r="1001">
          <cell r="S1001" t="str">
            <v xml:space="preserve"> </v>
          </cell>
        </row>
        <row r="1002">
          <cell r="S1002" t="str">
            <v xml:space="preserve"> </v>
          </cell>
        </row>
        <row r="1003">
          <cell r="S1003" t="str">
            <v xml:space="preserve"> </v>
          </cell>
        </row>
        <row r="1004">
          <cell r="S1004" t="str">
            <v xml:space="preserve"> </v>
          </cell>
        </row>
        <row r="1005">
          <cell r="S1005" t="str">
            <v xml:space="preserve"> </v>
          </cell>
        </row>
        <row r="1006">
          <cell r="S1006" t="str">
            <v xml:space="preserve"> </v>
          </cell>
        </row>
        <row r="1007">
          <cell r="S1007" t="str">
            <v xml:space="preserve"> </v>
          </cell>
        </row>
        <row r="1008">
          <cell r="S1008" t="str">
            <v xml:space="preserve"> </v>
          </cell>
        </row>
        <row r="1009">
          <cell r="S1009" t="str">
            <v xml:space="preserve"> </v>
          </cell>
        </row>
        <row r="1010">
          <cell r="S1010" t="str">
            <v xml:space="preserve"> </v>
          </cell>
        </row>
        <row r="1011">
          <cell r="S1011" t="str">
            <v xml:space="preserve"> </v>
          </cell>
        </row>
        <row r="1012">
          <cell r="S1012" t="str">
            <v xml:space="preserve"> </v>
          </cell>
        </row>
        <row r="1013">
          <cell r="S1013" t="str">
            <v xml:space="preserve"> </v>
          </cell>
        </row>
        <row r="1014">
          <cell r="S1014" t="str">
            <v xml:space="preserve"> </v>
          </cell>
        </row>
        <row r="1015">
          <cell r="S1015" t="str">
            <v xml:space="preserve"> </v>
          </cell>
        </row>
        <row r="1016">
          <cell r="S1016" t="str">
            <v xml:space="preserve"> </v>
          </cell>
        </row>
        <row r="1017">
          <cell r="S1017" t="str">
            <v xml:space="preserve"> </v>
          </cell>
        </row>
        <row r="1018">
          <cell r="S1018" t="str">
            <v xml:space="preserve"> </v>
          </cell>
        </row>
        <row r="1019">
          <cell r="S1019" t="str">
            <v xml:space="preserve"> </v>
          </cell>
        </row>
        <row r="1020">
          <cell r="S1020" t="str">
            <v xml:space="preserve"> </v>
          </cell>
        </row>
        <row r="1021">
          <cell r="S1021" t="str">
            <v xml:space="preserve"> </v>
          </cell>
        </row>
        <row r="1022">
          <cell r="S1022" t="str">
            <v xml:space="preserve"> </v>
          </cell>
        </row>
        <row r="1023">
          <cell r="S1023" t="str">
            <v xml:space="preserve"> </v>
          </cell>
        </row>
        <row r="1024">
          <cell r="S1024" t="str">
            <v xml:space="preserve"> </v>
          </cell>
        </row>
        <row r="1025">
          <cell r="S1025" t="str">
            <v xml:space="preserve"> </v>
          </cell>
        </row>
        <row r="1026">
          <cell r="S1026" t="str">
            <v xml:space="preserve"> </v>
          </cell>
        </row>
        <row r="1027">
          <cell r="S1027" t="str">
            <v xml:space="preserve"> </v>
          </cell>
        </row>
        <row r="1028">
          <cell r="S1028" t="str">
            <v xml:space="preserve"> </v>
          </cell>
        </row>
        <row r="1029">
          <cell r="S1029" t="str">
            <v xml:space="preserve"> </v>
          </cell>
        </row>
        <row r="1030">
          <cell r="S1030" t="str">
            <v xml:space="preserve"> </v>
          </cell>
        </row>
        <row r="1031">
          <cell r="S1031" t="str">
            <v xml:space="preserve"> </v>
          </cell>
        </row>
        <row r="1032">
          <cell r="S1032" t="str">
            <v xml:space="preserve"> </v>
          </cell>
        </row>
        <row r="1033">
          <cell r="S1033" t="str">
            <v xml:space="preserve"> </v>
          </cell>
        </row>
        <row r="1034">
          <cell r="S1034" t="str">
            <v xml:space="preserve"> </v>
          </cell>
        </row>
        <row r="1035">
          <cell r="S1035" t="str">
            <v xml:space="preserve"> </v>
          </cell>
        </row>
        <row r="1036">
          <cell r="S1036" t="str">
            <v xml:space="preserve"> </v>
          </cell>
        </row>
        <row r="1037">
          <cell r="S1037" t="str">
            <v xml:space="preserve"> </v>
          </cell>
        </row>
        <row r="1038">
          <cell r="S1038" t="str">
            <v xml:space="preserve"> </v>
          </cell>
        </row>
        <row r="1039">
          <cell r="S1039" t="str">
            <v xml:space="preserve"> </v>
          </cell>
        </row>
        <row r="1040">
          <cell r="S1040" t="str">
            <v xml:space="preserve"> </v>
          </cell>
        </row>
        <row r="1041">
          <cell r="S1041" t="str">
            <v xml:space="preserve"> </v>
          </cell>
        </row>
        <row r="1042">
          <cell r="S1042" t="str">
            <v xml:space="preserve"> </v>
          </cell>
        </row>
        <row r="1043">
          <cell r="S1043" t="str">
            <v xml:space="preserve"> </v>
          </cell>
        </row>
        <row r="1044">
          <cell r="S1044" t="str">
            <v xml:space="preserve"> </v>
          </cell>
        </row>
        <row r="1045">
          <cell r="S1045" t="str">
            <v xml:space="preserve"> </v>
          </cell>
        </row>
        <row r="1046">
          <cell r="S1046" t="str">
            <v xml:space="preserve"> </v>
          </cell>
        </row>
        <row r="1047">
          <cell r="S1047" t="str">
            <v xml:space="preserve"> </v>
          </cell>
        </row>
        <row r="1048">
          <cell r="S1048" t="str">
            <v xml:space="preserve"> </v>
          </cell>
        </row>
        <row r="1049">
          <cell r="S1049" t="str">
            <v xml:space="preserve"> </v>
          </cell>
        </row>
        <row r="1050">
          <cell r="S1050" t="str">
            <v xml:space="preserve"> </v>
          </cell>
        </row>
        <row r="1051">
          <cell r="S1051" t="str">
            <v xml:space="preserve"> </v>
          </cell>
        </row>
        <row r="1052">
          <cell r="S1052" t="str">
            <v xml:space="preserve"> </v>
          </cell>
        </row>
        <row r="1053">
          <cell r="S1053" t="str">
            <v xml:space="preserve"> </v>
          </cell>
        </row>
        <row r="1054">
          <cell r="S1054" t="str">
            <v xml:space="preserve"> </v>
          </cell>
        </row>
        <row r="1055">
          <cell r="S1055" t="str">
            <v xml:space="preserve"> </v>
          </cell>
        </row>
        <row r="1056">
          <cell r="S1056" t="str">
            <v xml:space="preserve"> </v>
          </cell>
        </row>
        <row r="1057">
          <cell r="S1057" t="str">
            <v xml:space="preserve"> </v>
          </cell>
        </row>
        <row r="1058">
          <cell r="S1058" t="str">
            <v xml:space="preserve"> </v>
          </cell>
        </row>
        <row r="1059">
          <cell r="S1059" t="str">
            <v xml:space="preserve"> </v>
          </cell>
        </row>
        <row r="1060">
          <cell r="S1060" t="str">
            <v xml:space="preserve"> </v>
          </cell>
        </row>
        <row r="1061">
          <cell r="S1061" t="str">
            <v xml:space="preserve"> </v>
          </cell>
        </row>
        <row r="1062">
          <cell r="S1062" t="str">
            <v xml:space="preserve"> </v>
          </cell>
        </row>
        <row r="1063">
          <cell r="S1063" t="str">
            <v xml:space="preserve"> </v>
          </cell>
        </row>
        <row r="1064">
          <cell r="S1064" t="str">
            <v xml:space="preserve"> </v>
          </cell>
        </row>
        <row r="1065">
          <cell r="S1065" t="str">
            <v xml:space="preserve"> </v>
          </cell>
        </row>
        <row r="1066">
          <cell r="S1066" t="str">
            <v xml:space="preserve"> </v>
          </cell>
        </row>
        <row r="1067">
          <cell r="S1067" t="str">
            <v xml:space="preserve"> </v>
          </cell>
        </row>
        <row r="1068">
          <cell r="S1068" t="str">
            <v xml:space="preserve"> </v>
          </cell>
        </row>
        <row r="1069">
          <cell r="S1069" t="str">
            <v xml:space="preserve"> </v>
          </cell>
        </row>
        <row r="1070">
          <cell r="S1070" t="str">
            <v xml:space="preserve"> </v>
          </cell>
        </row>
        <row r="1071">
          <cell r="S1071" t="str">
            <v xml:space="preserve"> </v>
          </cell>
        </row>
        <row r="1072">
          <cell r="S1072" t="str">
            <v xml:space="preserve"> </v>
          </cell>
        </row>
        <row r="1073">
          <cell r="S1073" t="str">
            <v xml:space="preserve"> </v>
          </cell>
        </row>
        <row r="1074">
          <cell r="S1074" t="str">
            <v xml:space="preserve"> </v>
          </cell>
        </row>
        <row r="1075">
          <cell r="S1075" t="str">
            <v xml:space="preserve"> </v>
          </cell>
        </row>
        <row r="1076">
          <cell r="S1076" t="str">
            <v xml:space="preserve"> </v>
          </cell>
        </row>
        <row r="1077">
          <cell r="S1077" t="str">
            <v xml:space="preserve"> </v>
          </cell>
        </row>
        <row r="1078">
          <cell r="S1078" t="str">
            <v xml:space="preserve"> </v>
          </cell>
        </row>
        <row r="1079">
          <cell r="S1079" t="str">
            <v xml:space="preserve"> </v>
          </cell>
        </row>
        <row r="1080">
          <cell r="S1080" t="str">
            <v xml:space="preserve"> </v>
          </cell>
        </row>
        <row r="1081">
          <cell r="S1081" t="str">
            <v xml:space="preserve"> </v>
          </cell>
        </row>
        <row r="1082">
          <cell r="S1082" t="str">
            <v xml:space="preserve"> </v>
          </cell>
        </row>
        <row r="1083">
          <cell r="S1083" t="str">
            <v xml:space="preserve"> </v>
          </cell>
        </row>
        <row r="1084">
          <cell r="S1084" t="str">
            <v xml:space="preserve"> </v>
          </cell>
        </row>
        <row r="1085">
          <cell r="S1085" t="str">
            <v xml:space="preserve"> </v>
          </cell>
        </row>
        <row r="1086">
          <cell r="S1086" t="str">
            <v xml:space="preserve"> </v>
          </cell>
        </row>
        <row r="1087">
          <cell r="S1087" t="str">
            <v xml:space="preserve"> </v>
          </cell>
        </row>
        <row r="1088">
          <cell r="S1088" t="str">
            <v xml:space="preserve"> </v>
          </cell>
        </row>
        <row r="1089">
          <cell r="S1089" t="str">
            <v xml:space="preserve"> </v>
          </cell>
        </row>
        <row r="1090">
          <cell r="S1090" t="str">
            <v xml:space="preserve"> </v>
          </cell>
        </row>
        <row r="1091">
          <cell r="S1091" t="str">
            <v xml:space="preserve"> </v>
          </cell>
        </row>
        <row r="1092">
          <cell r="S1092" t="str">
            <v xml:space="preserve"> </v>
          </cell>
        </row>
        <row r="1093">
          <cell r="S1093" t="str">
            <v xml:space="preserve"> </v>
          </cell>
        </row>
        <row r="1094">
          <cell r="S1094" t="str">
            <v xml:space="preserve"> </v>
          </cell>
        </row>
        <row r="1095">
          <cell r="S1095" t="str">
            <v xml:space="preserve"> </v>
          </cell>
        </row>
        <row r="1096">
          <cell r="S1096" t="str">
            <v xml:space="preserve"> </v>
          </cell>
        </row>
        <row r="1097">
          <cell r="S1097" t="str">
            <v xml:space="preserve"> </v>
          </cell>
        </row>
        <row r="1098">
          <cell r="S1098" t="str">
            <v xml:space="preserve"> </v>
          </cell>
        </row>
        <row r="1099">
          <cell r="S1099" t="str">
            <v xml:space="preserve"> </v>
          </cell>
        </row>
        <row r="1100">
          <cell r="S1100" t="str">
            <v xml:space="preserve"> </v>
          </cell>
        </row>
        <row r="1101">
          <cell r="S1101" t="str">
            <v xml:space="preserve"> </v>
          </cell>
        </row>
        <row r="1102">
          <cell r="S1102" t="str">
            <v xml:space="preserve"> </v>
          </cell>
        </row>
        <row r="1103">
          <cell r="S1103" t="str">
            <v xml:space="preserve"> </v>
          </cell>
        </row>
        <row r="1104">
          <cell r="S1104" t="str">
            <v xml:space="preserve"> </v>
          </cell>
        </row>
        <row r="1105">
          <cell r="S1105" t="str">
            <v xml:space="preserve"> </v>
          </cell>
        </row>
        <row r="1106">
          <cell r="S1106" t="str">
            <v xml:space="preserve"> </v>
          </cell>
        </row>
        <row r="1107">
          <cell r="S1107" t="str">
            <v xml:space="preserve"> </v>
          </cell>
        </row>
        <row r="1108">
          <cell r="S1108" t="str">
            <v xml:space="preserve"> </v>
          </cell>
        </row>
        <row r="1109">
          <cell r="S1109" t="str">
            <v xml:space="preserve"> </v>
          </cell>
        </row>
        <row r="1110">
          <cell r="S1110" t="str">
            <v xml:space="preserve"> </v>
          </cell>
        </row>
        <row r="1111">
          <cell r="S1111" t="str">
            <v xml:space="preserve"> </v>
          </cell>
        </row>
        <row r="1112">
          <cell r="S1112" t="str">
            <v xml:space="preserve"> </v>
          </cell>
        </row>
        <row r="1113">
          <cell r="S1113" t="str">
            <v xml:space="preserve"> </v>
          </cell>
        </row>
        <row r="1114">
          <cell r="S1114" t="str">
            <v xml:space="preserve"> </v>
          </cell>
        </row>
        <row r="1115">
          <cell r="S1115" t="str">
            <v xml:space="preserve"> </v>
          </cell>
        </row>
        <row r="1116">
          <cell r="S1116" t="str">
            <v xml:space="preserve"> </v>
          </cell>
        </row>
        <row r="1117">
          <cell r="S1117" t="str">
            <v xml:space="preserve"> </v>
          </cell>
        </row>
        <row r="1118">
          <cell r="S1118" t="str">
            <v xml:space="preserve"> </v>
          </cell>
        </row>
        <row r="1119">
          <cell r="S1119" t="str">
            <v xml:space="preserve"> </v>
          </cell>
        </row>
        <row r="1120">
          <cell r="S1120" t="str">
            <v xml:space="preserve"> </v>
          </cell>
        </row>
        <row r="1121">
          <cell r="S1121" t="str">
            <v xml:space="preserve"> </v>
          </cell>
        </row>
        <row r="1122">
          <cell r="S1122" t="str">
            <v xml:space="preserve"> </v>
          </cell>
        </row>
        <row r="1123">
          <cell r="S1123" t="str">
            <v xml:space="preserve"> </v>
          </cell>
        </row>
        <row r="1124">
          <cell r="S1124" t="str">
            <v xml:space="preserve"> </v>
          </cell>
        </row>
        <row r="1125">
          <cell r="S1125" t="str">
            <v xml:space="preserve"> </v>
          </cell>
        </row>
        <row r="1126">
          <cell r="S1126" t="str">
            <v xml:space="preserve"> </v>
          </cell>
        </row>
        <row r="1127">
          <cell r="S1127" t="str">
            <v xml:space="preserve"> </v>
          </cell>
        </row>
        <row r="1128">
          <cell r="S1128" t="str">
            <v xml:space="preserve"> </v>
          </cell>
        </row>
        <row r="1129">
          <cell r="S1129" t="str">
            <v xml:space="preserve"> </v>
          </cell>
        </row>
        <row r="1130">
          <cell r="S1130" t="str">
            <v xml:space="preserve"> </v>
          </cell>
        </row>
        <row r="1131">
          <cell r="S1131" t="str">
            <v xml:space="preserve"> </v>
          </cell>
        </row>
        <row r="1132">
          <cell r="S1132" t="str">
            <v xml:space="preserve"> </v>
          </cell>
        </row>
        <row r="1133">
          <cell r="S1133" t="str">
            <v xml:space="preserve"> </v>
          </cell>
        </row>
        <row r="1134">
          <cell r="S1134" t="str">
            <v xml:space="preserve"> </v>
          </cell>
        </row>
        <row r="1135">
          <cell r="S1135" t="str">
            <v xml:space="preserve"> </v>
          </cell>
        </row>
        <row r="1136">
          <cell r="S1136" t="str">
            <v xml:space="preserve"> </v>
          </cell>
        </row>
        <row r="1137">
          <cell r="S1137" t="str">
            <v xml:space="preserve"> </v>
          </cell>
        </row>
        <row r="1138">
          <cell r="S1138" t="str">
            <v xml:space="preserve"> </v>
          </cell>
        </row>
        <row r="1139">
          <cell r="S1139" t="str">
            <v xml:space="preserve"> </v>
          </cell>
        </row>
        <row r="1140">
          <cell r="S1140" t="str">
            <v xml:space="preserve"> </v>
          </cell>
        </row>
        <row r="1141">
          <cell r="S1141" t="str">
            <v xml:space="preserve"> </v>
          </cell>
        </row>
        <row r="1142">
          <cell r="S1142" t="str">
            <v xml:space="preserve"> </v>
          </cell>
        </row>
        <row r="1143">
          <cell r="S1143" t="str">
            <v xml:space="preserve"> </v>
          </cell>
        </row>
        <row r="1144">
          <cell r="S1144" t="str">
            <v xml:space="preserve"> </v>
          </cell>
        </row>
        <row r="1145">
          <cell r="S1145" t="str">
            <v xml:space="preserve"> </v>
          </cell>
        </row>
        <row r="1146">
          <cell r="S1146" t="str">
            <v xml:space="preserve"> </v>
          </cell>
        </row>
        <row r="1147">
          <cell r="S1147" t="str">
            <v xml:space="preserve"> </v>
          </cell>
        </row>
        <row r="1148">
          <cell r="S1148" t="str">
            <v xml:space="preserve"> </v>
          </cell>
        </row>
        <row r="1149">
          <cell r="S1149" t="str">
            <v xml:space="preserve"> </v>
          </cell>
        </row>
        <row r="1150">
          <cell r="S1150" t="str">
            <v xml:space="preserve"> </v>
          </cell>
        </row>
        <row r="1151">
          <cell r="S1151" t="str">
            <v xml:space="preserve"> </v>
          </cell>
        </row>
        <row r="1152">
          <cell r="S1152" t="str">
            <v xml:space="preserve"> </v>
          </cell>
        </row>
        <row r="1153">
          <cell r="S1153" t="str">
            <v xml:space="preserve"> </v>
          </cell>
        </row>
        <row r="1154">
          <cell r="S1154" t="str">
            <v xml:space="preserve"> </v>
          </cell>
        </row>
        <row r="1155">
          <cell r="S1155" t="str">
            <v xml:space="preserve"> </v>
          </cell>
        </row>
        <row r="1156">
          <cell r="S1156" t="str">
            <v xml:space="preserve"> </v>
          </cell>
        </row>
        <row r="1157">
          <cell r="S1157" t="str">
            <v xml:space="preserve"> </v>
          </cell>
        </row>
        <row r="1158">
          <cell r="S1158" t="str">
            <v xml:space="preserve"> </v>
          </cell>
        </row>
        <row r="1159">
          <cell r="S1159" t="str">
            <v xml:space="preserve"> </v>
          </cell>
        </row>
        <row r="1160">
          <cell r="S1160" t="str">
            <v xml:space="preserve"> </v>
          </cell>
        </row>
        <row r="1161">
          <cell r="S1161" t="str">
            <v xml:space="preserve"> </v>
          </cell>
        </row>
        <row r="1162">
          <cell r="S1162" t="str">
            <v xml:space="preserve"> </v>
          </cell>
        </row>
        <row r="1163">
          <cell r="S1163" t="str">
            <v xml:space="preserve"> </v>
          </cell>
        </row>
        <row r="1164">
          <cell r="S1164" t="str">
            <v xml:space="preserve"> </v>
          </cell>
        </row>
        <row r="1165">
          <cell r="S1165" t="str">
            <v xml:space="preserve"> </v>
          </cell>
        </row>
        <row r="1166">
          <cell r="S1166" t="str">
            <v xml:space="preserve"> </v>
          </cell>
        </row>
        <row r="1167">
          <cell r="S1167" t="str">
            <v xml:space="preserve"> </v>
          </cell>
        </row>
        <row r="1168">
          <cell r="S1168" t="str">
            <v xml:space="preserve"> </v>
          </cell>
        </row>
        <row r="1169">
          <cell r="S1169" t="str">
            <v xml:space="preserve"> </v>
          </cell>
        </row>
        <row r="1170">
          <cell r="S1170" t="str">
            <v xml:space="preserve"> </v>
          </cell>
        </row>
        <row r="1171">
          <cell r="S1171" t="str">
            <v xml:space="preserve"> </v>
          </cell>
        </row>
        <row r="1172">
          <cell r="S1172" t="str">
            <v xml:space="preserve"> </v>
          </cell>
        </row>
        <row r="1173">
          <cell r="S1173" t="str">
            <v xml:space="preserve"> </v>
          </cell>
        </row>
        <row r="1174">
          <cell r="S1174" t="str">
            <v xml:space="preserve"> </v>
          </cell>
        </row>
        <row r="1175">
          <cell r="S1175" t="str">
            <v xml:space="preserve"> </v>
          </cell>
        </row>
        <row r="1176">
          <cell r="S1176" t="str">
            <v xml:space="preserve"> </v>
          </cell>
        </row>
        <row r="1177">
          <cell r="S1177" t="str">
            <v xml:space="preserve"> </v>
          </cell>
        </row>
        <row r="1178">
          <cell r="S1178" t="str">
            <v xml:space="preserve"> </v>
          </cell>
        </row>
        <row r="1179">
          <cell r="S1179" t="str">
            <v xml:space="preserve"> </v>
          </cell>
        </row>
        <row r="1180">
          <cell r="S1180" t="str">
            <v xml:space="preserve"> </v>
          </cell>
        </row>
        <row r="1181">
          <cell r="S1181" t="str">
            <v xml:space="preserve"> </v>
          </cell>
        </row>
        <row r="1182">
          <cell r="S1182" t="str">
            <v xml:space="preserve"> </v>
          </cell>
        </row>
        <row r="1183">
          <cell r="S1183" t="str">
            <v xml:space="preserve"> </v>
          </cell>
        </row>
        <row r="1184">
          <cell r="S1184" t="str">
            <v xml:space="preserve"> </v>
          </cell>
        </row>
        <row r="1185">
          <cell r="S1185" t="str">
            <v xml:space="preserve"> </v>
          </cell>
        </row>
        <row r="1186">
          <cell r="S1186" t="str">
            <v xml:space="preserve"> </v>
          </cell>
        </row>
        <row r="1187">
          <cell r="S1187" t="str">
            <v xml:space="preserve"> </v>
          </cell>
        </row>
        <row r="1188">
          <cell r="S1188" t="str">
            <v xml:space="preserve"> </v>
          </cell>
        </row>
        <row r="1189">
          <cell r="S1189" t="str">
            <v xml:space="preserve"> </v>
          </cell>
        </row>
        <row r="1190">
          <cell r="S1190" t="str">
            <v xml:space="preserve"> </v>
          </cell>
        </row>
        <row r="1191">
          <cell r="S1191" t="str">
            <v xml:space="preserve"> </v>
          </cell>
        </row>
        <row r="1192">
          <cell r="S1192" t="str">
            <v xml:space="preserve"> </v>
          </cell>
        </row>
        <row r="1193">
          <cell r="S1193" t="str">
            <v xml:space="preserve"> </v>
          </cell>
        </row>
        <row r="1194">
          <cell r="S1194" t="str">
            <v xml:space="preserve"> </v>
          </cell>
        </row>
        <row r="1195">
          <cell r="S1195" t="str">
            <v xml:space="preserve"> </v>
          </cell>
        </row>
        <row r="1196">
          <cell r="S1196" t="str">
            <v xml:space="preserve"> </v>
          </cell>
        </row>
        <row r="1197">
          <cell r="S1197" t="str">
            <v xml:space="preserve"> </v>
          </cell>
        </row>
        <row r="1198">
          <cell r="S1198" t="str">
            <v xml:space="preserve"> </v>
          </cell>
        </row>
        <row r="1199">
          <cell r="S1199" t="str">
            <v xml:space="preserve"> </v>
          </cell>
        </row>
        <row r="1200">
          <cell r="S1200" t="str">
            <v xml:space="preserve"> </v>
          </cell>
        </row>
        <row r="1201">
          <cell r="S1201" t="str">
            <v xml:space="preserve"> </v>
          </cell>
        </row>
        <row r="1202">
          <cell r="S1202" t="str">
            <v xml:space="preserve"> </v>
          </cell>
        </row>
        <row r="1203">
          <cell r="S1203" t="str">
            <v xml:space="preserve"> </v>
          </cell>
        </row>
        <row r="1204">
          <cell r="S1204" t="str">
            <v xml:space="preserve"> </v>
          </cell>
        </row>
        <row r="1205">
          <cell r="S1205" t="str">
            <v xml:space="preserve"> </v>
          </cell>
        </row>
        <row r="1206">
          <cell r="S1206" t="str">
            <v xml:space="preserve"> </v>
          </cell>
        </row>
        <row r="1207">
          <cell r="S1207" t="str">
            <v xml:space="preserve"> </v>
          </cell>
        </row>
        <row r="1208">
          <cell r="S1208" t="str">
            <v xml:space="preserve"> </v>
          </cell>
        </row>
        <row r="1209">
          <cell r="S1209" t="str">
            <v xml:space="preserve"> </v>
          </cell>
        </row>
        <row r="1210">
          <cell r="S1210" t="str">
            <v xml:space="preserve"> </v>
          </cell>
        </row>
        <row r="1211">
          <cell r="S1211" t="str">
            <v xml:space="preserve"> </v>
          </cell>
        </row>
        <row r="1212">
          <cell r="S1212" t="str">
            <v xml:space="preserve"> </v>
          </cell>
        </row>
        <row r="1213">
          <cell r="S1213" t="str">
            <v xml:space="preserve"> </v>
          </cell>
        </row>
        <row r="1214">
          <cell r="S1214" t="str">
            <v xml:space="preserve"> </v>
          </cell>
        </row>
        <row r="1215">
          <cell r="S1215" t="str">
            <v xml:space="preserve"> </v>
          </cell>
        </row>
        <row r="1216">
          <cell r="S1216" t="str">
            <v xml:space="preserve"> </v>
          </cell>
        </row>
        <row r="1217">
          <cell r="S1217" t="str">
            <v xml:space="preserve"> </v>
          </cell>
        </row>
        <row r="1218">
          <cell r="S1218" t="str">
            <v xml:space="preserve"> </v>
          </cell>
        </row>
        <row r="1219">
          <cell r="S1219" t="str">
            <v xml:space="preserve"> </v>
          </cell>
        </row>
        <row r="1220">
          <cell r="S1220" t="str">
            <v xml:space="preserve"> </v>
          </cell>
        </row>
        <row r="1221">
          <cell r="S1221" t="str">
            <v xml:space="preserve"> </v>
          </cell>
        </row>
        <row r="1222">
          <cell r="S1222" t="str">
            <v xml:space="preserve"> </v>
          </cell>
        </row>
        <row r="1223">
          <cell r="S1223" t="str">
            <v xml:space="preserve"> </v>
          </cell>
        </row>
        <row r="1224">
          <cell r="S1224" t="str">
            <v xml:space="preserve"> </v>
          </cell>
        </row>
        <row r="1225">
          <cell r="S1225" t="str">
            <v xml:space="preserve"> </v>
          </cell>
        </row>
        <row r="1226">
          <cell r="S1226" t="str">
            <v xml:space="preserve"> </v>
          </cell>
        </row>
        <row r="1227">
          <cell r="S1227" t="str">
            <v xml:space="preserve"> </v>
          </cell>
        </row>
        <row r="1228">
          <cell r="S1228" t="str">
            <v xml:space="preserve"> </v>
          </cell>
        </row>
        <row r="1229">
          <cell r="S1229" t="str">
            <v xml:space="preserve"> </v>
          </cell>
        </row>
        <row r="1230">
          <cell r="S1230" t="str">
            <v xml:space="preserve"> </v>
          </cell>
        </row>
        <row r="1231">
          <cell r="S1231" t="str">
            <v xml:space="preserve"> </v>
          </cell>
        </row>
        <row r="1232">
          <cell r="S1232" t="str">
            <v xml:space="preserve"> </v>
          </cell>
        </row>
        <row r="1233">
          <cell r="S1233" t="str">
            <v xml:space="preserve"> </v>
          </cell>
        </row>
        <row r="1234">
          <cell r="S1234" t="str">
            <v xml:space="preserve"> </v>
          </cell>
        </row>
        <row r="1235">
          <cell r="S1235" t="str">
            <v xml:space="preserve"> </v>
          </cell>
        </row>
        <row r="1236">
          <cell r="S1236" t="str">
            <v xml:space="preserve"> </v>
          </cell>
        </row>
        <row r="1237">
          <cell r="S1237" t="str">
            <v xml:space="preserve"> </v>
          </cell>
        </row>
        <row r="1238">
          <cell r="S1238" t="str">
            <v xml:space="preserve"> </v>
          </cell>
        </row>
        <row r="1239">
          <cell r="S1239" t="str">
            <v xml:space="preserve"> </v>
          </cell>
        </row>
        <row r="1240">
          <cell r="S1240" t="str">
            <v xml:space="preserve"> </v>
          </cell>
        </row>
        <row r="1241">
          <cell r="S1241" t="str">
            <v xml:space="preserve"> </v>
          </cell>
        </row>
        <row r="1242">
          <cell r="S1242" t="str">
            <v xml:space="preserve"> </v>
          </cell>
        </row>
        <row r="1243">
          <cell r="S1243" t="str">
            <v xml:space="preserve"> </v>
          </cell>
        </row>
        <row r="1244">
          <cell r="S1244" t="str">
            <v xml:space="preserve"> </v>
          </cell>
        </row>
        <row r="1245">
          <cell r="S1245" t="str">
            <v xml:space="preserve"> </v>
          </cell>
        </row>
        <row r="1246">
          <cell r="S1246" t="str">
            <v xml:space="preserve"> </v>
          </cell>
        </row>
        <row r="1247">
          <cell r="S1247" t="str">
            <v xml:space="preserve"> </v>
          </cell>
        </row>
        <row r="1248">
          <cell r="S1248" t="str">
            <v xml:space="preserve"> </v>
          </cell>
        </row>
        <row r="1249">
          <cell r="S1249" t="str">
            <v xml:space="preserve"> </v>
          </cell>
        </row>
        <row r="1250">
          <cell r="S1250" t="str">
            <v xml:space="preserve"> </v>
          </cell>
        </row>
        <row r="1251">
          <cell r="S1251" t="str">
            <v xml:space="preserve"> </v>
          </cell>
        </row>
        <row r="1252">
          <cell r="S1252" t="str">
            <v xml:space="preserve"> </v>
          </cell>
        </row>
        <row r="1253">
          <cell r="S1253" t="str">
            <v xml:space="preserve"> </v>
          </cell>
        </row>
        <row r="1254">
          <cell r="S1254" t="str">
            <v xml:space="preserve"> </v>
          </cell>
        </row>
        <row r="1255">
          <cell r="S1255" t="str">
            <v xml:space="preserve"> </v>
          </cell>
        </row>
        <row r="1256">
          <cell r="S1256" t="str">
            <v xml:space="preserve"> </v>
          </cell>
        </row>
        <row r="1257">
          <cell r="S1257" t="str">
            <v xml:space="preserve"> </v>
          </cell>
        </row>
        <row r="1258">
          <cell r="S1258" t="str">
            <v xml:space="preserve"> </v>
          </cell>
        </row>
        <row r="1259">
          <cell r="S1259" t="str">
            <v xml:space="preserve"> </v>
          </cell>
        </row>
        <row r="1260">
          <cell r="S1260" t="str">
            <v xml:space="preserve"> </v>
          </cell>
        </row>
        <row r="1261">
          <cell r="S1261" t="str">
            <v xml:space="preserve"> </v>
          </cell>
        </row>
        <row r="1262">
          <cell r="S1262" t="str">
            <v xml:space="preserve"> </v>
          </cell>
        </row>
        <row r="1263">
          <cell r="S1263" t="str">
            <v xml:space="preserve"> </v>
          </cell>
        </row>
        <row r="1264">
          <cell r="S1264" t="str">
            <v xml:space="preserve"> </v>
          </cell>
        </row>
        <row r="1265">
          <cell r="S1265" t="str">
            <v xml:space="preserve"> </v>
          </cell>
        </row>
        <row r="1266">
          <cell r="S1266" t="str">
            <v xml:space="preserve"> </v>
          </cell>
        </row>
        <row r="1267">
          <cell r="S1267" t="str">
            <v xml:space="preserve"> </v>
          </cell>
        </row>
        <row r="1268">
          <cell r="S1268" t="str">
            <v xml:space="preserve"> </v>
          </cell>
        </row>
        <row r="1269">
          <cell r="S1269" t="str">
            <v xml:space="preserve"> </v>
          </cell>
        </row>
        <row r="1270">
          <cell r="S1270" t="str">
            <v xml:space="preserve"> </v>
          </cell>
        </row>
        <row r="1271">
          <cell r="S1271" t="str">
            <v xml:space="preserve"> </v>
          </cell>
        </row>
        <row r="1272">
          <cell r="S1272" t="str">
            <v xml:space="preserve"> </v>
          </cell>
        </row>
        <row r="1273">
          <cell r="S1273" t="str">
            <v xml:space="preserve"> </v>
          </cell>
        </row>
        <row r="1274">
          <cell r="S1274" t="str">
            <v xml:space="preserve"> </v>
          </cell>
        </row>
        <row r="1275">
          <cell r="S1275" t="str">
            <v xml:space="preserve"> </v>
          </cell>
        </row>
        <row r="1276">
          <cell r="S1276" t="str">
            <v xml:space="preserve"> </v>
          </cell>
        </row>
        <row r="1277">
          <cell r="S1277" t="str">
            <v xml:space="preserve"> </v>
          </cell>
        </row>
        <row r="1278">
          <cell r="S1278" t="str">
            <v xml:space="preserve"> </v>
          </cell>
        </row>
        <row r="1279">
          <cell r="S1279" t="str">
            <v xml:space="preserve"> </v>
          </cell>
        </row>
        <row r="1280">
          <cell r="S1280" t="str">
            <v xml:space="preserve"> </v>
          </cell>
        </row>
        <row r="1281">
          <cell r="S1281" t="str">
            <v xml:space="preserve"> </v>
          </cell>
        </row>
        <row r="1282">
          <cell r="S1282" t="str">
            <v xml:space="preserve"> </v>
          </cell>
        </row>
        <row r="1283">
          <cell r="S1283" t="str">
            <v xml:space="preserve"> </v>
          </cell>
        </row>
        <row r="1284">
          <cell r="S1284" t="str">
            <v xml:space="preserve"> </v>
          </cell>
        </row>
        <row r="1285">
          <cell r="S1285" t="str">
            <v xml:space="preserve"> </v>
          </cell>
        </row>
        <row r="1286">
          <cell r="S1286" t="str">
            <v xml:space="preserve"> </v>
          </cell>
        </row>
        <row r="1287">
          <cell r="S1287" t="str">
            <v xml:space="preserve"> </v>
          </cell>
        </row>
        <row r="1288">
          <cell r="S1288" t="str">
            <v xml:space="preserve"> </v>
          </cell>
        </row>
        <row r="1289">
          <cell r="S1289" t="str">
            <v xml:space="preserve"> </v>
          </cell>
        </row>
        <row r="1290">
          <cell r="S1290" t="str">
            <v xml:space="preserve"> </v>
          </cell>
        </row>
        <row r="1291">
          <cell r="S1291" t="str">
            <v xml:space="preserve"> </v>
          </cell>
        </row>
        <row r="1292">
          <cell r="S1292" t="str">
            <v xml:space="preserve"> </v>
          </cell>
        </row>
        <row r="1293">
          <cell r="S1293" t="str">
            <v xml:space="preserve"> </v>
          </cell>
        </row>
        <row r="1294">
          <cell r="S1294" t="str">
            <v xml:space="preserve"> </v>
          </cell>
        </row>
        <row r="1295">
          <cell r="S1295" t="str">
            <v xml:space="preserve"> </v>
          </cell>
        </row>
        <row r="1296">
          <cell r="S1296" t="str">
            <v xml:space="preserve"> </v>
          </cell>
        </row>
        <row r="1297">
          <cell r="S1297" t="str">
            <v xml:space="preserve"> </v>
          </cell>
        </row>
        <row r="1298">
          <cell r="S1298" t="str">
            <v xml:space="preserve"> </v>
          </cell>
        </row>
        <row r="1299">
          <cell r="S1299" t="str">
            <v xml:space="preserve"> </v>
          </cell>
        </row>
        <row r="1300">
          <cell r="S1300" t="str">
            <v xml:space="preserve"> </v>
          </cell>
        </row>
        <row r="1301">
          <cell r="S1301" t="str">
            <v xml:space="preserve"> </v>
          </cell>
        </row>
        <row r="1302">
          <cell r="S1302" t="str">
            <v xml:space="preserve"> </v>
          </cell>
        </row>
        <row r="1303">
          <cell r="S1303" t="str">
            <v xml:space="preserve"> </v>
          </cell>
        </row>
        <row r="1304">
          <cell r="S1304" t="str">
            <v xml:space="preserve"> </v>
          </cell>
        </row>
        <row r="1305">
          <cell r="S1305" t="str">
            <v xml:space="preserve"> </v>
          </cell>
        </row>
        <row r="1306">
          <cell r="S1306" t="str">
            <v xml:space="preserve"> </v>
          </cell>
        </row>
        <row r="1307">
          <cell r="S1307" t="str">
            <v xml:space="preserve"> </v>
          </cell>
        </row>
        <row r="1308">
          <cell r="S1308" t="str">
            <v xml:space="preserve"> </v>
          </cell>
        </row>
        <row r="1309">
          <cell r="S1309" t="str">
            <v xml:space="preserve"> </v>
          </cell>
        </row>
        <row r="1310">
          <cell r="S1310" t="str">
            <v xml:space="preserve"> </v>
          </cell>
        </row>
        <row r="1311">
          <cell r="S1311" t="str">
            <v xml:space="preserve"> </v>
          </cell>
        </row>
        <row r="1312">
          <cell r="S1312" t="str">
            <v xml:space="preserve"> </v>
          </cell>
        </row>
        <row r="1313">
          <cell r="S1313" t="str">
            <v xml:space="preserve"> </v>
          </cell>
        </row>
        <row r="1314">
          <cell r="S1314" t="str">
            <v xml:space="preserve"> </v>
          </cell>
        </row>
        <row r="1315">
          <cell r="S1315" t="str">
            <v xml:space="preserve"> </v>
          </cell>
        </row>
        <row r="1316">
          <cell r="S1316" t="str">
            <v xml:space="preserve"> </v>
          </cell>
        </row>
        <row r="1317">
          <cell r="S1317" t="str">
            <v xml:space="preserve"> </v>
          </cell>
        </row>
        <row r="1318">
          <cell r="S1318" t="str">
            <v xml:space="preserve"> </v>
          </cell>
        </row>
        <row r="1319">
          <cell r="S1319" t="str">
            <v xml:space="preserve"> </v>
          </cell>
        </row>
        <row r="1320">
          <cell r="S1320" t="str">
            <v xml:space="preserve"> </v>
          </cell>
        </row>
        <row r="1321">
          <cell r="S1321" t="str">
            <v xml:space="preserve"> </v>
          </cell>
        </row>
        <row r="1322">
          <cell r="S1322" t="str">
            <v xml:space="preserve"> </v>
          </cell>
        </row>
        <row r="1323">
          <cell r="S1323" t="str">
            <v xml:space="preserve"> </v>
          </cell>
        </row>
        <row r="1324">
          <cell r="S1324" t="str">
            <v xml:space="preserve"> </v>
          </cell>
        </row>
        <row r="1325">
          <cell r="S1325" t="str">
            <v xml:space="preserve"> </v>
          </cell>
        </row>
        <row r="1326">
          <cell r="S1326" t="str">
            <v xml:space="preserve"> </v>
          </cell>
        </row>
        <row r="1327">
          <cell r="S1327" t="str">
            <v xml:space="preserve"> </v>
          </cell>
        </row>
        <row r="1328">
          <cell r="S1328" t="str">
            <v xml:space="preserve"> </v>
          </cell>
        </row>
        <row r="1329">
          <cell r="S1329" t="str">
            <v xml:space="preserve"> </v>
          </cell>
        </row>
        <row r="1330">
          <cell r="S1330" t="str">
            <v xml:space="preserve"> </v>
          </cell>
        </row>
        <row r="1331">
          <cell r="S1331" t="str">
            <v xml:space="preserve"> </v>
          </cell>
        </row>
        <row r="1332">
          <cell r="S1332" t="str">
            <v xml:space="preserve"> </v>
          </cell>
        </row>
        <row r="1333">
          <cell r="S1333" t="str">
            <v xml:space="preserve"> </v>
          </cell>
        </row>
        <row r="1334">
          <cell r="S1334" t="str">
            <v xml:space="preserve"> </v>
          </cell>
        </row>
        <row r="1335">
          <cell r="S1335" t="str">
            <v xml:space="preserve"> </v>
          </cell>
        </row>
        <row r="1336">
          <cell r="S1336" t="str">
            <v xml:space="preserve"> </v>
          </cell>
        </row>
        <row r="1337">
          <cell r="S1337" t="str">
            <v xml:space="preserve"> </v>
          </cell>
        </row>
        <row r="1338">
          <cell r="S1338" t="str">
            <v xml:space="preserve"> </v>
          </cell>
        </row>
        <row r="1339">
          <cell r="S1339" t="str">
            <v xml:space="preserve"> </v>
          </cell>
        </row>
        <row r="1340">
          <cell r="S1340" t="str">
            <v xml:space="preserve"> </v>
          </cell>
        </row>
        <row r="1341">
          <cell r="S1341" t="str">
            <v xml:space="preserve"> </v>
          </cell>
        </row>
        <row r="1342">
          <cell r="S1342" t="str">
            <v xml:space="preserve"> </v>
          </cell>
        </row>
        <row r="1343">
          <cell r="S1343" t="str">
            <v xml:space="preserve"> </v>
          </cell>
        </row>
        <row r="1344">
          <cell r="S1344" t="str">
            <v xml:space="preserve"> </v>
          </cell>
        </row>
        <row r="1345">
          <cell r="S1345" t="str">
            <v xml:space="preserve"> </v>
          </cell>
        </row>
        <row r="1346">
          <cell r="S1346" t="str">
            <v xml:space="preserve"> </v>
          </cell>
        </row>
        <row r="1347">
          <cell r="S1347" t="str">
            <v xml:space="preserve"> </v>
          </cell>
        </row>
        <row r="1348">
          <cell r="S1348" t="str">
            <v xml:space="preserve"> </v>
          </cell>
        </row>
        <row r="1349">
          <cell r="S1349" t="str">
            <v xml:space="preserve"> </v>
          </cell>
        </row>
        <row r="1350">
          <cell r="S1350" t="str">
            <v xml:space="preserve"> </v>
          </cell>
        </row>
        <row r="1351">
          <cell r="S1351" t="str">
            <v xml:space="preserve"> </v>
          </cell>
        </row>
        <row r="1352">
          <cell r="S1352" t="str">
            <v xml:space="preserve"> </v>
          </cell>
        </row>
        <row r="1353">
          <cell r="S1353" t="str">
            <v xml:space="preserve"> </v>
          </cell>
        </row>
        <row r="1354">
          <cell r="S1354" t="str">
            <v xml:space="preserve"> </v>
          </cell>
        </row>
        <row r="1355">
          <cell r="S1355" t="str">
            <v xml:space="preserve"> </v>
          </cell>
        </row>
        <row r="1356">
          <cell r="S1356" t="str">
            <v xml:space="preserve"> </v>
          </cell>
        </row>
        <row r="1357">
          <cell r="S1357" t="str">
            <v xml:space="preserve"> </v>
          </cell>
        </row>
        <row r="1358">
          <cell r="S1358" t="str">
            <v xml:space="preserve"> </v>
          </cell>
        </row>
        <row r="1359">
          <cell r="S1359" t="str">
            <v xml:space="preserve"> </v>
          </cell>
        </row>
        <row r="1360">
          <cell r="S1360" t="str">
            <v xml:space="preserve"> </v>
          </cell>
        </row>
        <row r="1361">
          <cell r="S1361" t="str">
            <v xml:space="preserve"> </v>
          </cell>
        </row>
        <row r="1362">
          <cell r="S1362" t="str">
            <v xml:space="preserve"> </v>
          </cell>
        </row>
        <row r="1363">
          <cell r="S1363" t="str">
            <v xml:space="preserve"> </v>
          </cell>
        </row>
        <row r="1364">
          <cell r="S1364" t="str">
            <v xml:space="preserve"> </v>
          </cell>
        </row>
        <row r="1365">
          <cell r="S1365" t="str">
            <v xml:space="preserve"> </v>
          </cell>
        </row>
        <row r="1366">
          <cell r="S1366" t="str">
            <v xml:space="preserve"> </v>
          </cell>
        </row>
        <row r="1367">
          <cell r="S1367" t="str">
            <v xml:space="preserve"> </v>
          </cell>
        </row>
        <row r="1368">
          <cell r="S1368" t="str">
            <v xml:space="preserve"> </v>
          </cell>
        </row>
        <row r="1369">
          <cell r="S1369" t="str">
            <v xml:space="preserve"> </v>
          </cell>
        </row>
        <row r="1370">
          <cell r="S1370" t="str">
            <v xml:space="preserve"> </v>
          </cell>
        </row>
        <row r="1371">
          <cell r="S1371" t="str">
            <v xml:space="preserve"> </v>
          </cell>
        </row>
        <row r="1372">
          <cell r="S1372" t="str">
            <v xml:space="preserve"> </v>
          </cell>
        </row>
        <row r="1373">
          <cell r="S1373" t="str">
            <v xml:space="preserve"> </v>
          </cell>
        </row>
        <row r="1374">
          <cell r="S1374" t="str">
            <v xml:space="preserve"> </v>
          </cell>
        </row>
        <row r="1375">
          <cell r="S1375" t="str">
            <v xml:space="preserve"> </v>
          </cell>
        </row>
        <row r="1376">
          <cell r="S1376" t="str">
            <v xml:space="preserve"> </v>
          </cell>
        </row>
        <row r="1377">
          <cell r="S1377" t="str">
            <v xml:space="preserve"> </v>
          </cell>
        </row>
        <row r="1378">
          <cell r="S1378" t="str">
            <v xml:space="preserve"> </v>
          </cell>
        </row>
        <row r="1379">
          <cell r="S1379" t="str">
            <v xml:space="preserve"> </v>
          </cell>
        </row>
        <row r="1380">
          <cell r="S1380" t="str">
            <v xml:space="preserve"> </v>
          </cell>
        </row>
        <row r="1381">
          <cell r="S1381" t="str">
            <v xml:space="preserve"> </v>
          </cell>
        </row>
        <row r="1382">
          <cell r="S1382" t="str">
            <v xml:space="preserve"> </v>
          </cell>
        </row>
        <row r="1383">
          <cell r="S1383" t="str">
            <v xml:space="preserve"> </v>
          </cell>
        </row>
        <row r="1384">
          <cell r="S1384" t="str">
            <v xml:space="preserve"> </v>
          </cell>
        </row>
        <row r="1385">
          <cell r="S1385" t="str">
            <v xml:space="preserve"> </v>
          </cell>
        </row>
        <row r="1386">
          <cell r="S1386" t="str">
            <v xml:space="preserve"> </v>
          </cell>
        </row>
        <row r="1387">
          <cell r="S1387" t="str">
            <v xml:space="preserve"> </v>
          </cell>
        </row>
        <row r="1388">
          <cell r="S1388" t="str">
            <v xml:space="preserve"> </v>
          </cell>
        </row>
        <row r="1389">
          <cell r="S1389" t="str">
            <v xml:space="preserve"> </v>
          </cell>
        </row>
        <row r="1390">
          <cell r="S1390" t="str">
            <v xml:space="preserve"> </v>
          </cell>
        </row>
        <row r="1391">
          <cell r="S1391" t="str">
            <v xml:space="preserve"> </v>
          </cell>
        </row>
        <row r="1392">
          <cell r="S1392" t="str">
            <v xml:space="preserve"> </v>
          </cell>
        </row>
        <row r="1393">
          <cell r="S1393" t="str">
            <v xml:space="preserve"> </v>
          </cell>
        </row>
        <row r="1394">
          <cell r="S1394" t="str">
            <v xml:space="preserve"> </v>
          </cell>
        </row>
        <row r="1395">
          <cell r="S1395" t="str">
            <v xml:space="preserve"> </v>
          </cell>
        </row>
        <row r="1396">
          <cell r="S1396" t="str">
            <v xml:space="preserve"> </v>
          </cell>
        </row>
        <row r="1397">
          <cell r="S1397" t="str">
            <v xml:space="preserve"> </v>
          </cell>
        </row>
        <row r="1398">
          <cell r="S1398" t="str">
            <v xml:space="preserve"> </v>
          </cell>
        </row>
        <row r="1399">
          <cell r="S1399" t="str">
            <v xml:space="preserve"> </v>
          </cell>
        </row>
        <row r="1400">
          <cell r="S1400" t="str">
            <v xml:space="preserve"> </v>
          </cell>
        </row>
        <row r="1401">
          <cell r="S1401" t="str">
            <v xml:space="preserve"> </v>
          </cell>
        </row>
        <row r="1402">
          <cell r="S1402" t="str">
            <v xml:space="preserve"> </v>
          </cell>
        </row>
        <row r="1403">
          <cell r="S1403" t="str">
            <v xml:space="preserve"> </v>
          </cell>
        </row>
        <row r="1404">
          <cell r="S1404" t="str">
            <v xml:space="preserve"> </v>
          </cell>
        </row>
        <row r="1405">
          <cell r="S1405" t="str">
            <v xml:space="preserve"> </v>
          </cell>
        </row>
        <row r="1406">
          <cell r="S1406" t="str">
            <v xml:space="preserve"> </v>
          </cell>
        </row>
        <row r="1407">
          <cell r="S1407" t="str">
            <v xml:space="preserve"> </v>
          </cell>
        </row>
        <row r="1408">
          <cell r="S1408" t="str">
            <v xml:space="preserve"> </v>
          </cell>
        </row>
        <row r="1409">
          <cell r="S1409" t="str">
            <v xml:space="preserve"> </v>
          </cell>
        </row>
        <row r="1410">
          <cell r="S1410" t="str">
            <v xml:space="preserve"> </v>
          </cell>
        </row>
        <row r="1411">
          <cell r="S1411" t="str">
            <v xml:space="preserve"> </v>
          </cell>
        </row>
        <row r="1412">
          <cell r="S1412" t="str">
            <v xml:space="preserve"> </v>
          </cell>
        </row>
        <row r="1413">
          <cell r="S1413" t="str">
            <v xml:space="preserve"> </v>
          </cell>
        </row>
        <row r="1414">
          <cell r="S1414" t="str">
            <v xml:space="preserve"> </v>
          </cell>
        </row>
        <row r="1415">
          <cell r="S1415" t="str">
            <v xml:space="preserve"> </v>
          </cell>
        </row>
        <row r="1416">
          <cell r="S1416" t="str">
            <v xml:space="preserve"> </v>
          </cell>
        </row>
        <row r="1417">
          <cell r="S1417" t="str">
            <v xml:space="preserve"> </v>
          </cell>
        </row>
        <row r="1418">
          <cell r="S1418" t="str">
            <v xml:space="preserve"> </v>
          </cell>
        </row>
        <row r="1419">
          <cell r="S1419" t="str">
            <v xml:space="preserve"> </v>
          </cell>
        </row>
        <row r="1420">
          <cell r="S1420" t="str">
            <v xml:space="preserve"> </v>
          </cell>
        </row>
        <row r="1421">
          <cell r="S1421" t="str">
            <v xml:space="preserve"> </v>
          </cell>
        </row>
        <row r="1422">
          <cell r="S1422" t="str">
            <v xml:space="preserve"> </v>
          </cell>
        </row>
        <row r="1423">
          <cell r="S1423" t="str">
            <v xml:space="preserve"> </v>
          </cell>
        </row>
        <row r="1424">
          <cell r="S1424" t="str">
            <v xml:space="preserve"> </v>
          </cell>
        </row>
        <row r="1425">
          <cell r="S1425" t="str">
            <v xml:space="preserve"> </v>
          </cell>
        </row>
        <row r="1426">
          <cell r="S1426" t="str">
            <v xml:space="preserve"> </v>
          </cell>
        </row>
        <row r="1427">
          <cell r="S1427" t="str">
            <v xml:space="preserve"> </v>
          </cell>
        </row>
        <row r="1428">
          <cell r="S1428" t="str">
            <v xml:space="preserve"> </v>
          </cell>
        </row>
        <row r="1429">
          <cell r="S1429" t="str">
            <v xml:space="preserve"> </v>
          </cell>
        </row>
        <row r="1430">
          <cell r="S1430" t="str">
            <v xml:space="preserve"> </v>
          </cell>
        </row>
        <row r="1431">
          <cell r="S1431" t="str">
            <v xml:space="preserve"> </v>
          </cell>
        </row>
        <row r="1432">
          <cell r="S1432" t="str">
            <v xml:space="preserve"> </v>
          </cell>
        </row>
        <row r="1433">
          <cell r="S1433" t="str">
            <v xml:space="preserve"> </v>
          </cell>
        </row>
        <row r="1434">
          <cell r="S1434" t="str">
            <v xml:space="preserve"> </v>
          </cell>
        </row>
        <row r="1435">
          <cell r="S1435" t="str">
            <v xml:space="preserve"> </v>
          </cell>
        </row>
        <row r="1436">
          <cell r="S1436" t="str">
            <v xml:space="preserve"> </v>
          </cell>
        </row>
        <row r="1437">
          <cell r="S1437" t="str">
            <v xml:space="preserve"> </v>
          </cell>
        </row>
        <row r="1438">
          <cell r="S1438" t="str">
            <v xml:space="preserve"> </v>
          </cell>
        </row>
        <row r="1439">
          <cell r="S1439" t="str">
            <v xml:space="preserve"> </v>
          </cell>
        </row>
        <row r="1440">
          <cell r="S1440" t="str">
            <v xml:space="preserve"> </v>
          </cell>
        </row>
        <row r="1441">
          <cell r="S1441" t="str">
            <v xml:space="preserve"> </v>
          </cell>
        </row>
        <row r="1442">
          <cell r="S1442" t="str">
            <v xml:space="preserve"> </v>
          </cell>
        </row>
        <row r="1443">
          <cell r="S1443" t="str">
            <v xml:space="preserve"> </v>
          </cell>
        </row>
        <row r="1444">
          <cell r="S1444" t="str">
            <v xml:space="preserve"> </v>
          </cell>
        </row>
        <row r="1445">
          <cell r="S1445" t="str">
            <v xml:space="preserve"> </v>
          </cell>
        </row>
        <row r="1446">
          <cell r="S1446" t="str">
            <v xml:space="preserve"> </v>
          </cell>
        </row>
        <row r="1447">
          <cell r="S1447" t="str">
            <v xml:space="preserve"> </v>
          </cell>
        </row>
        <row r="1448">
          <cell r="S1448" t="str">
            <v xml:space="preserve"> </v>
          </cell>
        </row>
        <row r="1449">
          <cell r="S1449" t="str">
            <v xml:space="preserve"> </v>
          </cell>
        </row>
        <row r="1450">
          <cell r="S1450" t="str">
            <v xml:space="preserve"> </v>
          </cell>
        </row>
        <row r="1451">
          <cell r="S1451" t="str">
            <v xml:space="preserve"> </v>
          </cell>
        </row>
        <row r="1452">
          <cell r="S1452" t="str">
            <v xml:space="preserve"> </v>
          </cell>
        </row>
        <row r="1453">
          <cell r="S1453" t="str">
            <v xml:space="preserve"> </v>
          </cell>
        </row>
        <row r="1454">
          <cell r="S1454" t="str">
            <v xml:space="preserve"> </v>
          </cell>
        </row>
        <row r="1455">
          <cell r="S1455" t="str">
            <v xml:space="preserve"> </v>
          </cell>
        </row>
        <row r="1456">
          <cell r="S1456" t="str">
            <v xml:space="preserve"> </v>
          </cell>
        </row>
        <row r="1457">
          <cell r="S1457" t="str">
            <v xml:space="preserve"> </v>
          </cell>
        </row>
        <row r="1458">
          <cell r="S1458" t="str">
            <v xml:space="preserve"> </v>
          </cell>
        </row>
        <row r="1459">
          <cell r="S1459" t="str">
            <v xml:space="preserve"> </v>
          </cell>
        </row>
        <row r="1460">
          <cell r="S1460" t="str">
            <v xml:space="preserve"> </v>
          </cell>
        </row>
        <row r="1461">
          <cell r="S1461" t="str">
            <v xml:space="preserve"> </v>
          </cell>
        </row>
        <row r="1462">
          <cell r="S1462" t="str">
            <v xml:space="preserve"> </v>
          </cell>
        </row>
        <row r="1463">
          <cell r="S1463" t="str">
            <v xml:space="preserve"> </v>
          </cell>
        </row>
        <row r="1464">
          <cell r="S1464" t="str">
            <v xml:space="preserve"> </v>
          </cell>
        </row>
        <row r="1465">
          <cell r="S1465" t="str">
            <v xml:space="preserve"> </v>
          </cell>
        </row>
        <row r="1466">
          <cell r="S1466" t="str">
            <v xml:space="preserve"> </v>
          </cell>
        </row>
        <row r="1467">
          <cell r="S1467" t="str">
            <v xml:space="preserve"> </v>
          </cell>
        </row>
        <row r="1468">
          <cell r="S1468" t="str">
            <v xml:space="preserve"> </v>
          </cell>
        </row>
        <row r="1469">
          <cell r="S1469" t="str">
            <v xml:space="preserve"> </v>
          </cell>
        </row>
        <row r="1470">
          <cell r="S1470" t="str">
            <v xml:space="preserve"> </v>
          </cell>
        </row>
        <row r="1471">
          <cell r="S1471" t="str">
            <v xml:space="preserve"> </v>
          </cell>
        </row>
        <row r="1472">
          <cell r="S1472" t="str">
            <v xml:space="preserve"> </v>
          </cell>
        </row>
        <row r="1473">
          <cell r="S1473" t="str">
            <v xml:space="preserve"> </v>
          </cell>
        </row>
        <row r="1474">
          <cell r="S1474" t="str">
            <v xml:space="preserve"> </v>
          </cell>
        </row>
        <row r="1475">
          <cell r="S1475" t="str">
            <v xml:space="preserve"> </v>
          </cell>
        </row>
        <row r="1476">
          <cell r="S1476" t="str">
            <v xml:space="preserve"> </v>
          </cell>
        </row>
        <row r="1477">
          <cell r="S1477" t="str">
            <v xml:space="preserve"> </v>
          </cell>
        </row>
        <row r="1478">
          <cell r="S1478" t="str">
            <v xml:space="preserve"> </v>
          </cell>
        </row>
        <row r="1479">
          <cell r="S1479" t="str">
            <v xml:space="preserve"> </v>
          </cell>
        </row>
        <row r="1480">
          <cell r="S1480" t="str">
            <v xml:space="preserve"> </v>
          </cell>
        </row>
        <row r="1481">
          <cell r="S1481" t="str">
            <v xml:space="preserve"> </v>
          </cell>
        </row>
        <row r="1482">
          <cell r="S1482" t="str">
            <v xml:space="preserve"> </v>
          </cell>
        </row>
        <row r="1483">
          <cell r="S1483" t="str">
            <v xml:space="preserve"> </v>
          </cell>
        </row>
        <row r="1484">
          <cell r="S1484" t="str">
            <v xml:space="preserve"> </v>
          </cell>
        </row>
        <row r="1485">
          <cell r="S1485" t="str">
            <v xml:space="preserve"> </v>
          </cell>
        </row>
        <row r="1486">
          <cell r="S1486" t="str">
            <v xml:space="preserve"> </v>
          </cell>
        </row>
        <row r="1487">
          <cell r="S1487" t="str">
            <v xml:space="preserve"> </v>
          </cell>
        </row>
        <row r="1488">
          <cell r="S1488" t="str">
            <v xml:space="preserve"> </v>
          </cell>
        </row>
        <row r="1489">
          <cell r="S1489" t="str">
            <v xml:space="preserve"> </v>
          </cell>
        </row>
        <row r="1490">
          <cell r="S1490" t="str">
            <v xml:space="preserve"> </v>
          </cell>
        </row>
        <row r="1491">
          <cell r="S1491" t="str">
            <v xml:space="preserve"> </v>
          </cell>
        </row>
        <row r="1492">
          <cell r="S1492" t="str">
            <v xml:space="preserve"> </v>
          </cell>
        </row>
        <row r="1493">
          <cell r="S1493" t="str">
            <v xml:space="preserve"> </v>
          </cell>
        </row>
        <row r="1494">
          <cell r="S1494" t="str">
            <v xml:space="preserve"> </v>
          </cell>
        </row>
        <row r="1495">
          <cell r="S1495" t="str">
            <v xml:space="preserve"> </v>
          </cell>
        </row>
        <row r="1496">
          <cell r="S1496" t="str">
            <v xml:space="preserve"> </v>
          </cell>
        </row>
        <row r="1497">
          <cell r="S1497" t="str">
            <v xml:space="preserve"> </v>
          </cell>
        </row>
        <row r="1498">
          <cell r="S1498" t="str">
            <v xml:space="preserve"> </v>
          </cell>
        </row>
        <row r="1499">
          <cell r="S1499" t="str">
            <v xml:space="preserve"> </v>
          </cell>
        </row>
        <row r="1500">
          <cell r="S1500" t="str">
            <v xml:space="preserve"> </v>
          </cell>
        </row>
        <row r="1501">
          <cell r="S1501" t="str">
            <v xml:space="preserve"> </v>
          </cell>
        </row>
        <row r="1502">
          <cell r="S1502" t="str">
            <v xml:space="preserve"> </v>
          </cell>
        </row>
        <row r="1503">
          <cell r="S1503" t="str">
            <v xml:space="preserve"> </v>
          </cell>
        </row>
        <row r="1504">
          <cell r="S1504" t="str">
            <v xml:space="preserve"> </v>
          </cell>
        </row>
        <row r="1505">
          <cell r="S1505" t="str">
            <v xml:space="preserve"> </v>
          </cell>
        </row>
        <row r="1506">
          <cell r="S1506" t="str">
            <v xml:space="preserve"> </v>
          </cell>
        </row>
        <row r="1507">
          <cell r="S1507" t="str">
            <v xml:space="preserve"> </v>
          </cell>
        </row>
        <row r="1508">
          <cell r="S1508" t="str">
            <v xml:space="preserve"> </v>
          </cell>
        </row>
        <row r="1509">
          <cell r="S1509" t="str">
            <v xml:space="preserve"> </v>
          </cell>
        </row>
        <row r="1510">
          <cell r="S1510" t="str">
            <v xml:space="preserve"> </v>
          </cell>
        </row>
        <row r="1511">
          <cell r="S1511" t="str">
            <v xml:space="preserve"> </v>
          </cell>
        </row>
        <row r="1512">
          <cell r="S1512" t="str">
            <v xml:space="preserve"> </v>
          </cell>
        </row>
        <row r="1513">
          <cell r="S1513" t="str">
            <v xml:space="preserve"> </v>
          </cell>
        </row>
        <row r="1514">
          <cell r="S1514" t="str">
            <v xml:space="preserve"> </v>
          </cell>
        </row>
        <row r="1515">
          <cell r="S1515" t="str">
            <v xml:space="preserve"> </v>
          </cell>
        </row>
        <row r="1516">
          <cell r="S1516" t="str">
            <v xml:space="preserve"> </v>
          </cell>
        </row>
        <row r="1517">
          <cell r="S1517" t="str">
            <v xml:space="preserve"> </v>
          </cell>
        </row>
        <row r="1518">
          <cell r="S1518" t="str">
            <v xml:space="preserve"> </v>
          </cell>
        </row>
        <row r="1519">
          <cell r="S1519" t="str">
            <v xml:space="preserve"> </v>
          </cell>
        </row>
        <row r="1520">
          <cell r="S1520" t="str">
            <v xml:space="preserve"> </v>
          </cell>
        </row>
        <row r="1521">
          <cell r="S1521" t="str">
            <v xml:space="preserve"> </v>
          </cell>
        </row>
        <row r="1522">
          <cell r="S1522" t="str">
            <v xml:space="preserve"> </v>
          </cell>
        </row>
        <row r="1523">
          <cell r="S1523" t="str">
            <v xml:space="preserve"> </v>
          </cell>
        </row>
        <row r="1524">
          <cell r="S1524" t="str">
            <v xml:space="preserve"> </v>
          </cell>
        </row>
        <row r="1525">
          <cell r="S1525" t="str">
            <v xml:space="preserve"> </v>
          </cell>
        </row>
        <row r="1526">
          <cell r="S1526" t="str">
            <v xml:space="preserve"> </v>
          </cell>
        </row>
        <row r="1527">
          <cell r="S1527" t="str">
            <v xml:space="preserve"> </v>
          </cell>
        </row>
        <row r="1528">
          <cell r="S1528" t="str">
            <v xml:space="preserve"> </v>
          </cell>
        </row>
        <row r="1529">
          <cell r="S1529" t="str">
            <v xml:space="preserve"> </v>
          </cell>
        </row>
        <row r="1530">
          <cell r="S1530" t="str">
            <v xml:space="preserve"> </v>
          </cell>
        </row>
        <row r="1531">
          <cell r="S1531" t="str">
            <v xml:space="preserve"> </v>
          </cell>
        </row>
        <row r="1532">
          <cell r="S1532" t="str">
            <v xml:space="preserve"> </v>
          </cell>
        </row>
        <row r="1533">
          <cell r="S1533" t="str">
            <v xml:space="preserve"> </v>
          </cell>
        </row>
        <row r="1534">
          <cell r="S1534" t="str">
            <v xml:space="preserve"> </v>
          </cell>
        </row>
        <row r="1535">
          <cell r="S1535" t="str">
            <v xml:space="preserve"> </v>
          </cell>
        </row>
        <row r="1536">
          <cell r="S1536" t="str">
            <v xml:space="preserve"> </v>
          </cell>
        </row>
        <row r="1537">
          <cell r="S1537" t="str">
            <v xml:space="preserve"> </v>
          </cell>
        </row>
        <row r="1538">
          <cell r="S1538" t="str">
            <v xml:space="preserve"> </v>
          </cell>
        </row>
        <row r="1539">
          <cell r="S1539" t="str">
            <v xml:space="preserve"> </v>
          </cell>
        </row>
        <row r="1540">
          <cell r="S1540" t="str">
            <v xml:space="preserve"> </v>
          </cell>
        </row>
        <row r="1541">
          <cell r="S1541" t="str">
            <v xml:space="preserve"> </v>
          </cell>
        </row>
        <row r="1542">
          <cell r="S1542" t="str">
            <v xml:space="preserve"> </v>
          </cell>
        </row>
        <row r="1543">
          <cell r="S1543" t="str">
            <v xml:space="preserve"> </v>
          </cell>
        </row>
        <row r="1544">
          <cell r="S1544" t="str">
            <v xml:space="preserve"> </v>
          </cell>
        </row>
        <row r="1545">
          <cell r="S1545" t="str">
            <v xml:space="preserve"> </v>
          </cell>
        </row>
        <row r="1546">
          <cell r="S1546" t="str">
            <v xml:space="preserve"> </v>
          </cell>
        </row>
        <row r="1547">
          <cell r="S1547" t="str">
            <v xml:space="preserve"> </v>
          </cell>
        </row>
        <row r="1548">
          <cell r="S1548" t="str">
            <v xml:space="preserve"> </v>
          </cell>
        </row>
        <row r="1549">
          <cell r="S1549" t="str">
            <v xml:space="preserve"> </v>
          </cell>
        </row>
        <row r="1550">
          <cell r="S1550" t="str">
            <v xml:space="preserve"> </v>
          </cell>
        </row>
        <row r="1551">
          <cell r="S1551" t="str">
            <v xml:space="preserve"> </v>
          </cell>
        </row>
        <row r="1552">
          <cell r="S1552" t="str">
            <v xml:space="preserve"> </v>
          </cell>
        </row>
        <row r="1553">
          <cell r="S1553" t="str">
            <v xml:space="preserve"> </v>
          </cell>
        </row>
        <row r="1554">
          <cell r="S1554" t="str">
            <v xml:space="preserve"> </v>
          </cell>
        </row>
        <row r="1555">
          <cell r="S1555" t="str">
            <v xml:space="preserve"> </v>
          </cell>
        </row>
        <row r="1556">
          <cell r="S1556" t="str">
            <v xml:space="preserve"> </v>
          </cell>
        </row>
        <row r="1557">
          <cell r="S1557" t="str">
            <v xml:space="preserve"> </v>
          </cell>
        </row>
        <row r="1558">
          <cell r="S1558" t="str">
            <v xml:space="preserve"> </v>
          </cell>
        </row>
        <row r="1559">
          <cell r="S1559" t="str">
            <v xml:space="preserve"> </v>
          </cell>
        </row>
        <row r="1560">
          <cell r="S1560" t="str">
            <v xml:space="preserve"> </v>
          </cell>
        </row>
        <row r="1561">
          <cell r="S1561" t="str">
            <v xml:space="preserve"> </v>
          </cell>
        </row>
        <row r="1562">
          <cell r="S1562" t="str">
            <v xml:space="preserve"> </v>
          </cell>
        </row>
        <row r="1563">
          <cell r="S1563" t="str">
            <v xml:space="preserve"> </v>
          </cell>
        </row>
        <row r="1564">
          <cell r="S1564" t="str">
            <v xml:space="preserve"> </v>
          </cell>
        </row>
        <row r="1565">
          <cell r="S1565" t="str">
            <v xml:space="preserve"> </v>
          </cell>
        </row>
        <row r="1566">
          <cell r="S1566" t="str">
            <v xml:space="preserve"> </v>
          </cell>
        </row>
        <row r="1567">
          <cell r="S1567" t="str">
            <v xml:space="preserve"> </v>
          </cell>
        </row>
        <row r="1568">
          <cell r="S1568" t="str">
            <v xml:space="preserve"> </v>
          </cell>
        </row>
        <row r="1569">
          <cell r="S1569" t="str">
            <v xml:space="preserve"> </v>
          </cell>
        </row>
        <row r="1570">
          <cell r="S1570" t="str">
            <v xml:space="preserve"> </v>
          </cell>
        </row>
        <row r="1571">
          <cell r="S1571" t="str">
            <v xml:space="preserve"> </v>
          </cell>
        </row>
        <row r="1572">
          <cell r="S1572" t="str">
            <v xml:space="preserve"> </v>
          </cell>
        </row>
        <row r="1573">
          <cell r="S1573" t="str">
            <v xml:space="preserve"> </v>
          </cell>
        </row>
        <row r="1574">
          <cell r="S1574" t="str">
            <v xml:space="preserve"> </v>
          </cell>
        </row>
        <row r="1575">
          <cell r="S1575" t="str">
            <v xml:space="preserve"> </v>
          </cell>
        </row>
        <row r="1576">
          <cell r="S1576" t="str">
            <v xml:space="preserve"> </v>
          </cell>
        </row>
        <row r="1577">
          <cell r="S1577" t="str">
            <v xml:space="preserve"> </v>
          </cell>
        </row>
        <row r="1578">
          <cell r="S1578" t="str">
            <v xml:space="preserve"> </v>
          </cell>
        </row>
        <row r="1579">
          <cell r="S1579" t="str">
            <v xml:space="preserve"> </v>
          </cell>
        </row>
        <row r="1580">
          <cell r="S1580" t="str">
            <v xml:space="preserve"> </v>
          </cell>
        </row>
        <row r="1581">
          <cell r="S1581" t="str">
            <v xml:space="preserve"> </v>
          </cell>
        </row>
        <row r="1582">
          <cell r="S1582" t="str">
            <v xml:space="preserve"> </v>
          </cell>
        </row>
        <row r="1583">
          <cell r="S1583" t="str">
            <v xml:space="preserve"> </v>
          </cell>
        </row>
        <row r="1584">
          <cell r="S1584" t="str">
            <v xml:space="preserve"> </v>
          </cell>
        </row>
        <row r="1585">
          <cell r="S1585" t="str">
            <v xml:space="preserve"> </v>
          </cell>
        </row>
        <row r="1586">
          <cell r="S1586" t="str">
            <v xml:space="preserve"> </v>
          </cell>
        </row>
        <row r="1587">
          <cell r="S1587" t="str">
            <v xml:space="preserve"> </v>
          </cell>
        </row>
        <row r="1588">
          <cell r="S1588" t="str">
            <v xml:space="preserve"> </v>
          </cell>
        </row>
        <row r="1589">
          <cell r="S1589" t="str">
            <v xml:space="preserve"> </v>
          </cell>
        </row>
        <row r="1590">
          <cell r="S1590" t="str">
            <v xml:space="preserve"> </v>
          </cell>
        </row>
        <row r="1591">
          <cell r="S1591" t="str">
            <v xml:space="preserve"> </v>
          </cell>
        </row>
        <row r="1592">
          <cell r="S1592" t="str">
            <v xml:space="preserve"> </v>
          </cell>
        </row>
        <row r="1593">
          <cell r="S1593" t="str">
            <v xml:space="preserve"> </v>
          </cell>
        </row>
        <row r="1594">
          <cell r="S1594" t="str">
            <v xml:space="preserve"> </v>
          </cell>
        </row>
        <row r="1595">
          <cell r="S1595" t="str">
            <v xml:space="preserve"> </v>
          </cell>
        </row>
        <row r="1596">
          <cell r="S1596" t="str">
            <v xml:space="preserve"> </v>
          </cell>
        </row>
        <row r="1597">
          <cell r="S1597" t="str">
            <v xml:space="preserve"> </v>
          </cell>
        </row>
        <row r="1598">
          <cell r="S1598" t="str">
            <v xml:space="preserve"> </v>
          </cell>
        </row>
        <row r="1599">
          <cell r="S1599" t="str">
            <v xml:space="preserve"> </v>
          </cell>
        </row>
        <row r="1600">
          <cell r="S1600" t="str">
            <v xml:space="preserve"> </v>
          </cell>
        </row>
        <row r="1601">
          <cell r="S1601" t="str">
            <v xml:space="preserve"> </v>
          </cell>
        </row>
        <row r="1602">
          <cell r="S1602" t="str">
            <v xml:space="preserve"> </v>
          </cell>
        </row>
        <row r="1603">
          <cell r="S1603" t="str">
            <v xml:space="preserve"> </v>
          </cell>
        </row>
        <row r="1604">
          <cell r="S1604" t="str">
            <v xml:space="preserve"> </v>
          </cell>
        </row>
        <row r="1605">
          <cell r="S1605" t="str">
            <v xml:space="preserve"> </v>
          </cell>
        </row>
        <row r="1606">
          <cell r="S1606" t="str">
            <v xml:space="preserve"> </v>
          </cell>
        </row>
        <row r="1607">
          <cell r="S1607" t="str">
            <v xml:space="preserve"> </v>
          </cell>
        </row>
        <row r="1608">
          <cell r="S1608" t="str">
            <v xml:space="preserve"> </v>
          </cell>
        </row>
        <row r="1609">
          <cell r="S1609" t="str">
            <v xml:space="preserve"> </v>
          </cell>
        </row>
        <row r="1610">
          <cell r="S1610" t="str">
            <v xml:space="preserve"> </v>
          </cell>
        </row>
        <row r="1611">
          <cell r="S1611" t="str">
            <v xml:space="preserve"> </v>
          </cell>
        </row>
        <row r="1612">
          <cell r="S1612" t="str">
            <v xml:space="preserve"> </v>
          </cell>
        </row>
        <row r="1613">
          <cell r="S1613" t="str">
            <v xml:space="preserve"> </v>
          </cell>
        </row>
        <row r="1614">
          <cell r="S1614" t="str">
            <v xml:space="preserve"> </v>
          </cell>
        </row>
        <row r="1615">
          <cell r="S1615" t="str">
            <v xml:space="preserve"> </v>
          </cell>
        </row>
        <row r="1616">
          <cell r="S1616" t="str">
            <v xml:space="preserve"> </v>
          </cell>
        </row>
        <row r="1617">
          <cell r="S1617" t="str">
            <v xml:space="preserve"> </v>
          </cell>
        </row>
        <row r="1618">
          <cell r="S1618" t="str">
            <v xml:space="preserve"> </v>
          </cell>
        </row>
        <row r="1619">
          <cell r="S1619" t="str">
            <v xml:space="preserve"> </v>
          </cell>
        </row>
        <row r="1620">
          <cell r="S1620" t="str">
            <v xml:space="preserve"> </v>
          </cell>
        </row>
        <row r="1621">
          <cell r="S1621" t="str">
            <v xml:space="preserve"> </v>
          </cell>
        </row>
        <row r="1622">
          <cell r="S1622" t="str">
            <v xml:space="preserve"> </v>
          </cell>
        </row>
        <row r="1623">
          <cell r="S1623" t="str">
            <v xml:space="preserve"> </v>
          </cell>
        </row>
        <row r="1624">
          <cell r="S1624" t="str">
            <v xml:space="preserve"> </v>
          </cell>
        </row>
        <row r="1625">
          <cell r="S1625" t="str">
            <v xml:space="preserve"> </v>
          </cell>
        </row>
        <row r="1626">
          <cell r="S1626" t="str">
            <v xml:space="preserve"> </v>
          </cell>
        </row>
        <row r="1627">
          <cell r="S1627" t="str">
            <v xml:space="preserve"> </v>
          </cell>
        </row>
        <row r="1628">
          <cell r="S1628" t="str">
            <v xml:space="preserve"> </v>
          </cell>
        </row>
        <row r="1629">
          <cell r="S1629" t="str">
            <v xml:space="preserve"> </v>
          </cell>
        </row>
        <row r="1630">
          <cell r="S1630" t="str">
            <v xml:space="preserve"> </v>
          </cell>
        </row>
        <row r="1631">
          <cell r="S1631" t="str">
            <v xml:space="preserve"> </v>
          </cell>
        </row>
        <row r="1632">
          <cell r="S1632" t="str">
            <v xml:space="preserve"> </v>
          </cell>
        </row>
        <row r="1633">
          <cell r="S1633" t="str">
            <v xml:space="preserve"> </v>
          </cell>
        </row>
        <row r="1634">
          <cell r="S1634" t="str">
            <v xml:space="preserve"> </v>
          </cell>
        </row>
        <row r="1635">
          <cell r="S1635" t="str">
            <v xml:space="preserve"> </v>
          </cell>
        </row>
        <row r="1636">
          <cell r="S1636" t="str">
            <v xml:space="preserve"> </v>
          </cell>
        </row>
        <row r="1637">
          <cell r="S1637" t="str">
            <v xml:space="preserve"> </v>
          </cell>
        </row>
        <row r="1638">
          <cell r="S1638" t="str">
            <v xml:space="preserve"> </v>
          </cell>
        </row>
        <row r="1639">
          <cell r="S1639" t="str">
            <v xml:space="preserve"> </v>
          </cell>
        </row>
        <row r="1640">
          <cell r="S1640" t="str">
            <v xml:space="preserve"> </v>
          </cell>
        </row>
        <row r="1641">
          <cell r="S1641" t="str">
            <v xml:space="preserve"> </v>
          </cell>
        </row>
        <row r="1642">
          <cell r="S1642" t="str">
            <v xml:space="preserve"> </v>
          </cell>
        </row>
        <row r="1643">
          <cell r="S1643" t="str">
            <v xml:space="preserve"> </v>
          </cell>
        </row>
        <row r="1644">
          <cell r="S1644" t="str">
            <v xml:space="preserve"> </v>
          </cell>
        </row>
        <row r="1645">
          <cell r="S1645" t="str">
            <v xml:space="preserve"> </v>
          </cell>
        </row>
        <row r="1646">
          <cell r="S1646" t="str">
            <v xml:space="preserve"> </v>
          </cell>
        </row>
        <row r="1647">
          <cell r="S1647" t="str">
            <v xml:space="preserve"> </v>
          </cell>
        </row>
        <row r="1648">
          <cell r="S1648" t="str">
            <v xml:space="preserve"> </v>
          </cell>
        </row>
        <row r="1649">
          <cell r="S1649" t="str">
            <v xml:space="preserve"> </v>
          </cell>
        </row>
        <row r="1650">
          <cell r="S1650" t="str">
            <v xml:space="preserve"> </v>
          </cell>
        </row>
        <row r="1651">
          <cell r="S1651" t="str">
            <v xml:space="preserve"> </v>
          </cell>
        </row>
        <row r="1652">
          <cell r="S1652" t="str">
            <v xml:space="preserve"> </v>
          </cell>
        </row>
        <row r="1653">
          <cell r="S1653" t="str">
            <v xml:space="preserve"> </v>
          </cell>
        </row>
        <row r="1654">
          <cell r="S1654" t="str">
            <v xml:space="preserve"> </v>
          </cell>
        </row>
        <row r="1655">
          <cell r="S1655" t="str">
            <v xml:space="preserve"> </v>
          </cell>
        </row>
        <row r="1656">
          <cell r="S1656" t="str">
            <v xml:space="preserve"> </v>
          </cell>
        </row>
        <row r="1657">
          <cell r="S1657" t="str">
            <v xml:space="preserve"> </v>
          </cell>
        </row>
        <row r="1658">
          <cell r="S1658" t="str">
            <v xml:space="preserve"> </v>
          </cell>
        </row>
        <row r="1659">
          <cell r="S1659" t="str">
            <v xml:space="preserve"> </v>
          </cell>
        </row>
        <row r="1660">
          <cell r="S1660" t="str">
            <v xml:space="preserve"> </v>
          </cell>
        </row>
        <row r="1661">
          <cell r="S1661" t="str">
            <v xml:space="preserve"> </v>
          </cell>
        </row>
        <row r="1662">
          <cell r="S1662" t="str">
            <v xml:space="preserve"> </v>
          </cell>
        </row>
        <row r="1663">
          <cell r="S1663" t="str">
            <v xml:space="preserve"> </v>
          </cell>
        </row>
        <row r="1664">
          <cell r="S1664" t="str">
            <v xml:space="preserve"> </v>
          </cell>
        </row>
        <row r="1665">
          <cell r="S1665" t="str">
            <v xml:space="preserve"> </v>
          </cell>
        </row>
        <row r="1666">
          <cell r="S1666" t="str">
            <v xml:space="preserve"> </v>
          </cell>
        </row>
        <row r="1667">
          <cell r="S1667" t="str">
            <v xml:space="preserve"> </v>
          </cell>
        </row>
        <row r="1668">
          <cell r="S1668" t="str">
            <v xml:space="preserve"> </v>
          </cell>
        </row>
        <row r="1669">
          <cell r="S1669" t="str">
            <v xml:space="preserve"> </v>
          </cell>
        </row>
        <row r="1670">
          <cell r="S1670" t="str">
            <v xml:space="preserve"> </v>
          </cell>
        </row>
        <row r="1671">
          <cell r="S1671" t="str">
            <v xml:space="preserve"> </v>
          </cell>
        </row>
        <row r="1672">
          <cell r="S1672" t="str">
            <v xml:space="preserve"> </v>
          </cell>
        </row>
        <row r="1673">
          <cell r="S1673" t="str">
            <v xml:space="preserve"> </v>
          </cell>
        </row>
        <row r="1674">
          <cell r="S1674" t="str">
            <v xml:space="preserve"> </v>
          </cell>
        </row>
        <row r="1675">
          <cell r="S1675" t="str">
            <v xml:space="preserve"> </v>
          </cell>
        </row>
        <row r="1676">
          <cell r="S1676" t="str">
            <v xml:space="preserve"> </v>
          </cell>
        </row>
        <row r="1677">
          <cell r="S1677" t="str">
            <v xml:space="preserve"> </v>
          </cell>
        </row>
        <row r="1678">
          <cell r="S1678" t="str">
            <v xml:space="preserve"> </v>
          </cell>
        </row>
        <row r="1679">
          <cell r="S1679" t="str">
            <v xml:space="preserve"> </v>
          </cell>
        </row>
        <row r="1680">
          <cell r="S1680" t="str">
            <v xml:space="preserve"> </v>
          </cell>
        </row>
        <row r="1681">
          <cell r="S1681" t="str">
            <v xml:space="preserve"> </v>
          </cell>
        </row>
        <row r="1682">
          <cell r="S1682" t="str">
            <v xml:space="preserve"> </v>
          </cell>
        </row>
        <row r="1683">
          <cell r="S1683" t="str">
            <v xml:space="preserve"> </v>
          </cell>
        </row>
        <row r="1684">
          <cell r="S1684" t="str">
            <v xml:space="preserve"> </v>
          </cell>
        </row>
        <row r="1685">
          <cell r="S1685" t="str">
            <v xml:space="preserve"> </v>
          </cell>
        </row>
        <row r="1686">
          <cell r="S1686" t="str">
            <v xml:space="preserve"> </v>
          </cell>
        </row>
        <row r="1687">
          <cell r="S1687" t="str">
            <v xml:space="preserve"> </v>
          </cell>
        </row>
        <row r="1688">
          <cell r="S1688" t="str">
            <v xml:space="preserve"> </v>
          </cell>
        </row>
        <row r="1689">
          <cell r="S1689" t="str">
            <v xml:space="preserve"> </v>
          </cell>
        </row>
        <row r="1690">
          <cell r="S1690" t="str">
            <v xml:space="preserve"> </v>
          </cell>
        </row>
        <row r="1691">
          <cell r="S1691" t="str">
            <v xml:space="preserve"> </v>
          </cell>
        </row>
        <row r="1692">
          <cell r="S1692" t="str">
            <v xml:space="preserve"> </v>
          </cell>
        </row>
        <row r="1693">
          <cell r="S1693" t="str">
            <v xml:space="preserve"> </v>
          </cell>
        </row>
        <row r="1694">
          <cell r="S1694" t="str">
            <v xml:space="preserve"> </v>
          </cell>
        </row>
        <row r="1695">
          <cell r="S1695" t="str">
            <v xml:space="preserve"> </v>
          </cell>
        </row>
        <row r="1696">
          <cell r="S1696" t="str">
            <v xml:space="preserve"> </v>
          </cell>
        </row>
        <row r="1697">
          <cell r="S1697" t="str">
            <v xml:space="preserve"> </v>
          </cell>
        </row>
        <row r="1698">
          <cell r="S1698" t="str">
            <v xml:space="preserve"> </v>
          </cell>
        </row>
        <row r="1699">
          <cell r="S1699" t="str">
            <v xml:space="preserve"> </v>
          </cell>
        </row>
        <row r="1700">
          <cell r="S1700" t="str">
            <v xml:space="preserve"> </v>
          </cell>
        </row>
        <row r="1701">
          <cell r="S1701" t="str">
            <v xml:space="preserve"> </v>
          </cell>
        </row>
        <row r="1702">
          <cell r="S1702" t="str">
            <v xml:space="preserve"> </v>
          </cell>
        </row>
        <row r="1703">
          <cell r="S1703" t="str">
            <v xml:space="preserve"> </v>
          </cell>
        </row>
        <row r="1704">
          <cell r="S1704" t="str">
            <v xml:space="preserve"> </v>
          </cell>
        </row>
        <row r="1705">
          <cell r="S1705" t="str">
            <v xml:space="preserve"> </v>
          </cell>
        </row>
        <row r="1706">
          <cell r="S1706" t="str">
            <v xml:space="preserve"> </v>
          </cell>
        </row>
        <row r="1707">
          <cell r="S1707" t="str">
            <v xml:space="preserve"> </v>
          </cell>
        </row>
        <row r="1708">
          <cell r="S1708" t="str">
            <v xml:space="preserve"> </v>
          </cell>
        </row>
        <row r="1709">
          <cell r="S1709" t="str">
            <v xml:space="preserve"> </v>
          </cell>
        </row>
        <row r="1710">
          <cell r="S1710" t="str">
            <v xml:space="preserve"> </v>
          </cell>
        </row>
        <row r="1711">
          <cell r="S1711" t="str">
            <v xml:space="preserve"> </v>
          </cell>
        </row>
        <row r="1712">
          <cell r="S1712" t="str">
            <v xml:space="preserve"> </v>
          </cell>
        </row>
        <row r="1713">
          <cell r="S1713" t="str">
            <v xml:space="preserve"> </v>
          </cell>
        </row>
        <row r="1714">
          <cell r="S1714" t="str">
            <v xml:space="preserve"> </v>
          </cell>
        </row>
        <row r="1715">
          <cell r="S1715" t="str">
            <v xml:space="preserve"> </v>
          </cell>
        </row>
        <row r="1716">
          <cell r="S1716" t="str">
            <v xml:space="preserve"> </v>
          </cell>
        </row>
        <row r="1717">
          <cell r="S1717" t="str">
            <v xml:space="preserve"> </v>
          </cell>
        </row>
        <row r="1718">
          <cell r="S1718" t="str">
            <v xml:space="preserve"> </v>
          </cell>
        </row>
        <row r="1719">
          <cell r="S1719" t="str">
            <v xml:space="preserve"> </v>
          </cell>
        </row>
        <row r="1720">
          <cell r="S1720" t="str">
            <v xml:space="preserve"> </v>
          </cell>
        </row>
        <row r="1721">
          <cell r="S1721" t="str">
            <v xml:space="preserve"> </v>
          </cell>
        </row>
        <row r="1722">
          <cell r="S1722" t="str">
            <v xml:space="preserve"> </v>
          </cell>
        </row>
        <row r="1723">
          <cell r="S1723" t="str">
            <v xml:space="preserve"> </v>
          </cell>
        </row>
        <row r="1724">
          <cell r="S1724" t="str">
            <v xml:space="preserve"> </v>
          </cell>
        </row>
        <row r="1725">
          <cell r="S1725" t="str">
            <v xml:space="preserve"> </v>
          </cell>
        </row>
        <row r="1726">
          <cell r="S1726" t="str">
            <v xml:space="preserve"> </v>
          </cell>
        </row>
        <row r="1727">
          <cell r="S1727" t="str">
            <v xml:space="preserve"> </v>
          </cell>
        </row>
        <row r="1728">
          <cell r="S1728" t="str">
            <v xml:space="preserve"> </v>
          </cell>
        </row>
        <row r="1729">
          <cell r="S1729" t="str">
            <v xml:space="preserve"> </v>
          </cell>
        </row>
        <row r="1730">
          <cell r="S1730" t="str">
            <v xml:space="preserve"> </v>
          </cell>
        </row>
        <row r="1731">
          <cell r="S1731" t="str">
            <v xml:space="preserve"> </v>
          </cell>
        </row>
        <row r="1732">
          <cell r="S1732" t="str">
            <v xml:space="preserve"> </v>
          </cell>
        </row>
        <row r="1733">
          <cell r="S1733" t="str">
            <v xml:space="preserve"> </v>
          </cell>
        </row>
        <row r="1734">
          <cell r="S1734" t="str">
            <v xml:space="preserve"> </v>
          </cell>
        </row>
        <row r="1735">
          <cell r="S1735" t="str">
            <v xml:space="preserve"> </v>
          </cell>
        </row>
        <row r="1736">
          <cell r="S1736" t="str">
            <v xml:space="preserve"> </v>
          </cell>
        </row>
        <row r="1737">
          <cell r="S1737" t="str">
            <v xml:space="preserve"> </v>
          </cell>
        </row>
        <row r="1738">
          <cell r="S1738" t="str">
            <v xml:space="preserve"> </v>
          </cell>
        </row>
        <row r="1739">
          <cell r="S1739" t="str">
            <v xml:space="preserve"> </v>
          </cell>
        </row>
        <row r="1740">
          <cell r="S1740" t="str">
            <v xml:space="preserve"> </v>
          </cell>
        </row>
        <row r="1741">
          <cell r="S1741" t="str">
            <v xml:space="preserve"> </v>
          </cell>
        </row>
        <row r="1742">
          <cell r="S1742" t="str">
            <v xml:space="preserve"> </v>
          </cell>
        </row>
        <row r="1743">
          <cell r="S1743" t="str">
            <v xml:space="preserve"> </v>
          </cell>
        </row>
        <row r="1744">
          <cell r="S1744" t="str">
            <v xml:space="preserve"> </v>
          </cell>
        </row>
        <row r="1745">
          <cell r="S1745" t="str">
            <v xml:space="preserve"> </v>
          </cell>
        </row>
        <row r="1746">
          <cell r="S1746" t="str">
            <v xml:space="preserve"> </v>
          </cell>
        </row>
        <row r="1747">
          <cell r="S1747" t="str">
            <v xml:space="preserve"> </v>
          </cell>
        </row>
        <row r="1748">
          <cell r="S1748" t="str">
            <v xml:space="preserve"> </v>
          </cell>
        </row>
        <row r="1749">
          <cell r="S1749" t="str">
            <v xml:space="preserve"> </v>
          </cell>
        </row>
        <row r="1750">
          <cell r="S1750" t="str">
            <v xml:space="preserve"> </v>
          </cell>
        </row>
        <row r="1751">
          <cell r="S1751" t="str">
            <v xml:space="preserve"> </v>
          </cell>
        </row>
        <row r="1752">
          <cell r="S1752" t="str">
            <v xml:space="preserve"> </v>
          </cell>
        </row>
        <row r="1753">
          <cell r="S1753" t="str">
            <v xml:space="preserve"> </v>
          </cell>
        </row>
        <row r="1754">
          <cell r="S1754" t="str">
            <v xml:space="preserve"> </v>
          </cell>
        </row>
        <row r="1755">
          <cell r="S1755" t="str">
            <v xml:space="preserve"> </v>
          </cell>
        </row>
        <row r="1756">
          <cell r="S1756" t="str">
            <v xml:space="preserve"> </v>
          </cell>
        </row>
        <row r="1757">
          <cell r="S1757" t="str">
            <v xml:space="preserve"> </v>
          </cell>
        </row>
        <row r="1758">
          <cell r="S1758" t="str">
            <v xml:space="preserve"> </v>
          </cell>
        </row>
        <row r="1759">
          <cell r="S1759" t="str">
            <v xml:space="preserve"> </v>
          </cell>
        </row>
        <row r="1760">
          <cell r="S1760" t="str">
            <v xml:space="preserve"> </v>
          </cell>
        </row>
        <row r="1761">
          <cell r="S1761" t="str">
            <v xml:space="preserve"> </v>
          </cell>
        </row>
        <row r="1762">
          <cell r="S1762" t="str">
            <v xml:space="preserve"> </v>
          </cell>
        </row>
        <row r="1763">
          <cell r="S1763" t="str">
            <v xml:space="preserve"> </v>
          </cell>
        </row>
        <row r="1764">
          <cell r="S1764" t="str">
            <v xml:space="preserve"> </v>
          </cell>
        </row>
        <row r="1765">
          <cell r="S1765" t="str">
            <v xml:space="preserve"> </v>
          </cell>
        </row>
        <row r="1766">
          <cell r="S1766" t="str">
            <v xml:space="preserve"> </v>
          </cell>
        </row>
        <row r="1767">
          <cell r="S1767" t="str">
            <v xml:space="preserve"> </v>
          </cell>
        </row>
        <row r="1768">
          <cell r="S1768" t="str">
            <v xml:space="preserve"> </v>
          </cell>
        </row>
        <row r="1769">
          <cell r="S1769" t="str">
            <v xml:space="preserve"> </v>
          </cell>
        </row>
        <row r="1770">
          <cell r="S1770" t="str">
            <v xml:space="preserve"> </v>
          </cell>
        </row>
        <row r="1771">
          <cell r="S1771" t="str">
            <v xml:space="preserve"> </v>
          </cell>
        </row>
        <row r="1772">
          <cell r="S1772" t="str">
            <v xml:space="preserve"> </v>
          </cell>
        </row>
        <row r="1773">
          <cell r="S1773" t="str">
            <v xml:space="preserve"> </v>
          </cell>
        </row>
        <row r="1774">
          <cell r="S1774" t="str">
            <v xml:space="preserve"> </v>
          </cell>
        </row>
        <row r="1775">
          <cell r="S1775" t="str">
            <v xml:space="preserve"> </v>
          </cell>
        </row>
        <row r="1776">
          <cell r="S1776" t="str">
            <v xml:space="preserve"> </v>
          </cell>
        </row>
        <row r="1777">
          <cell r="S1777" t="str">
            <v xml:space="preserve"> </v>
          </cell>
        </row>
        <row r="1778">
          <cell r="S1778" t="str">
            <v xml:space="preserve"> </v>
          </cell>
        </row>
        <row r="1779">
          <cell r="S1779" t="str">
            <v xml:space="preserve"> </v>
          </cell>
        </row>
        <row r="1780">
          <cell r="S1780" t="str">
            <v xml:space="preserve"> </v>
          </cell>
        </row>
        <row r="1781">
          <cell r="S1781" t="str">
            <v xml:space="preserve"> </v>
          </cell>
        </row>
        <row r="1782">
          <cell r="S1782" t="str">
            <v xml:space="preserve"> </v>
          </cell>
        </row>
        <row r="1783">
          <cell r="S1783" t="str">
            <v xml:space="preserve"> </v>
          </cell>
        </row>
        <row r="1784">
          <cell r="S1784" t="str">
            <v xml:space="preserve"> </v>
          </cell>
        </row>
        <row r="1785">
          <cell r="S1785" t="str">
            <v xml:space="preserve"> </v>
          </cell>
        </row>
        <row r="1786">
          <cell r="S1786" t="str">
            <v xml:space="preserve"> </v>
          </cell>
        </row>
        <row r="1787">
          <cell r="S1787" t="str">
            <v xml:space="preserve"> </v>
          </cell>
        </row>
        <row r="1788">
          <cell r="S1788" t="str">
            <v xml:space="preserve"> </v>
          </cell>
        </row>
        <row r="1789">
          <cell r="S1789" t="str">
            <v xml:space="preserve"> </v>
          </cell>
        </row>
        <row r="1790">
          <cell r="S1790" t="str">
            <v xml:space="preserve"> </v>
          </cell>
        </row>
        <row r="1791">
          <cell r="S1791" t="str">
            <v xml:space="preserve"> </v>
          </cell>
        </row>
        <row r="1792">
          <cell r="S1792" t="str">
            <v xml:space="preserve"> </v>
          </cell>
        </row>
        <row r="1793">
          <cell r="S1793" t="str">
            <v xml:space="preserve"> </v>
          </cell>
        </row>
        <row r="1794">
          <cell r="S1794" t="str">
            <v xml:space="preserve"> </v>
          </cell>
        </row>
        <row r="1795">
          <cell r="S1795" t="str">
            <v xml:space="preserve"> </v>
          </cell>
        </row>
        <row r="1796">
          <cell r="S1796" t="str">
            <v xml:space="preserve"> </v>
          </cell>
        </row>
        <row r="1797">
          <cell r="S1797" t="str">
            <v xml:space="preserve"> </v>
          </cell>
        </row>
        <row r="1798">
          <cell r="S1798" t="str">
            <v xml:space="preserve"> </v>
          </cell>
        </row>
        <row r="1799">
          <cell r="S1799" t="str">
            <v xml:space="preserve"> </v>
          </cell>
        </row>
        <row r="1800">
          <cell r="S1800" t="str">
            <v xml:space="preserve"> </v>
          </cell>
        </row>
        <row r="1801">
          <cell r="S1801" t="str">
            <v xml:space="preserve"> </v>
          </cell>
        </row>
        <row r="1802">
          <cell r="S1802" t="str">
            <v xml:space="preserve"> </v>
          </cell>
        </row>
        <row r="1803">
          <cell r="S1803" t="str">
            <v xml:space="preserve"> </v>
          </cell>
        </row>
        <row r="1804">
          <cell r="S1804" t="str">
            <v xml:space="preserve"> </v>
          </cell>
        </row>
        <row r="1805">
          <cell r="S1805" t="str">
            <v xml:space="preserve"> </v>
          </cell>
        </row>
        <row r="1806">
          <cell r="S1806" t="str">
            <v xml:space="preserve"> </v>
          </cell>
        </row>
        <row r="1807">
          <cell r="S1807" t="str">
            <v xml:space="preserve"> </v>
          </cell>
        </row>
        <row r="1808">
          <cell r="S1808" t="str">
            <v xml:space="preserve"> </v>
          </cell>
        </row>
        <row r="1809">
          <cell r="S1809" t="str">
            <v xml:space="preserve"> </v>
          </cell>
        </row>
        <row r="1810">
          <cell r="S1810" t="str">
            <v xml:space="preserve"> </v>
          </cell>
        </row>
        <row r="1811">
          <cell r="S1811" t="str">
            <v xml:space="preserve"> </v>
          </cell>
        </row>
        <row r="1812">
          <cell r="S1812" t="str">
            <v xml:space="preserve"> </v>
          </cell>
        </row>
        <row r="1813">
          <cell r="S1813" t="str">
            <v xml:space="preserve"> </v>
          </cell>
        </row>
        <row r="1814">
          <cell r="S1814" t="str">
            <v xml:space="preserve"> </v>
          </cell>
        </row>
        <row r="1815">
          <cell r="S1815" t="str">
            <v xml:space="preserve"> </v>
          </cell>
        </row>
        <row r="1816">
          <cell r="S1816" t="str">
            <v xml:space="preserve"> </v>
          </cell>
        </row>
        <row r="1817">
          <cell r="S1817" t="str">
            <v xml:space="preserve"> </v>
          </cell>
        </row>
        <row r="1818">
          <cell r="S1818" t="str">
            <v xml:space="preserve"> </v>
          </cell>
        </row>
        <row r="1819">
          <cell r="S1819" t="str">
            <v xml:space="preserve"> </v>
          </cell>
        </row>
        <row r="1820">
          <cell r="S1820" t="str">
            <v xml:space="preserve"> </v>
          </cell>
        </row>
        <row r="1821">
          <cell r="S1821" t="str">
            <v xml:space="preserve"> </v>
          </cell>
        </row>
        <row r="1822">
          <cell r="S1822" t="str">
            <v xml:space="preserve"> </v>
          </cell>
        </row>
        <row r="1823">
          <cell r="S1823" t="str">
            <v xml:space="preserve"> </v>
          </cell>
        </row>
        <row r="1824">
          <cell r="S1824" t="str">
            <v xml:space="preserve"> </v>
          </cell>
        </row>
        <row r="1825">
          <cell r="S1825" t="str">
            <v xml:space="preserve"> </v>
          </cell>
        </row>
        <row r="1826">
          <cell r="S1826" t="str">
            <v xml:space="preserve"> </v>
          </cell>
        </row>
        <row r="1827">
          <cell r="S1827" t="str">
            <v xml:space="preserve"> </v>
          </cell>
        </row>
        <row r="1828">
          <cell r="S1828" t="str">
            <v xml:space="preserve"> </v>
          </cell>
        </row>
        <row r="1829">
          <cell r="S1829" t="str">
            <v xml:space="preserve"> </v>
          </cell>
        </row>
        <row r="1830">
          <cell r="S1830" t="str">
            <v xml:space="preserve"> </v>
          </cell>
        </row>
        <row r="1831">
          <cell r="S1831" t="str">
            <v xml:space="preserve"> </v>
          </cell>
        </row>
        <row r="1832">
          <cell r="S1832" t="str">
            <v xml:space="preserve"> </v>
          </cell>
        </row>
        <row r="1833">
          <cell r="S1833" t="str">
            <v xml:space="preserve"> </v>
          </cell>
        </row>
        <row r="1834">
          <cell r="S1834" t="str">
            <v xml:space="preserve"> </v>
          </cell>
        </row>
        <row r="1835">
          <cell r="S1835" t="str">
            <v xml:space="preserve"> </v>
          </cell>
        </row>
        <row r="1836">
          <cell r="S1836" t="str">
            <v xml:space="preserve"> </v>
          </cell>
        </row>
        <row r="1837">
          <cell r="S1837" t="str">
            <v xml:space="preserve"> </v>
          </cell>
        </row>
        <row r="1838">
          <cell r="S1838" t="str">
            <v xml:space="preserve"> </v>
          </cell>
        </row>
        <row r="1839">
          <cell r="S1839" t="str">
            <v xml:space="preserve"> </v>
          </cell>
        </row>
        <row r="1840">
          <cell r="S1840" t="str">
            <v xml:space="preserve"> </v>
          </cell>
        </row>
        <row r="1841">
          <cell r="S1841" t="str">
            <v xml:space="preserve"> </v>
          </cell>
        </row>
        <row r="1842">
          <cell r="S1842" t="str">
            <v xml:space="preserve"> </v>
          </cell>
        </row>
        <row r="1843">
          <cell r="S1843" t="str">
            <v xml:space="preserve"> </v>
          </cell>
        </row>
        <row r="1844">
          <cell r="S1844" t="str">
            <v xml:space="preserve"> </v>
          </cell>
        </row>
        <row r="1845">
          <cell r="S1845" t="str">
            <v xml:space="preserve"> </v>
          </cell>
        </row>
        <row r="1846">
          <cell r="S1846" t="str">
            <v xml:space="preserve"> </v>
          </cell>
        </row>
        <row r="1847">
          <cell r="S1847" t="str">
            <v xml:space="preserve"> </v>
          </cell>
        </row>
        <row r="1848">
          <cell r="S1848" t="str">
            <v xml:space="preserve"> </v>
          </cell>
        </row>
        <row r="1849">
          <cell r="S1849" t="str">
            <v xml:space="preserve"> </v>
          </cell>
        </row>
        <row r="1850">
          <cell r="S1850" t="str">
            <v xml:space="preserve"> </v>
          </cell>
        </row>
        <row r="1851">
          <cell r="S1851" t="str">
            <v xml:space="preserve"> </v>
          </cell>
        </row>
        <row r="1852">
          <cell r="S1852" t="str">
            <v xml:space="preserve"> </v>
          </cell>
        </row>
        <row r="1853">
          <cell r="S1853" t="str">
            <v xml:space="preserve"> </v>
          </cell>
        </row>
        <row r="1854">
          <cell r="S1854" t="str">
            <v xml:space="preserve"> </v>
          </cell>
        </row>
        <row r="1855">
          <cell r="S1855" t="str">
            <v xml:space="preserve"> </v>
          </cell>
        </row>
        <row r="1856">
          <cell r="S1856" t="str">
            <v xml:space="preserve"> </v>
          </cell>
        </row>
        <row r="1857">
          <cell r="S1857" t="str">
            <v xml:space="preserve"> </v>
          </cell>
        </row>
        <row r="1858">
          <cell r="S1858" t="str">
            <v xml:space="preserve"> </v>
          </cell>
        </row>
        <row r="1859">
          <cell r="S1859" t="str">
            <v xml:space="preserve"> </v>
          </cell>
        </row>
        <row r="1860">
          <cell r="S1860" t="str">
            <v xml:space="preserve"> </v>
          </cell>
        </row>
        <row r="1861">
          <cell r="S1861" t="str">
            <v xml:space="preserve"> </v>
          </cell>
        </row>
        <row r="1862">
          <cell r="S1862" t="str">
            <v xml:space="preserve"> </v>
          </cell>
        </row>
        <row r="1863">
          <cell r="S1863" t="str">
            <v xml:space="preserve"> </v>
          </cell>
        </row>
        <row r="1864">
          <cell r="S1864" t="str">
            <v xml:space="preserve"> </v>
          </cell>
        </row>
        <row r="1865">
          <cell r="S1865" t="str">
            <v xml:space="preserve"> </v>
          </cell>
        </row>
        <row r="1866">
          <cell r="S1866" t="str">
            <v xml:space="preserve"> </v>
          </cell>
        </row>
        <row r="1867">
          <cell r="S1867" t="str">
            <v xml:space="preserve"> </v>
          </cell>
        </row>
        <row r="1868">
          <cell r="S1868" t="str">
            <v xml:space="preserve"> </v>
          </cell>
        </row>
        <row r="1869">
          <cell r="S1869" t="str">
            <v xml:space="preserve"> </v>
          </cell>
        </row>
        <row r="1870">
          <cell r="S1870" t="str">
            <v xml:space="preserve"> </v>
          </cell>
        </row>
        <row r="1871">
          <cell r="S1871" t="str">
            <v xml:space="preserve"> </v>
          </cell>
        </row>
        <row r="1872">
          <cell r="S1872" t="str">
            <v xml:space="preserve"> </v>
          </cell>
        </row>
        <row r="1873">
          <cell r="S1873" t="str">
            <v xml:space="preserve"> </v>
          </cell>
        </row>
        <row r="1874">
          <cell r="S1874" t="str">
            <v xml:space="preserve"> </v>
          </cell>
        </row>
        <row r="1875">
          <cell r="S1875" t="str">
            <v xml:space="preserve"> </v>
          </cell>
        </row>
        <row r="1876">
          <cell r="S1876" t="str">
            <v xml:space="preserve"> </v>
          </cell>
        </row>
        <row r="1877">
          <cell r="S1877" t="str">
            <v xml:space="preserve"> </v>
          </cell>
        </row>
        <row r="1878">
          <cell r="S1878" t="str">
            <v xml:space="preserve"> </v>
          </cell>
        </row>
        <row r="1879">
          <cell r="S1879" t="str">
            <v xml:space="preserve"> </v>
          </cell>
        </row>
        <row r="1880">
          <cell r="S1880" t="str">
            <v xml:space="preserve"> </v>
          </cell>
        </row>
        <row r="1881">
          <cell r="S1881" t="str">
            <v xml:space="preserve"> </v>
          </cell>
        </row>
        <row r="1882">
          <cell r="S1882" t="str">
            <v xml:space="preserve"> </v>
          </cell>
        </row>
        <row r="1883">
          <cell r="S1883" t="str">
            <v xml:space="preserve"> </v>
          </cell>
        </row>
        <row r="1884">
          <cell r="S1884" t="str">
            <v xml:space="preserve"> </v>
          </cell>
        </row>
        <row r="1885">
          <cell r="S1885" t="str">
            <v xml:space="preserve"> </v>
          </cell>
        </row>
        <row r="1886">
          <cell r="S1886" t="str">
            <v xml:space="preserve"> </v>
          </cell>
        </row>
        <row r="1887">
          <cell r="S1887" t="str">
            <v xml:space="preserve"> </v>
          </cell>
        </row>
        <row r="1888">
          <cell r="S1888" t="str">
            <v xml:space="preserve"> </v>
          </cell>
        </row>
        <row r="1889">
          <cell r="S1889" t="str">
            <v xml:space="preserve"> </v>
          </cell>
        </row>
        <row r="1890">
          <cell r="S1890" t="str">
            <v xml:space="preserve"> </v>
          </cell>
        </row>
        <row r="1891">
          <cell r="S1891" t="str">
            <v xml:space="preserve"> </v>
          </cell>
        </row>
        <row r="1892">
          <cell r="S1892" t="str">
            <v xml:space="preserve"> </v>
          </cell>
        </row>
        <row r="1893">
          <cell r="S1893" t="str">
            <v xml:space="preserve"> </v>
          </cell>
        </row>
        <row r="1894">
          <cell r="S1894" t="str">
            <v xml:space="preserve"> </v>
          </cell>
        </row>
        <row r="1895">
          <cell r="S1895" t="str">
            <v xml:space="preserve"> </v>
          </cell>
        </row>
        <row r="1896">
          <cell r="S1896" t="str">
            <v xml:space="preserve"> </v>
          </cell>
        </row>
        <row r="1897">
          <cell r="S1897" t="str">
            <v xml:space="preserve"> </v>
          </cell>
        </row>
        <row r="1898">
          <cell r="S1898" t="str">
            <v xml:space="preserve"> </v>
          </cell>
        </row>
        <row r="1899">
          <cell r="S1899" t="str">
            <v xml:space="preserve"> </v>
          </cell>
        </row>
        <row r="1900">
          <cell r="S1900" t="str">
            <v xml:space="preserve"> </v>
          </cell>
        </row>
        <row r="1901">
          <cell r="S1901" t="str">
            <v xml:space="preserve"> </v>
          </cell>
        </row>
        <row r="1902">
          <cell r="S1902" t="str">
            <v xml:space="preserve"> </v>
          </cell>
        </row>
        <row r="1903">
          <cell r="S1903" t="str">
            <v xml:space="preserve"> </v>
          </cell>
        </row>
        <row r="1904">
          <cell r="S1904" t="str">
            <v xml:space="preserve"> </v>
          </cell>
        </row>
        <row r="1905">
          <cell r="S1905" t="str">
            <v xml:space="preserve"> </v>
          </cell>
        </row>
        <row r="1906">
          <cell r="S1906" t="str">
            <v xml:space="preserve"> </v>
          </cell>
        </row>
        <row r="1907">
          <cell r="S1907" t="str">
            <v xml:space="preserve"> </v>
          </cell>
        </row>
        <row r="1908">
          <cell r="S1908" t="str">
            <v xml:space="preserve"> </v>
          </cell>
        </row>
        <row r="1909">
          <cell r="S1909" t="str">
            <v xml:space="preserve"> </v>
          </cell>
        </row>
        <row r="1910">
          <cell r="S1910" t="str">
            <v xml:space="preserve"> </v>
          </cell>
        </row>
        <row r="1911">
          <cell r="S1911" t="str">
            <v xml:space="preserve"> </v>
          </cell>
        </row>
        <row r="1912">
          <cell r="S1912" t="str">
            <v xml:space="preserve"> </v>
          </cell>
        </row>
        <row r="1913">
          <cell r="S1913" t="str">
            <v xml:space="preserve"> </v>
          </cell>
        </row>
        <row r="1914">
          <cell r="S1914" t="str">
            <v xml:space="preserve"> </v>
          </cell>
        </row>
        <row r="1915">
          <cell r="S1915" t="str">
            <v xml:space="preserve"> </v>
          </cell>
        </row>
        <row r="1916">
          <cell r="S1916" t="str">
            <v xml:space="preserve"> </v>
          </cell>
        </row>
        <row r="1917">
          <cell r="S1917" t="str">
            <v xml:space="preserve"> </v>
          </cell>
        </row>
        <row r="1918">
          <cell r="S1918" t="str">
            <v xml:space="preserve"> </v>
          </cell>
        </row>
        <row r="1919">
          <cell r="S1919" t="str">
            <v xml:space="preserve"> </v>
          </cell>
        </row>
        <row r="1920">
          <cell r="S1920" t="str">
            <v xml:space="preserve"> </v>
          </cell>
        </row>
        <row r="1921">
          <cell r="S1921" t="str">
            <v xml:space="preserve"> </v>
          </cell>
        </row>
        <row r="1922">
          <cell r="S1922" t="str">
            <v xml:space="preserve"> </v>
          </cell>
        </row>
        <row r="1923">
          <cell r="S1923" t="str">
            <v xml:space="preserve"> </v>
          </cell>
        </row>
        <row r="1924">
          <cell r="S1924" t="str">
            <v xml:space="preserve"> </v>
          </cell>
        </row>
        <row r="1925">
          <cell r="S1925" t="str">
            <v xml:space="preserve"> </v>
          </cell>
        </row>
        <row r="1926">
          <cell r="S1926" t="str">
            <v xml:space="preserve"> </v>
          </cell>
        </row>
        <row r="1927">
          <cell r="S1927" t="str">
            <v xml:space="preserve"> </v>
          </cell>
        </row>
        <row r="1928">
          <cell r="S1928" t="str">
            <v xml:space="preserve"> </v>
          </cell>
        </row>
        <row r="1929">
          <cell r="S1929" t="str">
            <v xml:space="preserve"> </v>
          </cell>
        </row>
        <row r="1930">
          <cell r="S1930" t="str">
            <v xml:space="preserve"> </v>
          </cell>
        </row>
        <row r="1931">
          <cell r="S1931" t="str">
            <v xml:space="preserve"> </v>
          </cell>
        </row>
        <row r="1932">
          <cell r="S1932" t="str">
            <v xml:space="preserve"> </v>
          </cell>
        </row>
        <row r="1933">
          <cell r="S1933" t="str">
            <v xml:space="preserve"> </v>
          </cell>
        </row>
        <row r="1934">
          <cell r="S1934" t="str">
            <v xml:space="preserve"> </v>
          </cell>
        </row>
        <row r="1935">
          <cell r="S1935" t="str">
            <v xml:space="preserve"> </v>
          </cell>
        </row>
        <row r="1936">
          <cell r="S1936" t="str">
            <v xml:space="preserve"> </v>
          </cell>
        </row>
        <row r="1937">
          <cell r="S1937" t="str">
            <v xml:space="preserve"> </v>
          </cell>
        </row>
        <row r="1938">
          <cell r="S1938" t="str">
            <v xml:space="preserve"> </v>
          </cell>
        </row>
        <row r="1939">
          <cell r="S1939" t="str">
            <v xml:space="preserve"> </v>
          </cell>
        </row>
        <row r="1940">
          <cell r="S1940" t="str">
            <v xml:space="preserve"> </v>
          </cell>
        </row>
        <row r="1941">
          <cell r="S1941" t="str">
            <v xml:space="preserve"> </v>
          </cell>
        </row>
        <row r="1942">
          <cell r="S1942" t="str">
            <v xml:space="preserve"> </v>
          </cell>
        </row>
        <row r="1943">
          <cell r="S1943" t="str">
            <v xml:space="preserve"> </v>
          </cell>
        </row>
        <row r="1944">
          <cell r="S1944" t="str">
            <v xml:space="preserve"> </v>
          </cell>
        </row>
        <row r="1945">
          <cell r="S1945" t="str">
            <v xml:space="preserve"> </v>
          </cell>
        </row>
        <row r="1946">
          <cell r="S1946" t="str">
            <v xml:space="preserve"> </v>
          </cell>
        </row>
        <row r="1947">
          <cell r="S1947" t="str">
            <v xml:space="preserve"> </v>
          </cell>
        </row>
        <row r="1948">
          <cell r="S1948" t="str">
            <v xml:space="preserve"> </v>
          </cell>
        </row>
        <row r="1949">
          <cell r="S1949" t="str">
            <v xml:space="preserve"> </v>
          </cell>
        </row>
        <row r="1950">
          <cell r="S1950" t="str">
            <v xml:space="preserve"> </v>
          </cell>
        </row>
        <row r="1951">
          <cell r="S1951" t="str">
            <v xml:space="preserve"> </v>
          </cell>
        </row>
        <row r="1952">
          <cell r="S1952" t="str">
            <v xml:space="preserve"> </v>
          </cell>
        </row>
        <row r="1953">
          <cell r="S1953" t="str">
            <v xml:space="preserve"> </v>
          </cell>
        </row>
        <row r="1954">
          <cell r="S1954" t="str">
            <v xml:space="preserve"> </v>
          </cell>
        </row>
        <row r="1955">
          <cell r="S1955" t="str">
            <v xml:space="preserve"> </v>
          </cell>
        </row>
        <row r="1956">
          <cell r="S1956" t="str">
            <v xml:space="preserve"> </v>
          </cell>
        </row>
        <row r="1957">
          <cell r="S1957" t="str">
            <v xml:space="preserve"> </v>
          </cell>
        </row>
        <row r="1958">
          <cell r="S1958" t="str">
            <v xml:space="preserve"> </v>
          </cell>
        </row>
        <row r="1959">
          <cell r="S1959" t="str">
            <v xml:space="preserve"> </v>
          </cell>
        </row>
        <row r="1960">
          <cell r="S1960" t="str">
            <v xml:space="preserve"> </v>
          </cell>
        </row>
        <row r="1961">
          <cell r="S1961" t="str">
            <v xml:space="preserve"> </v>
          </cell>
        </row>
        <row r="1962">
          <cell r="S1962" t="str">
            <v xml:space="preserve"> </v>
          </cell>
        </row>
        <row r="1963">
          <cell r="S1963" t="str">
            <v xml:space="preserve"> </v>
          </cell>
        </row>
        <row r="1964">
          <cell r="S1964" t="str">
            <v xml:space="preserve"> </v>
          </cell>
        </row>
        <row r="1965">
          <cell r="S1965" t="str">
            <v xml:space="preserve"> </v>
          </cell>
        </row>
        <row r="1966">
          <cell r="S1966" t="str">
            <v xml:space="preserve"> </v>
          </cell>
        </row>
        <row r="1967">
          <cell r="S1967" t="str">
            <v xml:space="preserve"> </v>
          </cell>
        </row>
        <row r="1968">
          <cell r="S1968" t="str">
            <v xml:space="preserve"> </v>
          </cell>
        </row>
        <row r="1969">
          <cell r="S1969" t="str">
            <v xml:space="preserve"> </v>
          </cell>
        </row>
        <row r="1970">
          <cell r="S1970" t="str">
            <v xml:space="preserve"> </v>
          </cell>
        </row>
        <row r="1971">
          <cell r="S1971" t="str">
            <v xml:space="preserve"> </v>
          </cell>
        </row>
        <row r="1972">
          <cell r="S1972" t="str">
            <v xml:space="preserve"> </v>
          </cell>
        </row>
        <row r="1973">
          <cell r="S1973" t="str">
            <v xml:space="preserve"> </v>
          </cell>
        </row>
        <row r="1974">
          <cell r="S1974" t="str">
            <v xml:space="preserve"> </v>
          </cell>
        </row>
        <row r="1975">
          <cell r="S1975" t="str">
            <v xml:space="preserve"> </v>
          </cell>
        </row>
        <row r="1976">
          <cell r="S1976" t="str">
            <v xml:space="preserve"> </v>
          </cell>
        </row>
        <row r="1977">
          <cell r="S1977" t="str">
            <v xml:space="preserve"> </v>
          </cell>
        </row>
        <row r="1978">
          <cell r="S1978" t="str">
            <v xml:space="preserve"> </v>
          </cell>
        </row>
        <row r="1979">
          <cell r="S1979" t="str">
            <v xml:space="preserve"> </v>
          </cell>
        </row>
        <row r="1980">
          <cell r="S1980" t="str">
            <v xml:space="preserve"> </v>
          </cell>
        </row>
        <row r="1981">
          <cell r="S1981" t="str">
            <v xml:space="preserve"> </v>
          </cell>
        </row>
        <row r="1982">
          <cell r="S1982" t="str">
            <v xml:space="preserve"> </v>
          </cell>
        </row>
        <row r="1983">
          <cell r="S1983" t="str">
            <v xml:space="preserve"> </v>
          </cell>
        </row>
        <row r="1984">
          <cell r="S1984" t="str">
            <v xml:space="preserve"> </v>
          </cell>
        </row>
        <row r="1985">
          <cell r="S1985" t="str">
            <v xml:space="preserve"> </v>
          </cell>
        </row>
        <row r="1986">
          <cell r="S1986" t="str">
            <v xml:space="preserve"> </v>
          </cell>
        </row>
        <row r="1987">
          <cell r="S1987" t="str">
            <v xml:space="preserve"> </v>
          </cell>
        </row>
        <row r="1988">
          <cell r="S1988" t="str">
            <v xml:space="preserve"> </v>
          </cell>
        </row>
        <row r="1989">
          <cell r="S1989" t="str">
            <v xml:space="preserve"> </v>
          </cell>
        </row>
        <row r="1990">
          <cell r="S1990" t="str">
            <v xml:space="preserve"> </v>
          </cell>
        </row>
        <row r="1991">
          <cell r="S1991" t="str">
            <v xml:space="preserve"> </v>
          </cell>
        </row>
        <row r="1992">
          <cell r="S1992" t="str">
            <v xml:space="preserve"> </v>
          </cell>
        </row>
        <row r="1993">
          <cell r="S1993" t="str">
            <v xml:space="preserve"> </v>
          </cell>
        </row>
        <row r="1994">
          <cell r="S1994" t="str">
            <v xml:space="preserve"> </v>
          </cell>
        </row>
        <row r="1995">
          <cell r="S1995" t="str">
            <v xml:space="preserve"> </v>
          </cell>
        </row>
        <row r="1996">
          <cell r="S1996" t="str">
            <v xml:space="preserve"> </v>
          </cell>
        </row>
        <row r="1997">
          <cell r="S1997" t="str">
            <v xml:space="preserve"> </v>
          </cell>
        </row>
        <row r="1998">
          <cell r="S1998" t="str">
            <v xml:space="preserve"> </v>
          </cell>
        </row>
        <row r="1999">
          <cell r="S1999" t="str">
            <v xml:space="preserve"> </v>
          </cell>
        </row>
        <row r="2000">
          <cell r="S2000" t="str">
            <v xml:space="preserve"> </v>
          </cell>
        </row>
        <row r="2001">
          <cell r="S2001" t="str">
            <v xml:space="preserve"> </v>
          </cell>
        </row>
        <row r="2002">
          <cell r="S2002" t="str">
            <v xml:space="preserve"> </v>
          </cell>
        </row>
        <row r="2003">
          <cell r="S2003" t="str">
            <v xml:space="preserve"> </v>
          </cell>
        </row>
        <row r="2004">
          <cell r="S2004" t="str">
            <v xml:space="preserve"> </v>
          </cell>
        </row>
        <row r="2005">
          <cell r="S2005" t="str">
            <v xml:space="preserve"> </v>
          </cell>
        </row>
        <row r="2006">
          <cell r="S2006" t="str">
            <v xml:space="preserve"> </v>
          </cell>
        </row>
        <row r="2007">
          <cell r="S2007" t="str">
            <v xml:space="preserve"> </v>
          </cell>
        </row>
        <row r="2008">
          <cell r="S2008" t="str">
            <v xml:space="preserve"> </v>
          </cell>
        </row>
        <row r="2009">
          <cell r="S2009" t="str">
            <v xml:space="preserve"> </v>
          </cell>
        </row>
        <row r="2010">
          <cell r="S2010" t="str">
            <v xml:space="preserve"> </v>
          </cell>
        </row>
        <row r="2011">
          <cell r="S2011" t="str">
            <v xml:space="preserve"> </v>
          </cell>
        </row>
        <row r="2012">
          <cell r="S2012" t="str">
            <v xml:space="preserve"> </v>
          </cell>
        </row>
        <row r="2013">
          <cell r="S2013" t="str">
            <v xml:space="preserve"> </v>
          </cell>
        </row>
        <row r="2014">
          <cell r="S2014" t="str">
            <v xml:space="preserve"> </v>
          </cell>
        </row>
        <row r="2015">
          <cell r="S2015" t="str">
            <v xml:space="preserve"> </v>
          </cell>
        </row>
        <row r="2016">
          <cell r="S2016" t="str">
            <v xml:space="preserve"> </v>
          </cell>
        </row>
        <row r="2017">
          <cell r="S2017" t="str">
            <v xml:space="preserve"> </v>
          </cell>
        </row>
        <row r="2018">
          <cell r="S2018" t="str">
            <v xml:space="preserve"> </v>
          </cell>
        </row>
        <row r="2019">
          <cell r="S2019" t="str">
            <v xml:space="preserve"> </v>
          </cell>
        </row>
        <row r="2020">
          <cell r="S2020" t="str">
            <v xml:space="preserve"> </v>
          </cell>
        </row>
        <row r="2021">
          <cell r="S2021" t="str">
            <v xml:space="preserve"> </v>
          </cell>
        </row>
        <row r="2022">
          <cell r="S2022" t="str">
            <v xml:space="preserve"> </v>
          </cell>
        </row>
        <row r="2023">
          <cell r="S2023" t="str">
            <v xml:space="preserve"> </v>
          </cell>
        </row>
        <row r="2024">
          <cell r="S2024" t="str">
            <v xml:space="preserve"> </v>
          </cell>
        </row>
        <row r="2025">
          <cell r="S2025" t="str">
            <v xml:space="preserve"> </v>
          </cell>
        </row>
        <row r="2026">
          <cell r="S2026" t="str">
            <v xml:space="preserve"> </v>
          </cell>
        </row>
        <row r="2027">
          <cell r="S2027" t="str">
            <v xml:space="preserve"> </v>
          </cell>
        </row>
        <row r="2028">
          <cell r="S2028" t="str">
            <v xml:space="preserve"> </v>
          </cell>
        </row>
        <row r="2029">
          <cell r="S2029" t="str">
            <v xml:space="preserve"> </v>
          </cell>
        </row>
        <row r="2030">
          <cell r="S2030" t="str">
            <v xml:space="preserve"> </v>
          </cell>
        </row>
        <row r="2031">
          <cell r="S2031" t="str">
            <v xml:space="preserve"> </v>
          </cell>
        </row>
        <row r="2032">
          <cell r="S2032" t="str">
            <v xml:space="preserve"> </v>
          </cell>
        </row>
        <row r="2033">
          <cell r="S2033" t="str">
            <v xml:space="preserve"> </v>
          </cell>
        </row>
        <row r="2034">
          <cell r="S2034" t="str">
            <v xml:space="preserve"> </v>
          </cell>
        </row>
        <row r="2035">
          <cell r="S2035" t="str">
            <v xml:space="preserve"> </v>
          </cell>
        </row>
        <row r="2036">
          <cell r="S2036" t="str">
            <v xml:space="preserve"> </v>
          </cell>
        </row>
        <row r="2037">
          <cell r="S2037" t="str">
            <v xml:space="preserve"> </v>
          </cell>
        </row>
        <row r="2038">
          <cell r="S2038" t="str">
            <v xml:space="preserve"> </v>
          </cell>
        </row>
        <row r="2039">
          <cell r="S2039" t="str">
            <v xml:space="preserve"> </v>
          </cell>
        </row>
        <row r="2040">
          <cell r="S2040" t="str">
            <v xml:space="preserve"> </v>
          </cell>
        </row>
        <row r="2041">
          <cell r="S2041" t="str">
            <v xml:space="preserve"> </v>
          </cell>
        </row>
        <row r="2042">
          <cell r="S2042" t="str">
            <v xml:space="preserve"> </v>
          </cell>
        </row>
        <row r="2043">
          <cell r="S2043" t="str">
            <v xml:space="preserve"> </v>
          </cell>
        </row>
        <row r="2044">
          <cell r="S2044" t="str">
            <v xml:space="preserve"> </v>
          </cell>
        </row>
        <row r="2045">
          <cell r="S2045" t="str">
            <v xml:space="preserve"> </v>
          </cell>
        </row>
        <row r="2046">
          <cell r="S2046" t="str">
            <v xml:space="preserve"> </v>
          </cell>
        </row>
        <row r="2047">
          <cell r="S2047" t="str">
            <v xml:space="preserve"> </v>
          </cell>
        </row>
        <row r="2048">
          <cell r="S2048" t="str">
            <v xml:space="preserve"> </v>
          </cell>
        </row>
        <row r="2049">
          <cell r="S2049" t="str">
            <v xml:space="preserve"> </v>
          </cell>
        </row>
        <row r="2050">
          <cell r="S2050" t="str">
            <v xml:space="preserve"> </v>
          </cell>
        </row>
        <row r="2051">
          <cell r="S2051" t="str">
            <v xml:space="preserve"> </v>
          </cell>
        </row>
        <row r="2052">
          <cell r="S2052" t="str">
            <v xml:space="preserve"> </v>
          </cell>
        </row>
        <row r="2053">
          <cell r="S2053" t="str">
            <v xml:space="preserve"> </v>
          </cell>
        </row>
        <row r="2054">
          <cell r="S2054" t="str">
            <v xml:space="preserve"> </v>
          </cell>
        </row>
        <row r="2055">
          <cell r="S2055" t="str">
            <v xml:space="preserve"> </v>
          </cell>
        </row>
        <row r="2056">
          <cell r="S2056" t="str">
            <v xml:space="preserve"> </v>
          </cell>
        </row>
        <row r="2057">
          <cell r="S2057" t="str">
            <v xml:space="preserve"> </v>
          </cell>
        </row>
        <row r="2058">
          <cell r="S2058" t="str">
            <v xml:space="preserve"> </v>
          </cell>
        </row>
        <row r="2059">
          <cell r="S2059" t="str">
            <v xml:space="preserve"> </v>
          </cell>
        </row>
        <row r="2060">
          <cell r="S2060" t="str">
            <v xml:space="preserve"> </v>
          </cell>
        </row>
        <row r="2061">
          <cell r="S2061" t="str">
            <v xml:space="preserve"> </v>
          </cell>
        </row>
        <row r="2062">
          <cell r="S2062" t="str">
            <v xml:space="preserve"> </v>
          </cell>
        </row>
        <row r="2063">
          <cell r="S2063" t="str">
            <v xml:space="preserve"> </v>
          </cell>
        </row>
        <row r="2064">
          <cell r="S2064" t="str">
            <v xml:space="preserve"> </v>
          </cell>
        </row>
        <row r="2065">
          <cell r="S2065" t="str">
            <v xml:space="preserve"> </v>
          </cell>
        </row>
        <row r="2066">
          <cell r="S2066" t="str">
            <v xml:space="preserve"> </v>
          </cell>
        </row>
        <row r="2067">
          <cell r="S2067" t="str">
            <v xml:space="preserve"> </v>
          </cell>
        </row>
        <row r="2068">
          <cell r="S2068" t="str">
            <v xml:space="preserve"> </v>
          </cell>
        </row>
        <row r="2069">
          <cell r="S2069" t="str">
            <v xml:space="preserve"> </v>
          </cell>
        </row>
        <row r="2070">
          <cell r="S2070" t="str">
            <v xml:space="preserve"> </v>
          </cell>
        </row>
        <row r="2071">
          <cell r="S2071" t="str">
            <v xml:space="preserve"> </v>
          </cell>
        </row>
        <row r="2072">
          <cell r="S2072" t="str">
            <v xml:space="preserve"> </v>
          </cell>
        </row>
        <row r="2073">
          <cell r="S2073" t="str">
            <v xml:space="preserve"> </v>
          </cell>
        </row>
        <row r="2074">
          <cell r="S2074" t="str">
            <v xml:space="preserve"> </v>
          </cell>
        </row>
        <row r="2075">
          <cell r="S2075" t="str">
            <v xml:space="preserve"> </v>
          </cell>
        </row>
        <row r="2076">
          <cell r="S2076" t="str">
            <v xml:space="preserve"> </v>
          </cell>
        </row>
        <row r="2077">
          <cell r="S2077" t="str">
            <v xml:space="preserve"> </v>
          </cell>
        </row>
        <row r="2078">
          <cell r="S2078" t="str">
            <v xml:space="preserve"> </v>
          </cell>
        </row>
        <row r="2079">
          <cell r="S2079" t="str">
            <v xml:space="preserve"> </v>
          </cell>
        </row>
        <row r="2080">
          <cell r="S2080" t="str">
            <v xml:space="preserve"> </v>
          </cell>
        </row>
        <row r="2081">
          <cell r="S2081" t="str">
            <v xml:space="preserve"> </v>
          </cell>
        </row>
        <row r="2082">
          <cell r="S2082" t="str">
            <v xml:space="preserve"> </v>
          </cell>
        </row>
        <row r="2083">
          <cell r="S2083" t="str">
            <v xml:space="preserve"> </v>
          </cell>
        </row>
        <row r="2084">
          <cell r="S2084" t="str">
            <v xml:space="preserve"> </v>
          </cell>
        </row>
        <row r="2085">
          <cell r="S2085" t="str">
            <v xml:space="preserve"> </v>
          </cell>
        </row>
        <row r="2086">
          <cell r="S2086" t="str">
            <v xml:space="preserve"> </v>
          </cell>
        </row>
        <row r="2087">
          <cell r="S2087" t="str">
            <v xml:space="preserve"> </v>
          </cell>
        </row>
        <row r="2088">
          <cell r="S2088" t="str">
            <v xml:space="preserve"> </v>
          </cell>
        </row>
        <row r="2089">
          <cell r="S2089" t="str">
            <v xml:space="preserve"> </v>
          </cell>
        </row>
        <row r="2090">
          <cell r="S2090" t="str">
            <v xml:space="preserve"> </v>
          </cell>
        </row>
        <row r="2091">
          <cell r="S2091" t="str">
            <v xml:space="preserve"> </v>
          </cell>
        </row>
        <row r="2092">
          <cell r="S2092" t="str">
            <v xml:space="preserve"> </v>
          </cell>
        </row>
        <row r="2093">
          <cell r="S2093" t="str">
            <v xml:space="preserve"> </v>
          </cell>
        </row>
        <row r="2094">
          <cell r="S2094" t="str">
            <v xml:space="preserve"> </v>
          </cell>
        </row>
        <row r="2095">
          <cell r="S2095" t="str">
            <v xml:space="preserve"> </v>
          </cell>
        </row>
        <row r="2096">
          <cell r="S2096" t="str">
            <v xml:space="preserve"> </v>
          </cell>
        </row>
        <row r="2097">
          <cell r="S2097" t="str">
            <v xml:space="preserve"> </v>
          </cell>
        </row>
        <row r="2098">
          <cell r="S2098" t="str">
            <v xml:space="preserve"> </v>
          </cell>
        </row>
        <row r="2099">
          <cell r="S2099" t="str">
            <v xml:space="preserve"> </v>
          </cell>
        </row>
        <row r="2100">
          <cell r="S2100" t="str">
            <v xml:space="preserve"> </v>
          </cell>
        </row>
        <row r="2101">
          <cell r="S2101" t="str">
            <v xml:space="preserve"> </v>
          </cell>
        </row>
        <row r="2102">
          <cell r="S2102" t="str">
            <v xml:space="preserve"> </v>
          </cell>
        </row>
        <row r="2103">
          <cell r="S2103" t="str">
            <v xml:space="preserve"> </v>
          </cell>
        </row>
        <row r="2104">
          <cell r="S2104" t="str">
            <v xml:space="preserve"> </v>
          </cell>
        </row>
        <row r="2105">
          <cell r="S2105" t="str">
            <v xml:space="preserve"> </v>
          </cell>
        </row>
        <row r="2106">
          <cell r="S2106" t="str">
            <v xml:space="preserve"> </v>
          </cell>
        </row>
        <row r="2107">
          <cell r="S2107" t="str">
            <v xml:space="preserve"> </v>
          </cell>
        </row>
        <row r="2108">
          <cell r="S2108" t="str">
            <v xml:space="preserve"> </v>
          </cell>
        </row>
        <row r="2109">
          <cell r="S2109" t="str">
            <v xml:space="preserve"> </v>
          </cell>
        </row>
        <row r="2110">
          <cell r="S2110" t="str">
            <v xml:space="preserve"> </v>
          </cell>
        </row>
        <row r="2111">
          <cell r="S2111" t="str">
            <v xml:space="preserve"> </v>
          </cell>
        </row>
        <row r="2112">
          <cell r="S2112" t="str">
            <v xml:space="preserve"> </v>
          </cell>
        </row>
        <row r="2113">
          <cell r="S2113" t="str">
            <v xml:space="preserve"> </v>
          </cell>
        </row>
        <row r="2114">
          <cell r="S2114" t="str">
            <v xml:space="preserve"> </v>
          </cell>
        </row>
        <row r="2115">
          <cell r="S2115" t="str">
            <v xml:space="preserve"> </v>
          </cell>
        </row>
        <row r="2116">
          <cell r="S2116" t="str">
            <v xml:space="preserve"> </v>
          </cell>
        </row>
        <row r="2117">
          <cell r="S2117" t="str">
            <v xml:space="preserve"> </v>
          </cell>
        </row>
        <row r="2118">
          <cell r="S2118" t="str">
            <v xml:space="preserve"> </v>
          </cell>
        </row>
        <row r="2119">
          <cell r="S2119" t="str">
            <v xml:space="preserve"> </v>
          </cell>
        </row>
        <row r="2120">
          <cell r="S2120" t="str">
            <v xml:space="preserve"> </v>
          </cell>
        </row>
        <row r="2121">
          <cell r="S2121" t="str">
            <v xml:space="preserve"> </v>
          </cell>
        </row>
        <row r="2122">
          <cell r="S2122" t="str">
            <v xml:space="preserve"> </v>
          </cell>
        </row>
        <row r="2123">
          <cell r="S2123" t="str">
            <v xml:space="preserve"> </v>
          </cell>
        </row>
        <row r="2124">
          <cell r="S2124" t="str">
            <v xml:space="preserve"> </v>
          </cell>
        </row>
        <row r="2125">
          <cell r="S2125" t="str">
            <v xml:space="preserve"> </v>
          </cell>
        </row>
        <row r="2126">
          <cell r="S2126" t="str">
            <v xml:space="preserve"> </v>
          </cell>
        </row>
        <row r="2127">
          <cell r="S2127" t="str">
            <v xml:space="preserve"> </v>
          </cell>
        </row>
        <row r="2128">
          <cell r="S2128" t="str">
            <v xml:space="preserve"> </v>
          </cell>
        </row>
        <row r="2129">
          <cell r="S2129" t="str">
            <v xml:space="preserve"> </v>
          </cell>
        </row>
        <row r="2130">
          <cell r="S2130" t="str">
            <v xml:space="preserve"> </v>
          </cell>
        </row>
        <row r="2131">
          <cell r="S2131" t="str">
            <v xml:space="preserve"> </v>
          </cell>
        </row>
        <row r="2132">
          <cell r="S2132" t="str">
            <v xml:space="preserve"> </v>
          </cell>
        </row>
        <row r="2133">
          <cell r="S2133" t="str">
            <v xml:space="preserve"> </v>
          </cell>
        </row>
        <row r="2134">
          <cell r="S2134" t="str">
            <v xml:space="preserve"> </v>
          </cell>
        </row>
        <row r="2135">
          <cell r="S2135" t="str">
            <v xml:space="preserve"> </v>
          </cell>
        </row>
        <row r="2136">
          <cell r="S2136" t="str">
            <v xml:space="preserve"> </v>
          </cell>
        </row>
        <row r="2137">
          <cell r="S2137" t="str">
            <v xml:space="preserve"> </v>
          </cell>
        </row>
        <row r="2138">
          <cell r="S2138" t="str">
            <v xml:space="preserve"> </v>
          </cell>
        </row>
        <row r="2139">
          <cell r="S2139" t="str">
            <v xml:space="preserve"> </v>
          </cell>
        </row>
        <row r="2140">
          <cell r="S2140" t="str">
            <v xml:space="preserve"> </v>
          </cell>
        </row>
        <row r="2141">
          <cell r="S2141" t="str">
            <v xml:space="preserve"> </v>
          </cell>
        </row>
        <row r="2142">
          <cell r="S2142" t="str">
            <v xml:space="preserve"> </v>
          </cell>
        </row>
        <row r="2143">
          <cell r="S2143" t="str">
            <v xml:space="preserve"> </v>
          </cell>
        </row>
        <row r="2144">
          <cell r="S2144" t="str">
            <v xml:space="preserve"> </v>
          </cell>
        </row>
        <row r="2145">
          <cell r="S2145" t="str">
            <v xml:space="preserve"> </v>
          </cell>
        </row>
        <row r="2146">
          <cell r="S2146" t="str">
            <v xml:space="preserve"> </v>
          </cell>
        </row>
        <row r="2147">
          <cell r="S2147" t="str">
            <v xml:space="preserve"> </v>
          </cell>
        </row>
        <row r="2148">
          <cell r="S2148" t="str">
            <v xml:space="preserve"> </v>
          </cell>
        </row>
        <row r="2149">
          <cell r="S2149" t="str">
            <v xml:space="preserve"> </v>
          </cell>
        </row>
        <row r="2150">
          <cell r="S2150" t="str">
            <v xml:space="preserve"> </v>
          </cell>
        </row>
        <row r="2151">
          <cell r="S2151" t="str">
            <v xml:space="preserve"> </v>
          </cell>
        </row>
        <row r="2152">
          <cell r="S2152" t="str">
            <v xml:space="preserve"> </v>
          </cell>
        </row>
        <row r="2153">
          <cell r="S2153" t="str">
            <v xml:space="preserve"> </v>
          </cell>
        </row>
        <row r="2154">
          <cell r="S2154" t="str">
            <v xml:space="preserve"> </v>
          </cell>
        </row>
        <row r="2155">
          <cell r="S2155" t="str">
            <v xml:space="preserve"> </v>
          </cell>
        </row>
        <row r="2156">
          <cell r="S2156" t="str">
            <v xml:space="preserve"> </v>
          </cell>
        </row>
        <row r="2157">
          <cell r="S2157" t="str">
            <v xml:space="preserve"> </v>
          </cell>
        </row>
        <row r="2158">
          <cell r="S2158" t="str">
            <v xml:space="preserve"> </v>
          </cell>
        </row>
        <row r="2159">
          <cell r="S2159" t="str">
            <v xml:space="preserve"> </v>
          </cell>
        </row>
        <row r="2160">
          <cell r="S2160" t="str">
            <v xml:space="preserve"> </v>
          </cell>
        </row>
        <row r="2161">
          <cell r="S2161" t="str">
            <v xml:space="preserve"> </v>
          </cell>
        </row>
        <row r="2162">
          <cell r="S2162" t="str">
            <v xml:space="preserve"> </v>
          </cell>
        </row>
        <row r="2163">
          <cell r="S2163" t="str">
            <v xml:space="preserve"> </v>
          </cell>
        </row>
        <row r="2164">
          <cell r="S2164" t="str">
            <v xml:space="preserve"> </v>
          </cell>
        </row>
        <row r="2165">
          <cell r="S2165" t="str">
            <v xml:space="preserve"> </v>
          </cell>
        </row>
        <row r="2166">
          <cell r="S2166" t="str">
            <v xml:space="preserve"> </v>
          </cell>
        </row>
        <row r="2167">
          <cell r="S2167" t="str">
            <v xml:space="preserve"> </v>
          </cell>
        </row>
        <row r="2168">
          <cell r="S2168" t="str">
            <v xml:space="preserve"> </v>
          </cell>
        </row>
        <row r="2169">
          <cell r="S2169" t="str">
            <v xml:space="preserve"> </v>
          </cell>
        </row>
        <row r="2170">
          <cell r="S2170" t="str">
            <v xml:space="preserve"> </v>
          </cell>
        </row>
        <row r="2171">
          <cell r="S2171" t="str">
            <v xml:space="preserve"> </v>
          </cell>
        </row>
        <row r="2172">
          <cell r="S2172" t="str">
            <v xml:space="preserve"> </v>
          </cell>
        </row>
        <row r="2173">
          <cell r="S2173" t="str">
            <v xml:space="preserve"> </v>
          </cell>
        </row>
        <row r="2174">
          <cell r="S2174" t="str">
            <v xml:space="preserve"> </v>
          </cell>
        </row>
        <row r="2175">
          <cell r="S2175" t="str">
            <v xml:space="preserve"> </v>
          </cell>
        </row>
        <row r="2176">
          <cell r="S2176" t="str">
            <v xml:space="preserve"> </v>
          </cell>
        </row>
        <row r="2177">
          <cell r="S2177" t="str">
            <v xml:space="preserve"> </v>
          </cell>
        </row>
        <row r="2178">
          <cell r="S2178" t="str">
            <v xml:space="preserve"> </v>
          </cell>
        </row>
        <row r="2179">
          <cell r="S2179" t="str">
            <v xml:space="preserve"> </v>
          </cell>
        </row>
        <row r="2180">
          <cell r="S2180" t="str">
            <v xml:space="preserve"> </v>
          </cell>
        </row>
        <row r="2181">
          <cell r="S2181" t="str">
            <v xml:space="preserve"> </v>
          </cell>
        </row>
        <row r="2182">
          <cell r="S2182" t="str">
            <v xml:space="preserve"> </v>
          </cell>
        </row>
        <row r="2183">
          <cell r="S2183" t="str">
            <v xml:space="preserve"> </v>
          </cell>
        </row>
        <row r="2184">
          <cell r="S2184" t="str">
            <v xml:space="preserve"> </v>
          </cell>
        </row>
        <row r="2185">
          <cell r="S2185" t="str">
            <v xml:space="preserve"> </v>
          </cell>
        </row>
        <row r="2186">
          <cell r="S2186" t="str">
            <v xml:space="preserve"> </v>
          </cell>
        </row>
        <row r="2187">
          <cell r="S2187" t="str">
            <v xml:space="preserve"> </v>
          </cell>
        </row>
        <row r="2188">
          <cell r="S2188" t="str">
            <v xml:space="preserve"> </v>
          </cell>
        </row>
        <row r="2189">
          <cell r="S2189" t="str">
            <v xml:space="preserve"> </v>
          </cell>
        </row>
        <row r="2190">
          <cell r="S2190" t="str">
            <v xml:space="preserve"> </v>
          </cell>
        </row>
        <row r="2191">
          <cell r="S2191" t="str">
            <v xml:space="preserve"> </v>
          </cell>
        </row>
        <row r="2192">
          <cell r="S2192" t="str">
            <v xml:space="preserve"> </v>
          </cell>
        </row>
        <row r="2193">
          <cell r="S2193" t="str">
            <v xml:space="preserve"> </v>
          </cell>
        </row>
        <row r="2194">
          <cell r="S2194" t="str">
            <v xml:space="preserve"> </v>
          </cell>
        </row>
        <row r="2195">
          <cell r="S2195" t="str">
            <v xml:space="preserve"> </v>
          </cell>
        </row>
        <row r="2196">
          <cell r="S2196" t="str">
            <v xml:space="preserve"> </v>
          </cell>
        </row>
        <row r="2197">
          <cell r="S2197" t="str">
            <v xml:space="preserve"> </v>
          </cell>
        </row>
        <row r="2198">
          <cell r="S2198" t="str">
            <v xml:space="preserve"> </v>
          </cell>
        </row>
        <row r="2199">
          <cell r="S2199" t="str">
            <v xml:space="preserve"> </v>
          </cell>
        </row>
        <row r="2200">
          <cell r="S2200" t="str">
            <v xml:space="preserve"> </v>
          </cell>
        </row>
        <row r="2201">
          <cell r="S2201" t="str">
            <v xml:space="preserve"> </v>
          </cell>
        </row>
        <row r="2202">
          <cell r="S2202" t="str">
            <v xml:space="preserve"> </v>
          </cell>
        </row>
        <row r="2203">
          <cell r="S2203" t="str">
            <v xml:space="preserve"> </v>
          </cell>
        </row>
        <row r="2204">
          <cell r="S2204" t="str">
            <v xml:space="preserve"> </v>
          </cell>
        </row>
        <row r="2205">
          <cell r="S2205" t="str">
            <v xml:space="preserve"> </v>
          </cell>
        </row>
        <row r="2206">
          <cell r="S2206" t="str">
            <v xml:space="preserve"> </v>
          </cell>
        </row>
        <row r="2207">
          <cell r="S2207" t="str">
            <v xml:space="preserve"> </v>
          </cell>
        </row>
        <row r="2208">
          <cell r="S2208" t="str">
            <v xml:space="preserve"> </v>
          </cell>
        </row>
        <row r="2209">
          <cell r="S2209" t="str">
            <v xml:space="preserve"> </v>
          </cell>
        </row>
        <row r="2210">
          <cell r="S2210" t="str">
            <v xml:space="preserve"> </v>
          </cell>
        </row>
        <row r="2211">
          <cell r="S2211" t="str">
            <v xml:space="preserve"> </v>
          </cell>
        </row>
        <row r="2212">
          <cell r="S2212" t="str">
            <v xml:space="preserve"> </v>
          </cell>
        </row>
        <row r="2213">
          <cell r="S2213" t="str">
            <v xml:space="preserve"> </v>
          </cell>
        </row>
        <row r="2214">
          <cell r="S2214" t="str">
            <v xml:space="preserve"> </v>
          </cell>
        </row>
        <row r="2215">
          <cell r="S2215" t="str">
            <v xml:space="preserve"> </v>
          </cell>
        </row>
        <row r="2216">
          <cell r="S2216" t="str">
            <v xml:space="preserve"> </v>
          </cell>
        </row>
        <row r="2217">
          <cell r="S2217" t="str">
            <v xml:space="preserve"> </v>
          </cell>
        </row>
        <row r="2218">
          <cell r="S2218" t="str">
            <v xml:space="preserve"> </v>
          </cell>
        </row>
        <row r="2219">
          <cell r="S2219" t="str">
            <v xml:space="preserve"> </v>
          </cell>
        </row>
        <row r="2220">
          <cell r="S2220" t="str">
            <v xml:space="preserve"> </v>
          </cell>
        </row>
        <row r="2221">
          <cell r="S2221" t="str">
            <v xml:space="preserve"> </v>
          </cell>
        </row>
        <row r="2222">
          <cell r="S2222" t="str">
            <v xml:space="preserve"> </v>
          </cell>
        </row>
        <row r="2223">
          <cell r="S2223" t="str">
            <v xml:space="preserve"> </v>
          </cell>
        </row>
        <row r="2224">
          <cell r="S2224" t="str">
            <v xml:space="preserve"> </v>
          </cell>
        </row>
        <row r="2225">
          <cell r="S2225" t="str">
            <v xml:space="preserve"> </v>
          </cell>
        </row>
        <row r="2226">
          <cell r="S2226" t="str">
            <v xml:space="preserve"> </v>
          </cell>
        </row>
        <row r="2227">
          <cell r="S2227" t="str">
            <v xml:space="preserve"> </v>
          </cell>
        </row>
        <row r="2228">
          <cell r="S2228" t="str">
            <v xml:space="preserve"> </v>
          </cell>
        </row>
        <row r="2229">
          <cell r="S2229" t="str">
            <v xml:space="preserve"> </v>
          </cell>
        </row>
        <row r="2230">
          <cell r="S2230" t="str">
            <v xml:space="preserve"> </v>
          </cell>
        </row>
        <row r="2231">
          <cell r="S2231" t="str">
            <v xml:space="preserve"> </v>
          </cell>
        </row>
        <row r="2232">
          <cell r="S2232" t="str">
            <v xml:space="preserve"> </v>
          </cell>
        </row>
        <row r="2233">
          <cell r="S2233" t="str">
            <v xml:space="preserve"> </v>
          </cell>
        </row>
        <row r="2234">
          <cell r="S2234" t="str">
            <v xml:space="preserve"> </v>
          </cell>
        </row>
        <row r="2235">
          <cell r="S2235" t="str">
            <v xml:space="preserve"> </v>
          </cell>
        </row>
        <row r="2236">
          <cell r="S2236" t="str">
            <v xml:space="preserve"> </v>
          </cell>
        </row>
        <row r="2237">
          <cell r="S2237" t="str">
            <v xml:space="preserve"> </v>
          </cell>
        </row>
        <row r="2238">
          <cell r="S2238" t="str">
            <v xml:space="preserve"> </v>
          </cell>
        </row>
        <row r="2239">
          <cell r="S2239" t="str">
            <v xml:space="preserve"> </v>
          </cell>
        </row>
        <row r="2240">
          <cell r="S2240" t="str">
            <v xml:space="preserve"> </v>
          </cell>
        </row>
        <row r="2241">
          <cell r="S2241" t="str">
            <v xml:space="preserve"> </v>
          </cell>
        </row>
        <row r="2242">
          <cell r="S2242" t="str">
            <v xml:space="preserve"> </v>
          </cell>
        </row>
        <row r="2243">
          <cell r="S2243" t="str">
            <v xml:space="preserve"> </v>
          </cell>
        </row>
        <row r="2244">
          <cell r="S2244" t="str">
            <v xml:space="preserve"> </v>
          </cell>
        </row>
        <row r="2245">
          <cell r="S2245" t="str">
            <v xml:space="preserve"> </v>
          </cell>
        </row>
        <row r="2246">
          <cell r="S2246" t="str">
            <v xml:space="preserve"> </v>
          </cell>
        </row>
        <row r="2247">
          <cell r="S2247" t="str">
            <v xml:space="preserve"> </v>
          </cell>
        </row>
        <row r="2248">
          <cell r="S2248" t="str">
            <v xml:space="preserve"> </v>
          </cell>
        </row>
        <row r="2249">
          <cell r="S2249" t="str">
            <v xml:space="preserve"> </v>
          </cell>
        </row>
        <row r="2250">
          <cell r="S2250" t="str">
            <v xml:space="preserve"> </v>
          </cell>
        </row>
        <row r="2251">
          <cell r="S2251" t="str">
            <v xml:space="preserve"> </v>
          </cell>
        </row>
        <row r="2252">
          <cell r="S2252" t="str">
            <v xml:space="preserve"> </v>
          </cell>
        </row>
        <row r="2253">
          <cell r="S2253" t="str">
            <v xml:space="preserve"> </v>
          </cell>
        </row>
        <row r="2254">
          <cell r="S2254" t="str">
            <v xml:space="preserve"> </v>
          </cell>
        </row>
        <row r="2255">
          <cell r="S2255" t="str">
            <v xml:space="preserve"> </v>
          </cell>
        </row>
        <row r="2256">
          <cell r="S2256" t="str">
            <v xml:space="preserve"> </v>
          </cell>
        </row>
        <row r="2257">
          <cell r="S2257" t="str">
            <v xml:space="preserve"> </v>
          </cell>
        </row>
        <row r="2258">
          <cell r="S2258" t="str">
            <v xml:space="preserve"> </v>
          </cell>
        </row>
        <row r="2259">
          <cell r="S2259" t="str">
            <v xml:space="preserve"> </v>
          </cell>
        </row>
        <row r="2260">
          <cell r="S2260" t="str">
            <v xml:space="preserve"> </v>
          </cell>
        </row>
        <row r="2261">
          <cell r="S2261" t="str">
            <v xml:space="preserve"> </v>
          </cell>
        </row>
        <row r="2262">
          <cell r="S2262" t="str">
            <v xml:space="preserve"> </v>
          </cell>
        </row>
        <row r="2263">
          <cell r="S2263" t="str">
            <v xml:space="preserve"> </v>
          </cell>
        </row>
        <row r="2264">
          <cell r="S2264" t="str">
            <v xml:space="preserve"> </v>
          </cell>
        </row>
        <row r="2265">
          <cell r="S2265" t="str">
            <v xml:space="preserve"> </v>
          </cell>
        </row>
        <row r="2266">
          <cell r="S2266" t="str">
            <v xml:space="preserve"> </v>
          </cell>
        </row>
        <row r="2267">
          <cell r="S2267" t="str">
            <v xml:space="preserve"> </v>
          </cell>
        </row>
        <row r="2268">
          <cell r="S2268" t="str">
            <v xml:space="preserve"> </v>
          </cell>
        </row>
        <row r="2269">
          <cell r="S2269" t="str">
            <v xml:space="preserve"> </v>
          </cell>
        </row>
        <row r="2270">
          <cell r="S2270" t="str">
            <v xml:space="preserve"> </v>
          </cell>
        </row>
        <row r="2271">
          <cell r="S2271" t="str">
            <v xml:space="preserve"> </v>
          </cell>
        </row>
        <row r="2272">
          <cell r="S2272" t="str">
            <v xml:space="preserve"> </v>
          </cell>
        </row>
        <row r="2273">
          <cell r="S2273" t="str">
            <v xml:space="preserve"> </v>
          </cell>
        </row>
        <row r="2274">
          <cell r="S2274" t="str">
            <v xml:space="preserve"> </v>
          </cell>
        </row>
        <row r="2275">
          <cell r="S2275" t="str">
            <v xml:space="preserve"> </v>
          </cell>
        </row>
        <row r="2276">
          <cell r="S2276" t="str">
            <v xml:space="preserve"> </v>
          </cell>
        </row>
        <row r="2277">
          <cell r="S2277" t="str">
            <v xml:space="preserve"> </v>
          </cell>
        </row>
        <row r="2278">
          <cell r="S2278" t="str">
            <v xml:space="preserve"> </v>
          </cell>
        </row>
        <row r="2279">
          <cell r="S2279" t="str">
            <v xml:space="preserve"> </v>
          </cell>
        </row>
        <row r="2280">
          <cell r="S2280" t="str">
            <v xml:space="preserve"> </v>
          </cell>
        </row>
        <row r="2281">
          <cell r="S2281" t="str">
            <v xml:space="preserve"> </v>
          </cell>
        </row>
        <row r="2282">
          <cell r="S2282" t="str">
            <v xml:space="preserve"> </v>
          </cell>
        </row>
        <row r="2283">
          <cell r="S2283" t="str">
            <v xml:space="preserve"> </v>
          </cell>
        </row>
        <row r="2284">
          <cell r="S2284" t="str">
            <v xml:space="preserve"> </v>
          </cell>
        </row>
        <row r="2285">
          <cell r="S2285" t="str">
            <v xml:space="preserve"> </v>
          </cell>
        </row>
        <row r="2286">
          <cell r="S2286" t="str">
            <v xml:space="preserve"> </v>
          </cell>
        </row>
        <row r="2287">
          <cell r="S2287" t="str">
            <v xml:space="preserve"> </v>
          </cell>
        </row>
        <row r="2288">
          <cell r="S2288" t="str">
            <v xml:space="preserve"> </v>
          </cell>
        </row>
        <row r="2289">
          <cell r="S2289" t="str">
            <v xml:space="preserve"> </v>
          </cell>
        </row>
        <row r="2290">
          <cell r="S2290" t="str">
            <v xml:space="preserve"> </v>
          </cell>
        </row>
        <row r="2291">
          <cell r="S2291" t="str">
            <v xml:space="preserve"> </v>
          </cell>
        </row>
        <row r="2292">
          <cell r="S2292" t="str">
            <v xml:space="preserve"> </v>
          </cell>
        </row>
        <row r="2293">
          <cell r="S2293" t="str">
            <v xml:space="preserve"> </v>
          </cell>
        </row>
        <row r="2294">
          <cell r="S2294" t="str">
            <v xml:space="preserve"> </v>
          </cell>
        </row>
        <row r="2295">
          <cell r="S2295" t="str">
            <v xml:space="preserve"> </v>
          </cell>
        </row>
        <row r="2296">
          <cell r="S2296" t="str">
            <v xml:space="preserve"> </v>
          </cell>
        </row>
        <row r="2297">
          <cell r="S2297" t="str">
            <v xml:space="preserve"> </v>
          </cell>
        </row>
        <row r="2298">
          <cell r="S2298" t="str">
            <v xml:space="preserve"> </v>
          </cell>
        </row>
        <row r="2299">
          <cell r="S2299" t="str">
            <v xml:space="preserve"> </v>
          </cell>
        </row>
        <row r="2300">
          <cell r="S2300" t="str">
            <v xml:space="preserve"> </v>
          </cell>
        </row>
        <row r="2301">
          <cell r="S2301" t="str">
            <v xml:space="preserve"> </v>
          </cell>
        </row>
        <row r="2302">
          <cell r="S2302" t="str">
            <v xml:space="preserve"> </v>
          </cell>
        </row>
        <row r="2303">
          <cell r="S2303" t="str">
            <v xml:space="preserve"> </v>
          </cell>
        </row>
        <row r="2304">
          <cell r="S2304" t="str">
            <v xml:space="preserve"> </v>
          </cell>
        </row>
        <row r="2305">
          <cell r="S2305" t="str">
            <v xml:space="preserve"> </v>
          </cell>
        </row>
        <row r="2306">
          <cell r="S2306" t="str">
            <v xml:space="preserve"> </v>
          </cell>
        </row>
        <row r="2307">
          <cell r="S2307" t="str">
            <v xml:space="preserve"> </v>
          </cell>
        </row>
        <row r="2308">
          <cell r="S2308" t="str">
            <v xml:space="preserve"> </v>
          </cell>
        </row>
        <row r="2309">
          <cell r="S2309" t="str">
            <v xml:space="preserve"> </v>
          </cell>
        </row>
        <row r="2310">
          <cell r="S2310" t="str">
            <v xml:space="preserve"> </v>
          </cell>
        </row>
        <row r="2311">
          <cell r="S2311" t="str">
            <v xml:space="preserve"> </v>
          </cell>
        </row>
        <row r="2312">
          <cell r="S2312" t="str">
            <v xml:space="preserve"> </v>
          </cell>
        </row>
        <row r="2313">
          <cell r="S2313" t="str">
            <v xml:space="preserve"> </v>
          </cell>
        </row>
        <row r="2314">
          <cell r="S2314" t="str">
            <v xml:space="preserve"> </v>
          </cell>
        </row>
        <row r="2315">
          <cell r="S2315" t="str">
            <v xml:space="preserve"> </v>
          </cell>
        </row>
        <row r="2316">
          <cell r="S2316" t="str">
            <v xml:space="preserve"> </v>
          </cell>
        </row>
        <row r="2317">
          <cell r="S2317" t="str">
            <v xml:space="preserve"> </v>
          </cell>
        </row>
        <row r="2318">
          <cell r="S2318" t="str">
            <v xml:space="preserve"> </v>
          </cell>
        </row>
        <row r="2319">
          <cell r="S2319" t="str">
            <v xml:space="preserve"> </v>
          </cell>
        </row>
        <row r="2320">
          <cell r="S2320" t="str">
            <v xml:space="preserve"> </v>
          </cell>
        </row>
        <row r="2321">
          <cell r="S2321" t="str">
            <v xml:space="preserve"> </v>
          </cell>
        </row>
        <row r="2322">
          <cell r="S2322" t="str">
            <v xml:space="preserve"> </v>
          </cell>
        </row>
        <row r="2323">
          <cell r="S2323" t="str">
            <v xml:space="preserve"> </v>
          </cell>
        </row>
        <row r="2324">
          <cell r="S2324" t="str">
            <v xml:space="preserve"> </v>
          </cell>
        </row>
        <row r="2325">
          <cell r="S2325" t="str">
            <v xml:space="preserve"> </v>
          </cell>
        </row>
        <row r="2326">
          <cell r="S2326" t="str">
            <v xml:space="preserve"> </v>
          </cell>
        </row>
        <row r="2327">
          <cell r="S2327" t="str">
            <v xml:space="preserve"> </v>
          </cell>
        </row>
        <row r="2328">
          <cell r="S2328" t="str">
            <v xml:space="preserve"> </v>
          </cell>
        </row>
        <row r="2329">
          <cell r="S2329" t="str">
            <v xml:space="preserve"> </v>
          </cell>
        </row>
        <row r="2330">
          <cell r="S2330" t="str">
            <v xml:space="preserve"> </v>
          </cell>
        </row>
        <row r="2331">
          <cell r="S2331" t="str">
            <v xml:space="preserve"> </v>
          </cell>
        </row>
        <row r="2332">
          <cell r="S2332" t="str">
            <v xml:space="preserve"> </v>
          </cell>
        </row>
        <row r="2333">
          <cell r="S2333" t="str">
            <v xml:space="preserve"> </v>
          </cell>
        </row>
        <row r="2334">
          <cell r="S2334" t="str">
            <v xml:space="preserve"> </v>
          </cell>
        </row>
        <row r="2335">
          <cell r="S2335" t="str">
            <v xml:space="preserve"> </v>
          </cell>
        </row>
        <row r="2336">
          <cell r="S2336" t="str">
            <v xml:space="preserve"> </v>
          </cell>
        </row>
        <row r="2337">
          <cell r="S2337" t="str">
            <v xml:space="preserve"> </v>
          </cell>
        </row>
        <row r="2338">
          <cell r="S2338" t="str">
            <v xml:space="preserve"> </v>
          </cell>
        </row>
        <row r="2339">
          <cell r="S2339" t="str">
            <v xml:space="preserve"> </v>
          </cell>
        </row>
        <row r="2340">
          <cell r="S2340" t="str">
            <v xml:space="preserve"> </v>
          </cell>
        </row>
        <row r="2341">
          <cell r="S2341" t="str">
            <v xml:space="preserve"> </v>
          </cell>
        </row>
        <row r="2342">
          <cell r="S2342" t="str">
            <v xml:space="preserve"> </v>
          </cell>
        </row>
        <row r="2343">
          <cell r="S2343" t="str">
            <v xml:space="preserve"> </v>
          </cell>
        </row>
        <row r="2344">
          <cell r="S2344" t="str">
            <v xml:space="preserve"> </v>
          </cell>
        </row>
        <row r="2345">
          <cell r="S2345" t="str">
            <v xml:space="preserve"> </v>
          </cell>
        </row>
        <row r="2346">
          <cell r="S2346" t="str">
            <v xml:space="preserve"> </v>
          </cell>
        </row>
        <row r="2347">
          <cell r="S2347" t="str">
            <v xml:space="preserve"> </v>
          </cell>
        </row>
        <row r="2348">
          <cell r="S2348" t="str">
            <v xml:space="preserve"> </v>
          </cell>
        </row>
        <row r="2349">
          <cell r="S2349" t="str">
            <v xml:space="preserve"> </v>
          </cell>
        </row>
        <row r="2350">
          <cell r="S2350" t="str">
            <v xml:space="preserve"> </v>
          </cell>
        </row>
        <row r="2351">
          <cell r="S2351" t="str">
            <v xml:space="preserve"> </v>
          </cell>
        </row>
        <row r="2352">
          <cell r="S2352" t="str">
            <v xml:space="preserve"> </v>
          </cell>
        </row>
        <row r="2353">
          <cell r="S2353" t="str">
            <v xml:space="preserve"> </v>
          </cell>
        </row>
        <row r="2354">
          <cell r="S2354" t="str">
            <v xml:space="preserve"> </v>
          </cell>
        </row>
        <row r="2355">
          <cell r="S2355" t="str">
            <v xml:space="preserve"> </v>
          </cell>
        </row>
        <row r="2356">
          <cell r="S2356" t="str">
            <v xml:space="preserve"> </v>
          </cell>
        </row>
        <row r="2357">
          <cell r="S2357" t="str">
            <v xml:space="preserve"> </v>
          </cell>
        </row>
        <row r="2358">
          <cell r="S2358" t="str">
            <v xml:space="preserve"> </v>
          </cell>
        </row>
        <row r="2359">
          <cell r="S2359" t="str">
            <v xml:space="preserve"> </v>
          </cell>
        </row>
        <row r="2360">
          <cell r="S2360" t="str">
            <v xml:space="preserve"> </v>
          </cell>
        </row>
        <row r="2361">
          <cell r="S2361" t="str">
            <v xml:space="preserve"> </v>
          </cell>
        </row>
        <row r="2362">
          <cell r="S2362" t="str">
            <v xml:space="preserve"> </v>
          </cell>
        </row>
        <row r="2363">
          <cell r="S2363" t="str">
            <v xml:space="preserve"> </v>
          </cell>
        </row>
        <row r="2364">
          <cell r="S2364" t="str">
            <v xml:space="preserve"> </v>
          </cell>
        </row>
        <row r="2365">
          <cell r="S2365" t="str">
            <v xml:space="preserve"> </v>
          </cell>
        </row>
        <row r="2366">
          <cell r="S2366" t="str">
            <v xml:space="preserve"> </v>
          </cell>
        </row>
        <row r="2367">
          <cell r="S2367" t="str">
            <v xml:space="preserve"> </v>
          </cell>
        </row>
        <row r="2368">
          <cell r="S2368" t="str">
            <v xml:space="preserve"> </v>
          </cell>
        </row>
        <row r="2369">
          <cell r="S2369" t="str">
            <v xml:space="preserve"> </v>
          </cell>
        </row>
        <row r="2370">
          <cell r="S2370" t="str">
            <v xml:space="preserve"> </v>
          </cell>
        </row>
        <row r="2371">
          <cell r="S2371" t="str">
            <v xml:space="preserve"> </v>
          </cell>
        </row>
        <row r="2372">
          <cell r="S2372" t="str">
            <v xml:space="preserve"> </v>
          </cell>
        </row>
        <row r="2373">
          <cell r="S2373" t="str">
            <v xml:space="preserve"> </v>
          </cell>
        </row>
        <row r="2374">
          <cell r="S2374" t="str">
            <v xml:space="preserve"> </v>
          </cell>
        </row>
        <row r="2375">
          <cell r="S2375" t="str">
            <v xml:space="preserve"> </v>
          </cell>
        </row>
        <row r="2376">
          <cell r="S2376" t="str">
            <v xml:space="preserve"> </v>
          </cell>
        </row>
        <row r="2377">
          <cell r="S2377" t="str">
            <v xml:space="preserve"> </v>
          </cell>
        </row>
        <row r="2378">
          <cell r="S2378" t="str">
            <v xml:space="preserve"> </v>
          </cell>
        </row>
        <row r="2379">
          <cell r="S2379" t="str">
            <v xml:space="preserve"> </v>
          </cell>
        </row>
        <row r="2380">
          <cell r="S2380" t="str">
            <v xml:space="preserve"> </v>
          </cell>
        </row>
        <row r="2381">
          <cell r="S2381" t="str">
            <v xml:space="preserve"> </v>
          </cell>
        </row>
        <row r="2382">
          <cell r="S2382" t="str">
            <v xml:space="preserve"> </v>
          </cell>
        </row>
        <row r="2383">
          <cell r="S2383" t="str">
            <v xml:space="preserve"> </v>
          </cell>
        </row>
        <row r="2384">
          <cell r="S2384" t="str">
            <v xml:space="preserve"> </v>
          </cell>
        </row>
        <row r="2385">
          <cell r="S2385" t="str">
            <v xml:space="preserve"> </v>
          </cell>
        </row>
        <row r="2386">
          <cell r="S2386" t="str">
            <v xml:space="preserve"> </v>
          </cell>
        </row>
        <row r="2387">
          <cell r="S2387" t="str">
            <v xml:space="preserve"> </v>
          </cell>
        </row>
        <row r="2388">
          <cell r="S2388" t="str">
            <v xml:space="preserve"> </v>
          </cell>
        </row>
        <row r="2389">
          <cell r="S2389" t="str">
            <v xml:space="preserve"> </v>
          </cell>
        </row>
        <row r="2390">
          <cell r="S2390" t="str">
            <v xml:space="preserve"> </v>
          </cell>
        </row>
        <row r="2391">
          <cell r="S2391" t="str">
            <v xml:space="preserve"> </v>
          </cell>
        </row>
        <row r="2392">
          <cell r="S2392" t="str">
            <v xml:space="preserve"> </v>
          </cell>
        </row>
        <row r="2393">
          <cell r="S2393" t="str">
            <v xml:space="preserve"> </v>
          </cell>
        </row>
        <row r="2394">
          <cell r="S2394" t="str">
            <v xml:space="preserve"> </v>
          </cell>
        </row>
        <row r="2395">
          <cell r="S2395" t="str">
            <v xml:space="preserve"> </v>
          </cell>
        </row>
        <row r="2396">
          <cell r="S2396" t="str">
            <v xml:space="preserve"> </v>
          </cell>
        </row>
        <row r="2397">
          <cell r="S2397" t="str">
            <v xml:space="preserve"> </v>
          </cell>
        </row>
        <row r="2398">
          <cell r="S2398" t="str">
            <v xml:space="preserve"> </v>
          </cell>
        </row>
        <row r="2399">
          <cell r="S2399" t="str">
            <v xml:space="preserve"> </v>
          </cell>
        </row>
        <row r="2400">
          <cell r="S2400" t="str">
            <v xml:space="preserve"> </v>
          </cell>
        </row>
        <row r="2401">
          <cell r="S2401" t="str">
            <v xml:space="preserve"> </v>
          </cell>
        </row>
        <row r="2402">
          <cell r="S2402" t="str">
            <v xml:space="preserve"> </v>
          </cell>
        </row>
        <row r="2403">
          <cell r="S2403" t="str">
            <v xml:space="preserve"> </v>
          </cell>
        </row>
        <row r="2404">
          <cell r="S2404" t="str">
            <v xml:space="preserve"> </v>
          </cell>
        </row>
        <row r="2405">
          <cell r="S2405" t="str">
            <v xml:space="preserve"> </v>
          </cell>
        </row>
        <row r="2406">
          <cell r="S2406" t="str">
            <v xml:space="preserve"> </v>
          </cell>
        </row>
        <row r="2407">
          <cell r="S2407" t="str">
            <v xml:space="preserve"> </v>
          </cell>
        </row>
        <row r="2408">
          <cell r="S2408" t="str">
            <v xml:space="preserve"> </v>
          </cell>
        </row>
        <row r="2409">
          <cell r="S2409" t="str">
            <v xml:space="preserve"> </v>
          </cell>
        </row>
        <row r="2410">
          <cell r="S2410" t="str">
            <v xml:space="preserve"> </v>
          </cell>
        </row>
        <row r="2411">
          <cell r="S2411" t="str">
            <v xml:space="preserve"> </v>
          </cell>
        </row>
        <row r="2412">
          <cell r="S2412" t="str">
            <v xml:space="preserve"> </v>
          </cell>
        </row>
        <row r="2413">
          <cell r="S2413" t="str">
            <v xml:space="preserve"> </v>
          </cell>
        </row>
        <row r="2414">
          <cell r="S2414" t="str">
            <v xml:space="preserve"> </v>
          </cell>
        </row>
        <row r="2415">
          <cell r="S2415" t="str">
            <v xml:space="preserve"> </v>
          </cell>
        </row>
        <row r="2416">
          <cell r="S2416" t="str">
            <v xml:space="preserve"> </v>
          </cell>
        </row>
        <row r="2417">
          <cell r="S2417" t="str">
            <v xml:space="preserve"> </v>
          </cell>
        </row>
        <row r="2418">
          <cell r="S2418" t="str">
            <v xml:space="preserve"> </v>
          </cell>
        </row>
        <row r="2419">
          <cell r="S2419" t="str">
            <v xml:space="preserve"> </v>
          </cell>
        </row>
        <row r="2420">
          <cell r="S2420" t="str">
            <v xml:space="preserve"> </v>
          </cell>
        </row>
        <row r="2421">
          <cell r="S2421" t="str">
            <v xml:space="preserve"> </v>
          </cell>
        </row>
        <row r="2422">
          <cell r="S2422" t="str">
            <v xml:space="preserve"> </v>
          </cell>
        </row>
        <row r="2423">
          <cell r="S2423" t="str">
            <v xml:space="preserve"> </v>
          </cell>
        </row>
        <row r="2424">
          <cell r="S2424" t="str">
            <v xml:space="preserve"> </v>
          </cell>
        </row>
        <row r="2425">
          <cell r="S2425" t="str">
            <v xml:space="preserve"> </v>
          </cell>
        </row>
        <row r="2426">
          <cell r="S2426" t="str">
            <v xml:space="preserve"> </v>
          </cell>
        </row>
        <row r="2427">
          <cell r="S2427" t="str">
            <v xml:space="preserve"> </v>
          </cell>
        </row>
        <row r="2428">
          <cell r="S2428" t="str">
            <v xml:space="preserve"> </v>
          </cell>
        </row>
        <row r="2429">
          <cell r="S2429" t="str">
            <v xml:space="preserve"> </v>
          </cell>
        </row>
        <row r="2430">
          <cell r="S2430" t="str">
            <v xml:space="preserve"> </v>
          </cell>
        </row>
        <row r="2431">
          <cell r="S2431" t="str">
            <v xml:space="preserve"> </v>
          </cell>
        </row>
        <row r="2432">
          <cell r="S2432" t="str">
            <v xml:space="preserve"> </v>
          </cell>
        </row>
        <row r="2433">
          <cell r="S2433" t="str">
            <v xml:space="preserve"> </v>
          </cell>
        </row>
        <row r="2434">
          <cell r="S2434" t="str">
            <v xml:space="preserve"> </v>
          </cell>
        </row>
        <row r="2435">
          <cell r="S2435" t="str">
            <v xml:space="preserve"> </v>
          </cell>
        </row>
        <row r="2436">
          <cell r="S2436" t="str">
            <v xml:space="preserve"> </v>
          </cell>
        </row>
        <row r="2437">
          <cell r="S2437" t="str">
            <v xml:space="preserve"> </v>
          </cell>
        </row>
        <row r="2438">
          <cell r="S2438" t="str">
            <v xml:space="preserve"> </v>
          </cell>
        </row>
        <row r="2439">
          <cell r="S2439" t="str">
            <v xml:space="preserve"> </v>
          </cell>
        </row>
        <row r="2440">
          <cell r="S2440" t="str">
            <v xml:space="preserve"> </v>
          </cell>
        </row>
        <row r="2441">
          <cell r="S2441" t="str">
            <v xml:space="preserve"> </v>
          </cell>
        </row>
        <row r="2442">
          <cell r="S2442" t="str">
            <v xml:space="preserve"> </v>
          </cell>
        </row>
        <row r="2443">
          <cell r="S2443" t="str">
            <v xml:space="preserve"> </v>
          </cell>
        </row>
        <row r="2444">
          <cell r="S2444" t="str">
            <v xml:space="preserve"> </v>
          </cell>
        </row>
        <row r="2445">
          <cell r="S2445" t="str">
            <v xml:space="preserve"> </v>
          </cell>
        </row>
        <row r="2446">
          <cell r="S2446" t="str">
            <v xml:space="preserve"> </v>
          </cell>
        </row>
        <row r="2447">
          <cell r="S2447" t="str">
            <v xml:space="preserve"> </v>
          </cell>
        </row>
        <row r="2448">
          <cell r="S2448" t="str">
            <v xml:space="preserve"> </v>
          </cell>
        </row>
        <row r="2449">
          <cell r="S2449" t="str">
            <v xml:space="preserve"> </v>
          </cell>
        </row>
        <row r="2450">
          <cell r="S2450" t="str">
            <v xml:space="preserve"> </v>
          </cell>
        </row>
        <row r="2451">
          <cell r="S2451" t="str">
            <v xml:space="preserve"> </v>
          </cell>
        </row>
        <row r="2452">
          <cell r="S2452" t="str">
            <v xml:space="preserve"> </v>
          </cell>
        </row>
        <row r="2453">
          <cell r="S2453" t="str">
            <v xml:space="preserve"> </v>
          </cell>
        </row>
        <row r="2454">
          <cell r="S2454" t="str">
            <v xml:space="preserve"> </v>
          </cell>
        </row>
        <row r="2455">
          <cell r="S2455" t="str">
            <v xml:space="preserve"> </v>
          </cell>
        </row>
        <row r="2456">
          <cell r="S2456" t="str">
            <v xml:space="preserve"> </v>
          </cell>
        </row>
        <row r="2457">
          <cell r="S2457" t="str">
            <v xml:space="preserve"> </v>
          </cell>
        </row>
        <row r="2458">
          <cell r="S2458" t="str">
            <v xml:space="preserve"> </v>
          </cell>
        </row>
        <row r="2459">
          <cell r="S2459" t="str">
            <v xml:space="preserve"> </v>
          </cell>
        </row>
        <row r="2460">
          <cell r="S2460" t="str">
            <v xml:space="preserve"> </v>
          </cell>
        </row>
        <row r="2461">
          <cell r="S2461" t="str">
            <v xml:space="preserve"> </v>
          </cell>
        </row>
        <row r="2462">
          <cell r="S2462" t="str">
            <v xml:space="preserve"> </v>
          </cell>
        </row>
        <row r="2463">
          <cell r="S2463" t="str">
            <v xml:space="preserve"> </v>
          </cell>
        </row>
        <row r="2464">
          <cell r="S2464" t="str">
            <v xml:space="preserve"> </v>
          </cell>
        </row>
        <row r="2465">
          <cell r="S2465" t="str">
            <v xml:space="preserve"> </v>
          </cell>
        </row>
        <row r="2466">
          <cell r="S2466" t="str">
            <v xml:space="preserve"> </v>
          </cell>
        </row>
        <row r="2467">
          <cell r="S2467" t="str">
            <v xml:space="preserve"> </v>
          </cell>
        </row>
        <row r="2468">
          <cell r="S2468" t="str">
            <v xml:space="preserve"> </v>
          </cell>
        </row>
        <row r="2469">
          <cell r="S2469" t="str">
            <v xml:space="preserve"> </v>
          </cell>
        </row>
        <row r="2470">
          <cell r="S2470" t="str">
            <v xml:space="preserve"> </v>
          </cell>
        </row>
        <row r="2471">
          <cell r="S2471" t="str">
            <v xml:space="preserve"> </v>
          </cell>
        </row>
        <row r="2472">
          <cell r="S2472" t="str">
            <v xml:space="preserve"> </v>
          </cell>
        </row>
        <row r="2473">
          <cell r="S2473" t="str">
            <v xml:space="preserve"> </v>
          </cell>
        </row>
        <row r="2474">
          <cell r="S2474" t="str">
            <v xml:space="preserve"> </v>
          </cell>
        </row>
        <row r="2475">
          <cell r="S2475" t="str">
            <v xml:space="preserve"> </v>
          </cell>
        </row>
        <row r="2476">
          <cell r="S2476" t="str">
            <v xml:space="preserve"> </v>
          </cell>
        </row>
        <row r="2477">
          <cell r="S2477" t="str">
            <v xml:space="preserve"> </v>
          </cell>
        </row>
        <row r="2478">
          <cell r="S2478" t="str">
            <v xml:space="preserve"> </v>
          </cell>
        </row>
        <row r="2479">
          <cell r="S2479" t="str">
            <v xml:space="preserve"> </v>
          </cell>
        </row>
        <row r="2480">
          <cell r="S2480" t="str">
            <v xml:space="preserve"> </v>
          </cell>
        </row>
        <row r="2481">
          <cell r="S2481" t="str">
            <v xml:space="preserve"> </v>
          </cell>
        </row>
        <row r="2482">
          <cell r="S2482" t="str">
            <v xml:space="preserve"> </v>
          </cell>
        </row>
        <row r="2483">
          <cell r="S2483" t="str">
            <v xml:space="preserve"> </v>
          </cell>
        </row>
        <row r="2484">
          <cell r="S2484" t="str">
            <v xml:space="preserve"> </v>
          </cell>
        </row>
        <row r="2485">
          <cell r="S2485" t="str">
            <v xml:space="preserve"> </v>
          </cell>
        </row>
        <row r="2486">
          <cell r="S2486" t="str">
            <v xml:space="preserve"> </v>
          </cell>
        </row>
        <row r="2487">
          <cell r="S2487" t="str">
            <v xml:space="preserve"> </v>
          </cell>
        </row>
        <row r="2488">
          <cell r="S2488" t="str">
            <v xml:space="preserve"> </v>
          </cell>
        </row>
        <row r="2489">
          <cell r="S2489" t="str">
            <v xml:space="preserve"> </v>
          </cell>
        </row>
        <row r="2490">
          <cell r="S2490" t="str">
            <v xml:space="preserve"> </v>
          </cell>
        </row>
        <row r="2491">
          <cell r="S2491" t="str">
            <v xml:space="preserve"> </v>
          </cell>
        </row>
        <row r="2492">
          <cell r="S2492" t="str">
            <v xml:space="preserve"> </v>
          </cell>
        </row>
        <row r="2493">
          <cell r="S2493" t="str">
            <v xml:space="preserve"> </v>
          </cell>
        </row>
        <row r="2494">
          <cell r="S2494" t="str">
            <v xml:space="preserve"> </v>
          </cell>
        </row>
        <row r="2495">
          <cell r="S2495" t="str">
            <v xml:space="preserve"> </v>
          </cell>
        </row>
        <row r="2496">
          <cell r="S2496" t="str">
            <v xml:space="preserve"> </v>
          </cell>
        </row>
        <row r="2497">
          <cell r="S2497" t="str">
            <v xml:space="preserve"> </v>
          </cell>
        </row>
        <row r="2498">
          <cell r="S2498" t="str">
            <v xml:space="preserve"> </v>
          </cell>
        </row>
        <row r="2499">
          <cell r="S2499" t="str">
            <v xml:space="preserve"> </v>
          </cell>
        </row>
        <row r="2500">
          <cell r="S2500" t="str">
            <v xml:space="preserve"> </v>
          </cell>
        </row>
        <row r="2501">
          <cell r="S2501" t="str">
            <v xml:space="preserve"> </v>
          </cell>
        </row>
        <row r="2502">
          <cell r="S2502" t="str">
            <v xml:space="preserve"> </v>
          </cell>
        </row>
      </sheetData>
      <sheetData sheetId="12"/>
      <sheetData sheetId="13"/>
      <sheetData sheetId="14"/>
      <sheetData sheetId="15"/>
      <sheetData sheetId="16"/>
      <sheetData sheetId="17"/>
      <sheetData sheetId="18"/>
      <sheetData sheetId="19"/>
      <sheetData sheetId="20"/>
      <sheetData sheetId="21">
        <row r="2">
          <cell r="D2" t="str">
            <v>1.1.1 Selbst geschaffene gewerbliche Schutzrechte und ähnliche Rechte und Werte</v>
          </cell>
          <cell r="E2" t="str">
            <v>1.1.1 Erlöse aus Ausspeisepunkte ohne Leistungsmessung</v>
          </cell>
          <cell r="F2" t="str">
            <v>Rückstellungen für Pensionen und ähnliche Verpflichtungen</v>
          </cell>
          <cell r="G2">
            <v>2016</v>
          </cell>
          <cell r="I2" t="str">
            <v>1.1.12 Weitere Umsatzerlöse aus Netzentgelten</v>
          </cell>
        </row>
        <row r="3">
          <cell r="D3" t="str">
            <v>1.1.2 entgeltlich erworbene Konzessionen, gewerbliche Schutzrechte und ähnliche Rechte und Werte sowie Lizenzen an solchen Rechten und Werten</v>
          </cell>
          <cell r="E3" t="str">
            <v>1.1.2 Erlöse aus Ausspeisepunkte mit Leistungmessung</v>
          </cell>
          <cell r="F3" t="str">
            <v>Steuerrückstellungen</v>
          </cell>
          <cell r="G3">
            <v>2017</v>
          </cell>
          <cell r="I3" t="str">
            <v>1.5 Sonstige Erlöse</v>
          </cell>
        </row>
        <row r="4">
          <cell r="D4" t="str">
            <v>1.1.3 Geschäfts- oder Firmenwert</v>
          </cell>
          <cell r="E4" t="str">
            <v>1.1.3 Erlöse aus Einspeiseentgelte für feste Kapazitäten</v>
          </cell>
          <cell r="F4" t="str">
            <v>Rückstellung für Mehr- und Mindermengenabrechnung</v>
          </cell>
          <cell r="G4">
            <v>2018</v>
          </cell>
          <cell r="I4" t="str">
            <v>4.3 Andere sonstige Erträge</v>
          </cell>
        </row>
        <row r="5">
          <cell r="D5" t="str">
            <v>1.1.4 geleistete Anzahlungen</v>
          </cell>
          <cell r="E5" t="str">
            <v>1.1.4 Erlöse aus Ausspeiseentgelte für feste Kapazitäten</v>
          </cell>
          <cell r="F5" t="str">
            <v>Rückstellung für das Regulierungskonto</v>
          </cell>
          <cell r="G5">
            <v>2019</v>
          </cell>
          <cell r="I5" t="str">
            <v>5.1.6 Sonstiges</v>
          </cell>
        </row>
        <row r="6">
          <cell r="D6" t="str">
            <v>1.2.1 Grundstücke, grundstücksgleiche Rechte und Bauten einschließlich der Bauten auf fremden Grundstücken</v>
          </cell>
          <cell r="E6" t="str">
            <v>1.1.5 Erlöse aus Entgelten für die Messung</v>
          </cell>
          <cell r="F6" t="str">
            <v>Rückstellung für die Mehrerlösabschöpfung</v>
          </cell>
          <cell r="G6">
            <v>2020</v>
          </cell>
          <cell r="I6" t="str">
            <v>5.2.7 Sonstiges</v>
          </cell>
        </row>
        <row r="7">
          <cell r="D7" t="str">
            <v>1.2.2 technische Anlagen und Maschinen</v>
          </cell>
          <cell r="E7" t="str">
            <v>1.1.6 Erlöse für den Messstellenbetrieb</v>
          </cell>
          <cell r="F7" t="str">
            <v>Rückstellungen für Konzessionsabgaben</v>
          </cell>
          <cell r="I7" t="str">
            <v>7.1.2 Sonstiges</v>
          </cell>
        </row>
        <row r="8">
          <cell r="D8" t="str">
            <v>1.2.3 andere Anlagen, Betriebs- und Geschäftsausstattung</v>
          </cell>
          <cell r="E8" t="str">
            <v>1.1.7 Erlöse aus Kurzstreckenentgelten gemäß § 20 Abs. 1 GasNEV</v>
          </cell>
          <cell r="F8" t="str">
            <v>Andere Sonstige Rückstellungen</v>
          </cell>
          <cell r="I8" t="str">
            <v>8.10 Rechts- und Beratungskosten</v>
          </cell>
        </row>
        <row r="9">
          <cell r="D9" t="str">
            <v>1.2.4 geleistete Anzahlungen und Anlagen im Bau</v>
          </cell>
          <cell r="E9" t="str">
            <v>1.1.8 Erlöse aus gesondertem Netzentgelt gemäß § 20 Abs. 2 GasNEV</v>
          </cell>
          <cell r="I9" t="str">
            <v>8.18 Sonstiges</v>
          </cell>
        </row>
        <row r="10">
          <cell r="D10" t="str">
            <v>1.3.1 Anteile an verbundenen Unternehmen</v>
          </cell>
          <cell r="E10" t="str">
            <v>1.1.9 Erlöse aus Vertragsstrafen</v>
          </cell>
          <cell r="I10" t="str">
            <v>11.3 Andere sonstige Zinsen und ähnliche Erträge</v>
          </cell>
        </row>
        <row r="11">
          <cell r="D11" t="str">
            <v>1.3.2 Ausleihungen an verbundene Unternehmen</v>
          </cell>
          <cell r="E11" t="str">
            <v>1.1.10 Erlöse aus Entgelten mit Preisnachlässen gemäß § 3 KAV i.V.m. § 18 GasNEV</v>
          </cell>
          <cell r="I11" t="str">
            <v>13.4 Sonstiges</v>
          </cell>
        </row>
        <row r="12">
          <cell r="D12" t="str">
            <v>1.3.3 Beteiligungen</v>
          </cell>
          <cell r="E12" t="str">
            <v>1.1.11 Erlöse aus unterjährigen und unterbrechbaren Verträgen sowie Jahresverträgen mit abweichenden Laufzeitbeginn (§ 13 Abs. 2 und 3 GasNEV)</v>
          </cell>
          <cell r="I12" t="str">
            <v>15.3 Sonstiges</v>
          </cell>
        </row>
        <row r="13">
          <cell r="D13" t="str">
            <v>1.3.4 Ausleihungen an Unternehmen, mit denen ein Beteiligungsverhältnis besteht</v>
          </cell>
          <cell r="E13" t="str">
            <v>1.1.12 Weitere Umsatzerlöse aus Netzentgelten</v>
          </cell>
        </row>
        <row r="14">
          <cell r="D14" t="str">
            <v>1.3.5 Wertpapiere des Anlagevermögens</v>
          </cell>
          <cell r="E14" t="str">
            <v>1.1.13 Erlöse aus Konzessionsabgaben</v>
          </cell>
        </row>
        <row r="15">
          <cell r="D15" t="str">
            <v>1.3.6 sonstige Ausleihungen</v>
          </cell>
          <cell r="E15" t="str">
            <v>1.2.1 Erlöse aus der Herstellung bestimmter Gasbeschaffenheiten</v>
          </cell>
        </row>
        <row r="16">
          <cell r="D16" t="str">
            <v>2.1 Vorräte</v>
          </cell>
          <cell r="E16" t="str">
            <v>1.2.2 Erlöse aus Nominierungsersatzverfahren</v>
          </cell>
        </row>
        <row r="17">
          <cell r="D17" t="str">
            <v>2.2.1 Forderungen aus Lieferungen und Leistungen</v>
          </cell>
          <cell r="E17" t="str">
            <v>1.2.3 Erlöse aus erweitertem Bilanzausgleich</v>
          </cell>
        </row>
        <row r="18">
          <cell r="D18" t="str">
            <v>2.2.2 Forderungen gegen verbundene Unternehmen (z.B. Cash-Pooling)</v>
          </cell>
          <cell r="E18" t="str">
            <v>1.2.4 Erlöse aus sonstigen Flexibilitätsdienstleistungen</v>
          </cell>
        </row>
        <row r="19">
          <cell r="D19" t="str">
            <v>2.2.3 Forderungen gegen Unternehmen, mit denen ein 
Beteiligungsverhältnis besteht</v>
          </cell>
          <cell r="E19" t="str">
            <v>1.2.5 Erlöse aus anderen erforderlichen sonstigen Hilfsdiensten</v>
          </cell>
        </row>
        <row r="20">
          <cell r="D20" t="str">
            <v>2.2.4 Sonstige Vermögensgegenstände</v>
          </cell>
          <cell r="E20" t="str">
            <v>1.2.6 Umsatzerlöse aus Biogas- und MRU-Umlage inkl. Ausgleichsauszahlungen</v>
          </cell>
        </row>
        <row r="21">
          <cell r="D21" t="str">
            <v>2.3.1 Anteile an verbundenen Unternehmen</v>
          </cell>
          <cell r="E21" t="str">
            <v>1.2.7 Umsatzerlöse aufgrund von Erstattungen aus dem Biogas- und dem MRU-Umlagemechanismus</v>
          </cell>
        </row>
        <row r="22">
          <cell r="D22" t="str">
            <v>2.3.2 eigene Anteile</v>
          </cell>
          <cell r="E22" t="str">
            <v>1.3 Erlöse aus Verkauf von Entspannungsstrom</v>
          </cell>
        </row>
        <row r="23">
          <cell r="D23" t="str">
            <v>2.3.3 sonstige Wertpapiere</v>
          </cell>
          <cell r="E23" t="str">
            <v>1.4 Erlöse aus Differenzmengen/Mehr-Mindermengenabrechnung</v>
          </cell>
        </row>
        <row r="24">
          <cell r="D24" t="str">
            <v>2.4 Kassenbestand, Bundesbankguthaben, Guthaben bei Kreditinstituten und Schecks</v>
          </cell>
          <cell r="E24" t="str">
            <v>1.5 Sonstige Erlöse</v>
          </cell>
        </row>
        <row r="25">
          <cell r="D25" t="str">
            <v>2.5 Kapitalausgleichsposten</v>
          </cell>
          <cell r="E25" t="str">
            <v>1.6 Umsatzerlöse aus Netzentgelten Strom</v>
          </cell>
        </row>
        <row r="26">
          <cell r="D26" t="str">
            <v>3 Rechnungsabgrenzungsposten</v>
          </cell>
          <cell r="E26" t="str">
            <v>2 Bestandsveränderungen</v>
          </cell>
        </row>
        <row r="27">
          <cell r="D27" t="str">
            <v>4 Aktive latente Steuern</v>
          </cell>
          <cell r="E27" t="str">
            <v>3 andere aktivierte Eigenleistungen</v>
          </cell>
        </row>
        <row r="28">
          <cell r="D28" t="str">
            <v>5 Aktiver Unterschiedsbetrag aus der Vermögensverrechnung</v>
          </cell>
          <cell r="E28" t="str">
            <v>4.1 Erträge aus der Auflösung von Netzanschlussbeiträgen</v>
          </cell>
        </row>
        <row r="29">
          <cell r="D29" t="str">
            <v>6.1 Gezeichnetes Kapital</v>
          </cell>
          <cell r="E29" t="str">
            <v>4.2 Erträge aus der Auflösung von Baukostenzuschüssen</v>
          </cell>
        </row>
        <row r="30">
          <cell r="D30" t="str">
            <v>6.2 Kapitalrücklage</v>
          </cell>
          <cell r="E30" t="str">
            <v>4.3 Andere sonstige Erträge</v>
          </cell>
        </row>
        <row r="31">
          <cell r="D31" t="str">
            <v>6.3.1 gesetzliche Rücklage</v>
          </cell>
          <cell r="E31" t="str">
            <v>5.1.1 Aufwendungen für die Beschaffung von Verlustenergie</v>
          </cell>
        </row>
        <row r="32">
          <cell r="D32" t="str">
            <v>6.3.2 Rücklage für Anteile an einem herrschenden oder mehrheitlich beteiligten Unternehmen</v>
          </cell>
          <cell r="E32" t="str">
            <v>5.1.2 Aufwendungen für die Beschaffung von Treibenergie</v>
          </cell>
        </row>
        <row r="33">
          <cell r="D33" t="str">
            <v>6.3.3 satzungsmäßige Rücklagen</v>
          </cell>
          <cell r="E33" t="str">
            <v>5.1.3 Aufwendungen für die Beschaffung von Eigenverbrauch</v>
          </cell>
        </row>
        <row r="34">
          <cell r="D34" t="str">
            <v>6.3.4 andere Gewinnrücklagen</v>
          </cell>
          <cell r="E34" t="str">
            <v>5.1.4 Aufwendungen für die Beschaffung von Entspannungsenergie</v>
          </cell>
        </row>
        <row r="35">
          <cell r="D35" t="str">
            <v>6.4 Gewinnvortrag/Verlustvortrag</v>
          </cell>
          <cell r="E35" t="str">
            <v>5.1.5 Aufwendungen aus dem Emissionshandelsgesetz</v>
          </cell>
        </row>
        <row r="36">
          <cell r="D36" t="str">
            <v>6.5 Kapitalausgleichsposten</v>
          </cell>
          <cell r="E36" t="str">
            <v>5.1.6 Sonstiges</v>
          </cell>
        </row>
        <row r="37">
          <cell r="D37" t="str">
            <v>6.6 Jahresüberschuss/Jahresfehlbetrag</v>
          </cell>
          <cell r="E37" t="str">
            <v>5.2.1 Aufwendungen an vorgelagerte Netzbetreiber</v>
          </cell>
        </row>
        <row r="38">
          <cell r="D38" t="str">
            <v>7 Erhaltene Baukostenzuschüsse einschließlich passivierter Leistungen der Anschlussnehmer zur Erstattung von Netzanschlusskosten</v>
          </cell>
          <cell r="E38" t="str">
            <v>5.2.2 Aufwendungen für überlassene Netzinfrastruktur</v>
          </cell>
        </row>
        <row r="39">
          <cell r="D39" t="str">
            <v>8 Sonderposten für Investitionszuschüsse</v>
          </cell>
          <cell r="E39" t="str">
            <v>5.2.3 Aufwendungen für durch Dritte erbrachte Betriebsführung</v>
          </cell>
        </row>
        <row r="40">
          <cell r="D40" t="str">
            <v>9 Sonderposten mit Rücklageanteil</v>
          </cell>
          <cell r="E40" t="str">
            <v>5.2.4 Aufwendungen für durch Dritte erbrachte Wartungs- und Instandhaltungsleistungen</v>
          </cell>
        </row>
        <row r="41">
          <cell r="D41" t="str">
            <v>10.1 Rückstellungen für Pensionen und ähnliche Verpflichtungen</v>
          </cell>
          <cell r="E41" t="str">
            <v>5.2.5 Aufwendungen für die Beschaffung von Ausgleichsenergie für den Basisbilanzausgleich</v>
          </cell>
        </row>
        <row r="42">
          <cell r="D42" t="str">
            <v>10.2 Steuerrückstellungen</v>
          </cell>
          <cell r="E42" t="str">
            <v>5.2.6 Aufwendungen für Differenzmengen/Mehr- Mindermengenabrechnung</v>
          </cell>
        </row>
        <row r="43">
          <cell r="D43" t="str">
            <v>10.3 sonstige Rückstellungen</v>
          </cell>
          <cell r="E43" t="str">
            <v>5.2.7 Sonstiges</v>
          </cell>
        </row>
        <row r="44">
          <cell r="D44" t="str">
            <v>11.1 Anleihen, davon konvertibel</v>
          </cell>
          <cell r="E44" t="str">
            <v>6.1 Löhne und Gehälter</v>
          </cell>
        </row>
        <row r="45">
          <cell r="D45" t="str">
            <v>11.2 Verbindlichkeiten gegenüber Kreditinstituten</v>
          </cell>
          <cell r="E45" t="str">
            <v>6.2.1 für Altersversorgung</v>
          </cell>
        </row>
        <row r="46">
          <cell r="D46" t="str">
            <v>11.3 erhaltene Anzahlungen auf Bestellungen</v>
          </cell>
          <cell r="E46" t="str">
            <v>6.2.2 für soziale Abgaben und sonstige Aufwendungen</v>
          </cell>
        </row>
        <row r="47">
          <cell r="D47" t="str">
            <v>11.4 Verbindlichkeiten aus Lieferungen und Leistungen</v>
          </cell>
          <cell r="E47" t="str">
            <v>7.1.1 Konzessionen, gewerbliche Schutzrechte und ähnliche Rechte und Werte sowie Lizenzen an solchen Rechten und Werten</v>
          </cell>
        </row>
        <row r="48">
          <cell r="D48" t="str">
            <v>11.5 Verbindlichkeiten aus der Annahme gezogener Wechsel und der Ausstellung eigener Wechsel</v>
          </cell>
          <cell r="E48" t="str">
            <v>7.1.2 Sonstiges</v>
          </cell>
        </row>
        <row r="49">
          <cell r="D49" t="str">
            <v>11.6 Verbindlichkeiten gegenüber verbundenen Unternehmen</v>
          </cell>
          <cell r="E49" t="str">
            <v>7.2 Abschreibungen des Sachanlagevermögens</v>
          </cell>
        </row>
        <row r="50">
          <cell r="D50" t="str">
            <v>11.7 Verbindlichkeiten ggü. Unternehmen, mit denen ein Beteiligungsverhältnis besteht</v>
          </cell>
          <cell r="E50" t="str">
            <v>7.3 Abschreibungen auf Vermögensgegenstände des Umlaufvermögens und Finanzanlagen</v>
          </cell>
        </row>
        <row r="51">
          <cell r="D51" t="str">
            <v>11.8 sonstige Verbindlichkeiten</v>
          </cell>
          <cell r="E51" t="str">
            <v>8.1 für sonstige Flexibilitätsdienstleistungen</v>
          </cell>
        </row>
        <row r="52">
          <cell r="D52" t="str">
            <v>12 Rechnungsabgrenzungsposten</v>
          </cell>
          <cell r="E52" t="str">
            <v>8.2 für die Durchführung der Versteigerung nach § 13 Abs. 1 GasNZV</v>
          </cell>
        </row>
        <row r="53">
          <cell r="D53" t="str">
            <v>13 Passive latente Steuern</v>
          </cell>
          <cell r="E53" t="str">
            <v>8.3 aus vertraglichen Vereinbarungen mit Dritten gem. KOLA</v>
          </cell>
        </row>
        <row r="54">
          <cell r="D54" t="str">
            <v>14 Kapitalausgleichsposten</v>
          </cell>
          <cell r="E54" t="str">
            <v>8.4 Wartung und Instandsetzung</v>
          </cell>
        </row>
        <row r="55">
          <cell r="E55" t="str">
            <v>8.5 Konzessionsabgaben</v>
          </cell>
        </row>
        <row r="56">
          <cell r="E56" t="str">
            <v>8.6 Mieten, sonstige Pachtzinsen, sonstige Leasingraten, Gebühren und Beiträge</v>
          </cell>
        </row>
        <row r="57">
          <cell r="E57" t="str">
            <v>8.7 Versicherungen</v>
          </cell>
        </row>
        <row r="58">
          <cell r="E58" t="str">
            <v>8.8 Bürobedarf, Drucksachen und Zeitschriften</v>
          </cell>
        </row>
        <row r="59">
          <cell r="E59" t="str">
            <v>8.9 Postkosten, Frachtkosten und ähnliche Kosten</v>
          </cell>
        </row>
        <row r="60">
          <cell r="E60" t="str">
            <v>8.10 Rechts- und Beratungskosten</v>
          </cell>
        </row>
        <row r="61">
          <cell r="E61" t="str">
            <v>8.11 Sponsoring, Werbung, Spenden</v>
          </cell>
        </row>
        <row r="62">
          <cell r="E62" t="str">
            <v>8.12 Reisekosten und Auslösungen</v>
          </cell>
        </row>
        <row r="63">
          <cell r="E63" t="str">
            <v>8.13 Bewirtung und Geschenke</v>
          </cell>
        </row>
        <row r="64">
          <cell r="E64" t="str">
            <v>8.14 Einzelwertberichtigungen</v>
          </cell>
        </row>
        <row r="65">
          <cell r="E65" t="str">
            <v>8.15 Pauschalwertberichtigungen</v>
          </cell>
        </row>
        <row r="66">
          <cell r="E66" t="str">
            <v>8.16 Abschreibungen auf Forderungen</v>
          </cell>
        </row>
        <row r="67">
          <cell r="E67" t="str">
            <v>8.17 Entgelte für vermiedene Netzkosten nach § 20a GasNEV</v>
          </cell>
        </row>
        <row r="68">
          <cell r="E68" t="str">
            <v>8.18 Sonstiges</v>
          </cell>
        </row>
        <row r="69">
          <cell r="E69" t="str">
            <v>9 Erträge aus Beteiligungen</v>
          </cell>
        </row>
        <row r="70">
          <cell r="E70" t="str">
            <v>9.a davon aus verbundenen Unternehmen</v>
          </cell>
        </row>
        <row r="71">
          <cell r="E71" t="str">
            <v>10 Erträge aus anderen Wertpapieren und Ausleihungen des Finanzanlagevermögens</v>
          </cell>
        </row>
        <row r="72">
          <cell r="E72" t="str">
            <v>10.a davon aus verbundenen Unternehmen</v>
          </cell>
        </row>
        <row r="73">
          <cell r="E73" t="str">
            <v>11.1.1 Erträge aus verzinslichen Finanzanlagen</v>
          </cell>
        </row>
        <row r="74">
          <cell r="E74" t="str">
            <v>11.1.2 Erträge aus Cash-Pooling</v>
          </cell>
        </row>
        <row r="75">
          <cell r="E75" t="str">
            <v>11.2.1 Erträge aus Forderungen aus Lieferungen und Leistungen</v>
          </cell>
        </row>
        <row r="76">
          <cell r="E76" t="str">
            <v>11.2.2 Erträge aus Forderungen gegenüber verbundenen Unternehmen (z.B. Cash-Pooling)</v>
          </cell>
        </row>
        <row r="77">
          <cell r="E77" t="str">
            <v>11.2.3 Erträge aus Forderungen gegen Unternehmen, mit denen ein Beteiligungsverhältnis besteht</v>
          </cell>
        </row>
        <row r="78">
          <cell r="E78" t="str">
            <v>11.2.4 Erträge aus sonstigen Vermögensgegenständen</v>
          </cell>
        </row>
        <row r="79">
          <cell r="E79" t="str">
            <v>11.2.5 Erträge aus Wertpapieren des Umlaufvermögens</v>
          </cell>
        </row>
        <row r="80">
          <cell r="E80" t="str">
            <v>11.2.6 Erträge aus Kassenbestand, Guthaben bei der Bundesbank und Kreditinstituten</v>
          </cell>
        </row>
        <row r="81">
          <cell r="E81" t="str">
            <v>11.3 Andere sonstige Zinsen und ähnliche Erträge</v>
          </cell>
        </row>
        <row r="82">
          <cell r="E82" t="str">
            <v>12.1 Abschreibungen auf Finanzanlagen</v>
          </cell>
        </row>
        <row r="83">
          <cell r="E83" t="str">
            <v>12.2 Abschreibungen auf Wertpapiere des Umlaufvermögens</v>
          </cell>
        </row>
        <row r="84">
          <cell r="E84" t="str">
            <v>13.a davon Fremdkapitalzinsen, die im Zusammenhang mit Gabi-Gas, Regel- und Ausgleichsenergie stehen</v>
          </cell>
        </row>
        <row r="85">
          <cell r="E85" t="str">
            <v>13.b davon Zinsen und Gebühren für Cash-Pooling</v>
          </cell>
        </row>
        <row r="86">
          <cell r="E86" t="str">
            <v>13.1 gegenüber verbundenen Unternehmen</v>
          </cell>
        </row>
        <row r="87">
          <cell r="E87" t="str">
            <v>13.2 gegenüber Unternehmen, mit denen ein Beteiligungsverhältnis besteht</v>
          </cell>
        </row>
        <row r="88">
          <cell r="E88" t="str">
            <v>13.3 gegenüber Kreditinstituten</v>
          </cell>
        </row>
        <row r="89">
          <cell r="E89" t="str">
            <v>13.4 Sonstiges</v>
          </cell>
        </row>
        <row r="90">
          <cell r="E90" t="str">
            <v>14 Steuern vom Einkommen und vom Ertrag</v>
          </cell>
        </row>
        <row r="91">
          <cell r="E91" t="str">
            <v>15.1 KFZ-Steuer</v>
          </cell>
        </row>
        <row r="92">
          <cell r="E92" t="str">
            <v>15.2 Grundsteuer</v>
          </cell>
        </row>
        <row r="93">
          <cell r="E93" t="str">
            <v>15.3 Sonstiges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B_KKAuf"/>
      <sheetName val="D_SAV"/>
      <sheetName val="D1_BKZ_NAKB_SoPo"/>
      <sheetName val="D2_WAV"/>
      <sheetName val="D3_Anl_Spiegel"/>
      <sheetName val="D4_Zuordnung_HGB"/>
      <sheetName val="E_Erläuterung"/>
      <sheetName val="Listen"/>
      <sheetName val="Changelog BNetzA"/>
      <sheetName val="Changelog TH"/>
    </sheetNames>
    <sheetDataSet>
      <sheetData sheetId="0"/>
      <sheetData sheetId="1">
        <row r="9">
          <cell r="B9">
            <v>2022</v>
          </cell>
        </row>
      </sheetData>
      <sheetData sheetId="2"/>
      <sheetData sheetId="3"/>
      <sheetData sheetId="4"/>
      <sheetData sheetId="5"/>
      <sheetData sheetId="6"/>
      <sheetData sheetId="7"/>
      <sheetData sheetId="8"/>
      <sheetData sheetId="9" refreshError="1">
        <row r="2">
          <cell r="E2" t="str">
            <v>Verpächter</v>
          </cell>
          <cell r="L2" t="str">
            <v>Baukostenzuschüsse</v>
          </cell>
        </row>
        <row r="3">
          <cell r="E3" t="str">
            <v>anderer Netzbereich</v>
          </cell>
          <cell r="L3" t="str">
            <v>Netzanschlusskostenbeiträge</v>
          </cell>
        </row>
        <row r="4">
          <cell r="E4" t="str">
            <v>Voll-Netzzugang (§ 26 I ARegV) nach dem Basisjahr</v>
          </cell>
          <cell r="L4" t="str">
            <v>SoPo Investitionszuschüsse</v>
          </cell>
        </row>
        <row r="5">
          <cell r="E5" t="str">
            <v>Teil-Netzzugang (§ 26 II, III ARegV) nach dem Basisjahr</v>
          </cell>
        </row>
        <row r="6">
          <cell r="E6" t="str">
            <v>Teil-Netzabgang (§ 26 II, III ARegV) nach dem Basisjahr</v>
          </cell>
        </row>
        <row r="7">
          <cell r="E7" t="str">
            <v>Ehemalige Investitionsmaßnahmen (§ 34 Abs. 7 ARegV)</v>
          </cell>
        </row>
        <row r="8">
          <cell r="E8" t="str">
            <v>sonstiger Zu- bzw. Abgang</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B_KKAuf"/>
      <sheetName val="D_SAV"/>
      <sheetName val="D1_Anl_Spiegel"/>
      <sheetName val="D2_BKZ_NAKB_SoPo"/>
      <sheetName val="D3_WAV"/>
      <sheetName val="D4_Zuordnung_HGB"/>
      <sheetName val="E_Erläuterung"/>
      <sheetName val="Ausfüllbeispiel AiB"/>
      <sheetName val="Listen"/>
    </sheetNames>
    <sheetDataSet>
      <sheetData sheetId="0"/>
      <sheetData sheetId="1"/>
      <sheetData sheetId="2"/>
      <sheetData sheetId="3"/>
      <sheetData sheetId="4"/>
      <sheetData sheetId="5"/>
      <sheetData sheetId="6"/>
      <sheetData sheetId="7"/>
      <sheetData sheetId="8"/>
      <sheetData sheetId="9"/>
      <sheetData sheetId="10">
        <row r="2">
          <cell r="I2" t="str">
            <v>Selbst geschaffene gewerbliche Schutzrechte und ähnliche Rechte und Werte</v>
          </cell>
          <cell r="M2">
            <v>2021</v>
          </cell>
        </row>
        <row r="3">
          <cell r="I3" t="str">
            <v>entgeltlich erworbene Konzessionen, gewerbliche Schutzrechte und ähnliche Rechte und Werte sowie Lizenzen an solchen Rechten und Werten</v>
          </cell>
          <cell r="M3">
            <v>2022</v>
          </cell>
        </row>
        <row r="4">
          <cell r="I4" t="str">
            <v>geleistete Anzahlungen auf immaterielle Vermögensgegenstände</v>
          </cell>
          <cell r="M4">
            <v>2023</v>
          </cell>
        </row>
        <row r="5">
          <cell r="I5" t="str">
            <v>geleistete Anzahlungen und Anlagen im Bau des Sachanlagevermögens</v>
          </cell>
          <cell r="M5">
            <v>2024</v>
          </cell>
        </row>
        <row r="6">
          <cell r="I6" t="str">
            <v>Grundstücke</v>
          </cell>
          <cell r="M6">
            <v>2025</v>
          </cell>
        </row>
        <row r="7">
          <cell r="I7" t="str">
            <v>grundstücksgleiche Rechte</v>
          </cell>
          <cell r="M7">
            <v>2026</v>
          </cell>
        </row>
      </sheetData>
    </sheetDataSet>
  </externalBook>
</externalLink>
</file>

<file path=xl/theme/theme1.xml><?xml version="1.0" encoding="utf-8"?>
<a:theme xmlns:a="http://schemas.openxmlformats.org/drawingml/2006/main" name="BNetzAPowerPoint">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lnDef>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Office Theme 13">
        <a:dk1>
          <a:srgbClr val="000000"/>
        </a:dk1>
        <a:lt1>
          <a:srgbClr val="FFFFFF"/>
        </a:lt1>
        <a:dk2>
          <a:srgbClr val="FFFFFF"/>
        </a:dk2>
        <a:lt2>
          <a:srgbClr val="808080"/>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Office Theme 14">
        <a:dk1>
          <a:srgbClr val="000000"/>
        </a:dk1>
        <a:lt1>
          <a:srgbClr val="FFFFFF"/>
        </a:lt1>
        <a:dk2>
          <a:srgbClr val="FFFFFF"/>
        </a:dk2>
        <a:lt2>
          <a:srgbClr val="D5E0E9"/>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Bundesnetzagentur-Vorlage 1">
        <a:dk1>
          <a:srgbClr val="000000"/>
        </a:dk1>
        <a:lt1>
          <a:srgbClr val="FFFFFF"/>
        </a:lt1>
        <a:dk2>
          <a:srgbClr val="FFFFFF"/>
        </a:dk2>
        <a:lt2>
          <a:srgbClr val="D9E5F2"/>
        </a:lt2>
        <a:accent1>
          <a:srgbClr val="417DBE"/>
        </a:accent1>
        <a:accent2>
          <a:srgbClr val="E16900"/>
        </a:accent2>
        <a:accent3>
          <a:srgbClr val="FFFFFF"/>
        </a:accent3>
        <a:accent4>
          <a:srgbClr val="000000"/>
        </a:accent4>
        <a:accent5>
          <a:srgbClr val="B0BFDB"/>
        </a:accent5>
        <a:accent6>
          <a:srgbClr val="CC5E00"/>
        </a:accent6>
        <a:hlink>
          <a:srgbClr val="8DB1D8"/>
        </a:hlink>
        <a:folHlink>
          <a:srgbClr val="57676F"/>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6">
    <tabColor theme="6" tint="0.39997558519241921"/>
  </sheetPr>
  <dimension ref="A1:B22"/>
  <sheetViews>
    <sheetView tabSelected="1" zoomScale="80" zoomScaleNormal="80" workbookViewId="0">
      <selection activeCell="B11" sqref="B11"/>
    </sheetView>
  </sheetViews>
  <sheetFormatPr baseColWidth="10" defaultColWidth="11.42578125" defaultRowHeight="15" x14ac:dyDescent="0.25"/>
  <cols>
    <col min="1" max="1" width="32.85546875" style="54" customWidth="1"/>
    <col min="2" max="2" width="235.28515625" style="54" customWidth="1"/>
    <col min="3" max="3" width="20.28515625" style="54" customWidth="1"/>
    <col min="4" max="1023" width="11.5703125" style="54" customWidth="1"/>
    <col min="1024" max="16384" width="11.42578125" style="54"/>
  </cols>
  <sheetData>
    <row r="1" spans="1:2" ht="18.75" x14ac:dyDescent="0.3">
      <c r="A1" s="48" t="s">
        <v>164</v>
      </c>
    </row>
    <row r="2" spans="1:2" ht="18.75" x14ac:dyDescent="0.3">
      <c r="A2" s="48"/>
    </row>
    <row r="3" spans="1:2" x14ac:dyDescent="0.25">
      <c r="A3" s="54" t="s">
        <v>165</v>
      </c>
    </row>
    <row r="4" spans="1:2" x14ac:dyDescent="0.25">
      <c r="A4" s="189" t="s">
        <v>166</v>
      </c>
      <c r="B4" s="187"/>
    </row>
    <row r="5" spans="1:2" x14ac:dyDescent="0.25">
      <c r="A5" s="188" t="s">
        <v>147</v>
      </c>
      <c r="B5" s="187"/>
    </row>
    <row r="6" spans="1:2" x14ac:dyDescent="0.25">
      <c r="A6" s="186" t="s">
        <v>167</v>
      </c>
      <c r="B6" s="187"/>
    </row>
    <row r="7" spans="1:2" ht="18.75" x14ac:dyDescent="0.3">
      <c r="A7" s="48"/>
    </row>
    <row r="8" spans="1:2" ht="15.75" x14ac:dyDescent="0.25">
      <c r="A8" s="53" t="s">
        <v>98</v>
      </c>
    </row>
    <row r="9" spans="1:2" ht="45" x14ac:dyDescent="0.25">
      <c r="A9" s="62" t="s">
        <v>89</v>
      </c>
      <c r="B9" s="55" t="s">
        <v>119</v>
      </c>
    </row>
    <row r="10" spans="1:2" ht="45" x14ac:dyDescent="0.25">
      <c r="A10" s="62" t="s">
        <v>168</v>
      </c>
      <c r="B10" s="55" t="s">
        <v>217</v>
      </c>
    </row>
    <row r="11" spans="1:2" ht="318" customHeight="1" x14ac:dyDescent="0.25">
      <c r="A11" s="62" t="s">
        <v>90</v>
      </c>
      <c r="B11" s="184" t="s">
        <v>216</v>
      </c>
    </row>
    <row r="12" spans="1:2" ht="63.75" customHeight="1" x14ac:dyDescent="0.25">
      <c r="A12" s="62" t="s">
        <v>117</v>
      </c>
      <c r="B12" s="61" t="s">
        <v>118</v>
      </c>
    </row>
    <row r="13" spans="1:2" ht="135" x14ac:dyDescent="0.25">
      <c r="A13" s="62" t="s">
        <v>88</v>
      </c>
      <c r="B13" s="56" t="s">
        <v>214</v>
      </c>
    </row>
    <row r="14" spans="1:2" ht="30" x14ac:dyDescent="0.25">
      <c r="A14" s="62" t="s">
        <v>108</v>
      </c>
      <c r="B14" s="56" t="s">
        <v>169</v>
      </c>
    </row>
    <row r="15" spans="1:2" ht="15.75" x14ac:dyDescent="0.25">
      <c r="A15" s="122"/>
      <c r="B15" s="123"/>
    </row>
    <row r="16" spans="1:2" ht="15.75" x14ac:dyDescent="0.25">
      <c r="A16" s="122"/>
      <c r="B16" s="123"/>
    </row>
    <row r="17" spans="1:2" ht="15.75" x14ac:dyDescent="0.25">
      <c r="A17" s="53" t="s">
        <v>120</v>
      </c>
      <c r="B17" s="123"/>
    </row>
    <row r="18" spans="1:2" x14ac:dyDescent="0.25">
      <c r="B18" s="123"/>
    </row>
    <row r="19" spans="1:2" ht="18.75" x14ac:dyDescent="0.3">
      <c r="A19" s="48" t="s">
        <v>99</v>
      </c>
      <c r="B19" s="57"/>
    </row>
    <row r="20" spans="1:2" ht="30" x14ac:dyDescent="0.25">
      <c r="A20" s="58" t="s">
        <v>100</v>
      </c>
      <c r="B20" s="60" t="s">
        <v>109</v>
      </c>
    </row>
    <row r="21" spans="1:2" ht="45" x14ac:dyDescent="0.25">
      <c r="A21" s="59" t="s">
        <v>11</v>
      </c>
      <c r="B21" s="61" t="s">
        <v>170</v>
      </c>
    </row>
    <row r="22" spans="1:2" ht="30" x14ac:dyDescent="0.25">
      <c r="A22" s="59" t="s">
        <v>5</v>
      </c>
      <c r="B22" s="61" t="s">
        <v>171</v>
      </c>
    </row>
  </sheetData>
  <sheetProtection formatCells="0" formatColumns="0" formatRows="0"/>
  <mergeCells count="3">
    <mergeCell ref="A6:B6"/>
    <mergeCell ref="A5:B5"/>
    <mergeCell ref="A4:B4"/>
  </mergeCells>
  <pageMargins left="0.70000000000000007" right="0.70000000000000007" top="1.5748031496062991" bottom="1.5748031496062991" header="1.1811023622047243" footer="1.1811023622047243"/>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5" tint="0.39997558519241921"/>
  </sheetPr>
  <dimension ref="A1:E43"/>
  <sheetViews>
    <sheetView zoomScale="80" zoomScaleNormal="80" workbookViewId="0">
      <selection activeCell="B5" sqref="B5"/>
    </sheetView>
  </sheetViews>
  <sheetFormatPr baseColWidth="10" defaultRowHeight="15" x14ac:dyDescent="0.25"/>
  <cols>
    <col min="1" max="1" width="24.85546875" style="10" customWidth="1"/>
    <col min="2" max="2" width="25.28515625" style="10" customWidth="1"/>
    <col min="3" max="3" width="104.7109375" style="10" customWidth="1"/>
    <col min="4" max="4" width="16.7109375" style="10" customWidth="1"/>
    <col min="5" max="5" width="6.7109375" style="10" customWidth="1"/>
    <col min="6" max="16384" width="11.42578125" style="10"/>
  </cols>
  <sheetData>
    <row r="1" spans="1:5" x14ac:dyDescent="0.25">
      <c r="A1" s="118" t="s">
        <v>218</v>
      </c>
    </row>
    <row r="2" spans="1:5" ht="21" x14ac:dyDescent="0.35">
      <c r="A2" s="13" t="s">
        <v>70</v>
      </c>
    </row>
    <row r="4" spans="1:5" ht="18.75" x14ac:dyDescent="0.3">
      <c r="A4" s="3" t="s">
        <v>13</v>
      </c>
      <c r="B4" s="4"/>
      <c r="C4" s="5"/>
    </row>
    <row r="5" spans="1:5" x14ac:dyDescent="0.25">
      <c r="A5" s="14" t="s">
        <v>0</v>
      </c>
      <c r="B5" s="30"/>
      <c r="C5" s="43"/>
    </row>
    <row r="6" spans="1:5" x14ac:dyDescent="0.25">
      <c r="A6" s="14" t="s">
        <v>4</v>
      </c>
      <c r="B6" s="75"/>
      <c r="C6" s="44"/>
    </row>
    <row r="7" spans="1:5" ht="15" customHeight="1" x14ac:dyDescent="0.25">
      <c r="A7" s="14" t="s">
        <v>8</v>
      </c>
      <c r="B7" s="32"/>
    </row>
    <row r="8" spans="1:5" x14ac:dyDescent="0.25">
      <c r="A8" s="14" t="s">
        <v>1</v>
      </c>
      <c r="B8" s="29" t="s">
        <v>172</v>
      </c>
    </row>
    <row r="9" spans="1:5" hidden="1" x14ac:dyDescent="0.25">
      <c r="A9" s="14" t="s">
        <v>2</v>
      </c>
      <c r="B9" s="29" t="s">
        <v>69</v>
      </c>
    </row>
    <row r="10" spans="1:5" hidden="1" x14ac:dyDescent="0.25">
      <c r="A10" s="14" t="s">
        <v>3</v>
      </c>
      <c r="B10" s="29" t="s">
        <v>69</v>
      </c>
    </row>
    <row r="12" spans="1:5" ht="45" x14ac:dyDescent="0.25">
      <c r="A12" s="77" t="s">
        <v>82</v>
      </c>
      <c r="B12" s="33">
        <v>2026</v>
      </c>
      <c r="C12" s="15"/>
    </row>
    <row r="14" spans="1:5" ht="18.75" x14ac:dyDescent="0.3">
      <c r="A14" s="3" t="s">
        <v>146</v>
      </c>
      <c r="B14" s="4"/>
      <c r="C14" s="4"/>
      <c r="D14" s="5"/>
      <c r="E14" s="16"/>
    </row>
    <row r="15" spans="1:5" ht="33.75" customHeight="1" x14ac:dyDescent="0.25">
      <c r="A15" s="41" t="s">
        <v>125</v>
      </c>
      <c r="B15" s="73" t="s">
        <v>124</v>
      </c>
      <c r="C15" s="31"/>
      <c r="D15" s="72" t="s">
        <v>148</v>
      </c>
    </row>
    <row r="16" spans="1:5" x14ac:dyDescent="0.25">
      <c r="A16" s="34" t="s">
        <v>212</v>
      </c>
      <c r="B16" s="47" t="s">
        <v>213</v>
      </c>
      <c r="C16" s="27"/>
      <c r="D16" s="40"/>
    </row>
    <row r="17" spans="1:4" x14ac:dyDescent="0.25">
      <c r="A17" s="34"/>
      <c r="B17" s="47"/>
      <c r="C17" s="27"/>
      <c r="D17" s="40"/>
    </row>
    <row r="18" spans="1:4" ht="15" customHeight="1" x14ac:dyDescent="0.25">
      <c r="A18" s="34"/>
      <c r="B18" s="47"/>
      <c r="C18" s="27"/>
      <c r="D18" s="40"/>
    </row>
    <row r="19" spans="1:4" x14ac:dyDescent="0.25">
      <c r="A19" s="34"/>
      <c r="B19" s="47"/>
      <c r="C19" s="27"/>
      <c r="D19" s="40"/>
    </row>
    <row r="20" spans="1:4" ht="15" customHeight="1" x14ac:dyDescent="0.25">
      <c r="A20" s="34"/>
      <c r="B20" s="47"/>
      <c r="C20" s="27"/>
      <c r="D20" s="40"/>
    </row>
    <row r="23" spans="1:4" ht="18.75" x14ac:dyDescent="0.3">
      <c r="A23" s="3" t="s">
        <v>149</v>
      </c>
      <c r="B23" s="4"/>
      <c r="C23" s="4"/>
      <c r="D23" s="5"/>
    </row>
    <row r="24" spans="1:4" x14ac:dyDescent="0.25">
      <c r="A24" s="54"/>
      <c r="B24" s="54"/>
      <c r="C24" s="54"/>
      <c r="D24" s="54"/>
    </row>
    <row r="25" spans="1:4" ht="15" customHeight="1" x14ac:dyDescent="0.25">
      <c r="A25" s="121" t="s">
        <v>150</v>
      </c>
      <c r="B25" s="121"/>
      <c r="C25" s="121"/>
      <c r="D25" s="120" t="s">
        <v>69</v>
      </c>
    </row>
    <row r="26" spans="1:4" ht="15" customHeight="1" x14ac:dyDescent="0.25">
      <c r="A26" s="190" t="s">
        <v>151</v>
      </c>
      <c r="B26" s="190"/>
      <c r="C26" s="190"/>
      <c r="D26" s="120" t="s">
        <v>69</v>
      </c>
    </row>
    <row r="27" spans="1:4" ht="15" customHeight="1" x14ac:dyDescent="0.25">
      <c r="A27" s="121"/>
      <c r="B27" s="121"/>
      <c r="C27" s="121"/>
      <c r="D27" s="121"/>
    </row>
    <row r="28" spans="1:4" ht="15" customHeight="1" x14ac:dyDescent="0.25">
      <c r="A28" s="121" t="s">
        <v>152</v>
      </c>
      <c r="B28" s="121"/>
      <c r="C28" s="121"/>
      <c r="D28" s="120" t="s">
        <v>69</v>
      </c>
    </row>
    <row r="29" spans="1:4" x14ac:dyDescent="0.25">
      <c r="A29" s="121" t="s">
        <v>153</v>
      </c>
      <c r="B29" s="121"/>
      <c r="C29" s="121"/>
      <c r="D29" s="120" t="s">
        <v>69</v>
      </c>
    </row>
    <row r="30" spans="1:4" x14ac:dyDescent="0.25">
      <c r="A30" s="121"/>
      <c r="B30" s="121"/>
      <c r="C30" s="121"/>
      <c r="D30" s="121"/>
    </row>
    <row r="31" spans="1:4" x14ac:dyDescent="0.25">
      <c r="A31" s="121" t="s">
        <v>154</v>
      </c>
      <c r="B31" s="121"/>
      <c r="C31" s="121"/>
      <c r="D31" s="120" t="s">
        <v>69</v>
      </c>
    </row>
    <row r="32" spans="1:4" x14ac:dyDescent="0.25">
      <c r="A32" s="121" t="s">
        <v>155</v>
      </c>
      <c r="B32" s="121"/>
      <c r="C32" s="121"/>
      <c r="D32" s="120" t="s">
        <v>69</v>
      </c>
    </row>
    <row r="33" spans="1:4" x14ac:dyDescent="0.25">
      <c r="A33" s="121"/>
      <c r="B33" s="121"/>
      <c r="C33" s="121"/>
      <c r="D33" s="121"/>
    </row>
    <row r="34" spans="1:4" x14ac:dyDescent="0.25">
      <c r="A34" s="121" t="s">
        <v>156</v>
      </c>
      <c r="B34" s="121"/>
      <c r="C34" s="121"/>
      <c r="D34" s="120" t="s">
        <v>69</v>
      </c>
    </row>
    <row r="35" spans="1:4" x14ac:dyDescent="0.25">
      <c r="A35" s="121" t="s">
        <v>157</v>
      </c>
      <c r="B35" s="121"/>
      <c r="C35" s="121"/>
      <c r="D35" s="120" t="s">
        <v>69</v>
      </c>
    </row>
    <row r="36" spans="1:4" x14ac:dyDescent="0.25">
      <c r="A36" s="121"/>
      <c r="B36" s="121"/>
      <c r="C36" s="121"/>
      <c r="D36" s="121"/>
    </row>
    <row r="37" spans="1:4" ht="15" customHeight="1" x14ac:dyDescent="0.25">
      <c r="A37" s="190" t="s">
        <v>158</v>
      </c>
      <c r="B37" s="190"/>
      <c r="C37" s="191"/>
      <c r="D37" s="120" t="s">
        <v>69</v>
      </c>
    </row>
    <row r="38" spans="1:4" x14ac:dyDescent="0.25">
      <c r="A38" s="121" t="s">
        <v>159</v>
      </c>
      <c r="B38" s="121"/>
      <c r="C38" s="121"/>
      <c r="D38" s="120" t="s">
        <v>69</v>
      </c>
    </row>
    <row r="39" spans="1:4" x14ac:dyDescent="0.25">
      <c r="A39" s="121"/>
      <c r="B39" s="121"/>
      <c r="C39" s="121"/>
      <c r="D39" s="54"/>
    </row>
    <row r="40" spans="1:4" x14ac:dyDescent="0.25">
      <c r="A40" s="121" t="s">
        <v>160</v>
      </c>
      <c r="B40" s="121"/>
      <c r="C40" s="121"/>
      <c r="D40" s="120" t="s">
        <v>69</v>
      </c>
    </row>
    <row r="41" spans="1:4" x14ac:dyDescent="0.25">
      <c r="A41" s="121"/>
      <c r="B41" s="121"/>
      <c r="C41" s="121"/>
      <c r="D41" s="54"/>
    </row>
    <row r="42" spans="1:4" ht="15" customHeight="1" x14ac:dyDescent="0.25">
      <c r="A42" s="192" t="s">
        <v>162</v>
      </c>
      <c r="B42" s="192"/>
      <c r="C42" s="193"/>
      <c r="D42" s="120" t="s">
        <v>69</v>
      </c>
    </row>
    <row r="43" spans="1:4" x14ac:dyDescent="0.25">
      <c r="A43" s="54"/>
      <c r="B43" s="54"/>
      <c r="C43" s="54"/>
      <c r="D43" s="54"/>
    </row>
  </sheetData>
  <sheetProtection formatCells="0" formatColumns="0" formatRows="0"/>
  <mergeCells count="3">
    <mergeCell ref="A26:C26"/>
    <mergeCell ref="A37:C37"/>
    <mergeCell ref="A42:C42"/>
  </mergeCells>
  <conditionalFormatting sqref="B16:C16">
    <cfRule type="expression" dxfId="16" priority="62">
      <formula>OR($B$12="Dienstleister",$B$12="Subverpächter")</formula>
    </cfRule>
  </conditionalFormatting>
  <conditionalFormatting sqref="D16">
    <cfRule type="expression" dxfId="15" priority="59">
      <formula>OR($B$12="Dienstleister",$B$12="Subverpächter")</formula>
    </cfRule>
  </conditionalFormatting>
  <conditionalFormatting sqref="D17:D18">
    <cfRule type="expression" dxfId="14" priority="50">
      <formula>OR($B$12="Dienstleister",$B$12="Subverpächter")</formula>
    </cfRule>
  </conditionalFormatting>
  <conditionalFormatting sqref="B17:C18">
    <cfRule type="expression" dxfId="13" priority="51">
      <formula>OR($B$12="Dienstleister",$B$12="Subverpächter")</formula>
    </cfRule>
  </conditionalFormatting>
  <conditionalFormatting sqref="D19">
    <cfRule type="expression" dxfId="12" priority="27">
      <formula>OR($B$12="Dienstleister",$B$12="Subverpächter")</formula>
    </cfRule>
  </conditionalFormatting>
  <conditionalFormatting sqref="B19:C19">
    <cfRule type="expression" dxfId="11" priority="28">
      <formula>OR($B$12="Dienstleister",$B$12="Subverpächter")</formula>
    </cfRule>
  </conditionalFormatting>
  <conditionalFormatting sqref="D20">
    <cfRule type="expression" dxfId="10" priority="25">
      <formula>OR($B$12="Dienstleister",$B$12="Subverpächter")</formula>
    </cfRule>
  </conditionalFormatting>
  <conditionalFormatting sqref="B20:C20">
    <cfRule type="expression" dxfId="9" priority="26">
      <formula>OR($B$12="Dienstleister",$B$12="Subverpächter")</formula>
    </cfRule>
  </conditionalFormatting>
  <conditionalFormatting sqref="D25:D26">
    <cfRule type="expression" dxfId="8" priority="13">
      <formula>OR($B$12="Dienstleister",$B$12="Subverpächter")</formula>
    </cfRule>
  </conditionalFormatting>
  <conditionalFormatting sqref="D30">
    <cfRule type="expression" dxfId="7" priority="12">
      <formula>OR($B$12="Dienstleister",$B$12="Subverpächter")</formula>
    </cfRule>
  </conditionalFormatting>
  <conditionalFormatting sqref="D36">
    <cfRule type="expression" dxfId="6" priority="11">
      <formula>OR($B$12="Dienstleister",$B$12="Subverpächter")</formula>
    </cfRule>
  </conditionalFormatting>
  <conditionalFormatting sqref="D28:D29">
    <cfRule type="expression" dxfId="5" priority="7">
      <formula>OR($B$12="Dienstleister",$B$12="Subverpächter")</formula>
    </cfRule>
  </conditionalFormatting>
  <conditionalFormatting sqref="D31:D32">
    <cfRule type="expression" dxfId="4" priority="6">
      <formula>OR($B$12="Dienstleister",$B$12="Subverpächter")</formula>
    </cfRule>
  </conditionalFormatting>
  <conditionalFormatting sqref="D34:D35">
    <cfRule type="expression" dxfId="3" priority="5">
      <formula>OR($B$12="Dienstleister",$B$12="Subverpächter")</formula>
    </cfRule>
  </conditionalFormatting>
  <conditionalFormatting sqref="D37:D38">
    <cfRule type="expression" dxfId="2" priority="4">
      <formula>OR($B$12="Dienstleister",$B$12="Subverpächter")</formula>
    </cfRule>
  </conditionalFormatting>
  <conditionalFormatting sqref="D40">
    <cfRule type="expression" dxfId="1" priority="3">
      <formula>OR($B$12="Dienstleister",$B$12="Subverpächter")</formula>
    </cfRule>
  </conditionalFormatting>
  <conditionalFormatting sqref="D42">
    <cfRule type="expression" dxfId="0" priority="2">
      <formula>OR($B$12="Dienstleister",$B$12="Subverpächter")</formula>
    </cfRule>
  </conditionalFormatting>
  <dataValidations xWindow="288" yWindow="759" count="11">
    <dataValidation allowBlank="1" showInputMessage="1" showErrorMessage="1" promptTitle="Firma" prompt="Geben Sie hier bitte die Firma einschließlich Rechtsform an." sqref="B5:C5" xr:uid="{00000000-0002-0000-0100-000000000000}"/>
    <dataValidation type="list" allowBlank="1" showInputMessage="1" showErrorMessage="1" promptTitle="Marktgebiet" prompt="Geben Sie bitte hier an, in welchem Marktgebiet das Netz liegt, für das Sie diesen Erhebungsbogen einreichen." sqref="B10" xr:uid="{00000000-0002-0000-0100-000001000000}">
      <formula1>"bitte wählen,Gaspool,NCG,Gaspool/NCG"</formula1>
    </dataValidation>
    <dataValidation allowBlank="1" showInputMessage="1" showErrorMessage="1" promptTitle="Firma des Verpächters" prompt="Geben Sie hier die Firma des Verpächters ein." sqref="B16:C20" xr:uid="{00000000-0002-0000-0100-000002000000}"/>
    <dataValidation allowBlank="1" showErrorMessage="1" sqref="A16:A20 C6:C11" xr:uid="{00000000-0002-0000-0100-000003000000}"/>
    <dataValidation allowBlank="1" showInputMessage="1" showErrorMessage="1" promptTitle="Netznummer/Verpächternummer" prompt="Geben Sie hier ihre Netz- bzw. Verpächternummer ein." sqref="B7" xr:uid="{00000000-0002-0000-0100-000004000000}"/>
    <dataValidation type="whole" allowBlank="1" showInputMessage="1" showErrorMessage="1" promptTitle="Betriebsnummer" prompt="Geben Sie hier ihre achtstellige Betriebsnummer ein. z. B. 1200XXXX" sqref="B6" xr:uid="{00000000-0002-0000-0100-000005000000}">
      <formula1>12000000</formula1>
      <formula2>12019999</formula2>
    </dataValidation>
    <dataValidation type="list" allowBlank="1" showInputMessage="1" showErrorMessage="1" promptTitle="Gasqualität" prompt="Geben Sie bitte hier an, welche Gasqualität(en) in ihrem Netz, für das Sie diesen Erhebungsogen abgeben, vorhanden ist/sind." sqref="B9" xr:uid="{00000000-0002-0000-0100-000006000000}">
      <formula1>"bitte wählen,L-Gas,H-Gas,L-/H-Gas"</formula1>
    </dataValidation>
    <dataValidation type="list" allowBlank="1" showInputMessage="1" showErrorMessage="1" promptTitle="Geschäftsjahr" prompt="Geben Sie bitte hier an, ob ihrer Bilanz das Kalenderjahr, das Gaswirtschaftsjahr oder ein Rumpfgeschäftsjahr zu Grunde liegt." sqref="B8" xr:uid="{00000000-0002-0000-0100-000007000000}">
      <formula1>"bitte wählen,Kalenderjahr,Gaswirtschaftsjahr,Rumpfgeschäftsjahr"</formula1>
    </dataValidation>
    <dataValidation type="list" allowBlank="1" showInputMessage="1" showErrorMessage="1" sqref="B12" xr:uid="{00000000-0002-0000-0100-000008000000}">
      <formula1>Antragsjahre</formula1>
    </dataValidation>
    <dataValidation type="decimal" allowBlank="1" showInputMessage="1" showErrorMessage="1" sqref="D16:D20" xr:uid="{00000000-0002-0000-0100-000009000000}">
      <formula1>0</formula1>
      <formula2>10</formula2>
    </dataValidation>
    <dataValidation type="list" allowBlank="1" showInputMessage="1" showErrorMessage="1" sqref="D25:D26 D28:D42" xr:uid="{00000000-0002-0000-0100-00000A000000}">
      <formula1>"Ja,Nein,bitte wählen"</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5" tint="0.39997558519241921"/>
  </sheetPr>
  <dimension ref="A1:T31"/>
  <sheetViews>
    <sheetView zoomScale="80" zoomScaleNormal="80" workbookViewId="0">
      <selection activeCell="D4" sqref="D4"/>
    </sheetView>
  </sheetViews>
  <sheetFormatPr baseColWidth="10" defaultRowHeight="15" x14ac:dyDescent="0.25"/>
  <cols>
    <col min="1" max="1" width="9.85546875" customWidth="1"/>
    <col min="2" max="2" width="35.7109375" customWidth="1"/>
    <col min="3" max="3" width="14.42578125" customWidth="1"/>
    <col min="4" max="12" width="17.7109375" customWidth="1"/>
    <col min="13" max="13" width="19.140625" bestFit="1" customWidth="1"/>
    <col min="14" max="16" width="17.7109375" customWidth="1"/>
    <col min="17" max="17" width="6.28515625" customWidth="1"/>
  </cols>
  <sheetData>
    <row r="1" spans="1:20" ht="18.75" x14ac:dyDescent="0.3">
      <c r="A1" s="18" t="s">
        <v>143</v>
      </c>
    </row>
    <row r="2" spans="1:20" x14ac:dyDescent="0.25">
      <c r="A2" s="85"/>
      <c r="B2" s="85"/>
      <c r="C2" s="85"/>
      <c r="D2" s="86" t="s">
        <v>71</v>
      </c>
      <c r="E2" s="86"/>
      <c r="F2" s="87"/>
      <c r="G2" s="86" t="str">
        <f>"kalkulatorische Restwerte zum 01.01."&amp;A_Stammdaten!$B$12</f>
        <v>kalkulatorische Restwerte zum 01.01.2026</v>
      </c>
      <c r="H2" s="88"/>
      <c r="I2" s="87"/>
      <c r="J2" s="86" t="str">
        <f>"kalkulatorische Restwerte zum 31.12."&amp;A_Stammdaten!$B$12</f>
        <v>kalkulatorische Restwerte zum 31.12.2026</v>
      </c>
      <c r="K2" s="88"/>
      <c r="L2" s="87"/>
      <c r="M2" s="85"/>
      <c r="N2" s="85"/>
      <c r="O2" s="85"/>
      <c r="P2" s="85"/>
      <c r="Q2" s="85"/>
      <c r="R2" s="85"/>
      <c r="S2" s="85"/>
      <c r="T2" s="85"/>
    </row>
    <row r="3" spans="1:20" s="39" customFormat="1" ht="42.75" x14ac:dyDescent="0.25">
      <c r="A3" s="85"/>
      <c r="B3" s="85"/>
      <c r="C3" s="85"/>
      <c r="D3" s="111" t="s">
        <v>71</v>
      </c>
      <c r="E3" s="112" t="s">
        <v>134</v>
      </c>
      <c r="F3" s="112" t="s">
        <v>144</v>
      </c>
      <c r="G3" s="112" t="s">
        <v>135</v>
      </c>
      <c r="H3" s="112" t="s">
        <v>145</v>
      </c>
      <c r="I3" s="112" t="s">
        <v>136</v>
      </c>
      <c r="J3" s="112" t="s">
        <v>135</v>
      </c>
      <c r="K3" s="112" t="s">
        <v>145</v>
      </c>
      <c r="L3" s="112" t="s">
        <v>136</v>
      </c>
      <c r="M3" s="112" t="s">
        <v>74</v>
      </c>
      <c r="N3" s="113" t="s">
        <v>80</v>
      </c>
      <c r="O3" s="113" t="s">
        <v>72</v>
      </c>
      <c r="P3" s="113" t="s">
        <v>137</v>
      </c>
      <c r="Q3" s="85"/>
      <c r="R3" s="85"/>
      <c r="S3" s="85"/>
      <c r="T3" s="85"/>
    </row>
    <row r="4" spans="1:20" ht="27.75" customHeight="1" x14ac:dyDescent="0.25">
      <c r="A4" s="85"/>
      <c r="B4" s="85"/>
      <c r="C4" s="114" t="s">
        <v>9</v>
      </c>
      <c r="D4" s="115">
        <f>SUM(D11:D31)</f>
        <v>0</v>
      </c>
      <c r="E4" s="116">
        <f t="shared" ref="E4:P4" si="0">SUM(E11:E31)</f>
        <v>0</v>
      </c>
      <c r="F4" s="116">
        <f t="shared" si="0"/>
        <v>0</v>
      </c>
      <c r="G4" s="116">
        <f t="shared" si="0"/>
        <v>0</v>
      </c>
      <c r="H4" s="117">
        <f t="shared" si="0"/>
        <v>0</v>
      </c>
      <c r="I4" s="116">
        <f t="shared" si="0"/>
        <v>0</v>
      </c>
      <c r="J4" s="116">
        <f t="shared" si="0"/>
        <v>0</v>
      </c>
      <c r="K4" s="116">
        <f t="shared" si="0"/>
        <v>0</v>
      </c>
      <c r="L4" s="116">
        <f t="shared" si="0"/>
        <v>0</v>
      </c>
      <c r="M4" s="91">
        <f t="shared" si="0"/>
        <v>0</v>
      </c>
      <c r="N4" s="90">
        <f t="shared" si="0"/>
        <v>0</v>
      </c>
      <c r="O4" s="90">
        <f t="shared" si="0"/>
        <v>0</v>
      </c>
      <c r="P4" s="90">
        <f t="shared" si="0"/>
        <v>0</v>
      </c>
      <c r="Q4" s="85"/>
      <c r="R4" s="85"/>
      <c r="S4" s="85"/>
      <c r="T4" s="85"/>
    </row>
    <row r="5" spans="1:20" x14ac:dyDescent="0.25">
      <c r="A5" s="85"/>
      <c r="B5" s="85"/>
      <c r="C5" s="92" t="str">
        <f>+A_Stammdaten!A16</f>
        <v>NB1</v>
      </c>
      <c r="D5" s="115">
        <f>SUM(D11:D17)</f>
        <v>0</v>
      </c>
      <c r="E5" s="116">
        <f t="shared" ref="E5:P5" si="1">SUM(E11:E17)</f>
        <v>0</v>
      </c>
      <c r="F5" s="116">
        <f t="shared" si="1"/>
        <v>0</v>
      </c>
      <c r="G5" s="116">
        <f t="shared" si="1"/>
        <v>0</v>
      </c>
      <c r="H5" s="117">
        <f t="shared" si="1"/>
        <v>0</v>
      </c>
      <c r="I5" s="116">
        <f t="shared" si="1"/>
        <v>0</v>
      </c>
      <c r="J5" s="116">
        <f t="shared" si="1"/>
        <v>0</v>
      </c>
      <c r="K5" s="116">
        <f t="shared" si="1"/>
        <v>0</v>
      </c>
      <c r="L5" s="116">
        <f t="shared" si="1"/>
        <v>0</v>
      </c>
      <c r="M5" s="91">
        <f t="shared" si="1"/>
        <v>0</v>
      </c>
      <c r="N5" s="90">
        <f t="shared" si="1"/>
        <v>0</v>
      </c>
      <c r="O5" s="90">
        <f t="shared" si="1"/>
        <v>0</v>
      </c>
      <c r="P5" s="90">
        <f t="shared" si="1"/>
        <v>0</v>
      </c>
      <c r="Q5" s="85"/>
      <c r="R5" s="85"/>
      <c r="S5" s="85"/>
      <c r="T5" s="85"/>
    </row>
    <row r="6" spans="1:20" x14ac:dyDescent="0.25">
      <c r="A6" s="85"/>
      <c r="B6" s="85"/>
      <c r="C6" s="92">
        <f>+A_Stammdaten!A17</f>
        <v>0</v>
      </c>
      <c r="D6" s="115">
        <f>SUM(D18:D24)</f>
        <v>0</v>
      </c>
      <c r="E6" s="116">
        <f>SUM(E18:E24)</f>
        <v>0</v>
      </c>
      <c r="F6" s="116">
        <f t="shared" ref="F6:P6" si="2">SUM(F18:F24)</f>
        <v>0</v>
      </c>
      <c r="G6" s="116">
        <f t="shared" si="2"/>
        <v>0</v>
      </c>
      <c r="H6" s="117">
        <f t="shared" si="2"/>
        <v>0</v>
      </c>
      <c r="I6" s="116">
        <f t="shared" si="2"/>
        <v>0</v>
      </c>
      <c r="J6" s="116">
        <f t="shared" si="2"/>
        <v>0</v>
      </c>
      <c r="K6" s="116">
        <f t="shared" si="2"/>
        <v>0</v>
      </c>
      <c r="L6" s="116">
        <f t="shared" si="2"/>
        <v>0</v>
      </c>
      <c r="M6" s="91">
        <f t="shared" si="2"/>
        <v>0</v>
      </c>
      <c r="N6" s="90">
        <f t="shared" si="2"/>
        <v>0</v>
      </c>
      <c r="O6" s="90">
        <f t="shared" si="2"/>
        <v>0</v>
      </c>
      <c r="P6" s="90">
        <f t="shared" si="2"/>
        <v>0</v>
      </c>
      <c r="Q6" s="85"/>
      <c r="R6" s="85"/>
      <c r="S6" s="85"/>
      <c r="T6" s="85"/>
    </row>
    <row r="7" spans="1:20" x14ac:dyDescent="0.25">
      <c r="A7" s="85"/>
      <c r="B7" s="85"/>
      <c r="C7" s="92">
        <f>+A_Stammdaten!A18</f>
        <v>0</v>
      </c>
      <c r="D7" s="115">
        <f>SUM(D25:D31)</f>
        <v>0</v>
      </c>
      <c r="E7" s="116">
        <f t="shared" ref="E7:P7" si="3">SUM(E25:E31)</f>
        <v>0</v>
      </c>
      <c r="F7" s="116">
        <f t="shared" si="3"/>
        <v>0</v>
      </c>
      <c r="G7" s="116">
        <f t="shared" si="3"/>
        <v>0</v>
      </c>
      <c r="H7" s="116">
        <f t="shared" si="3"/>
        <v>0</v>
      </c>
      <c r="I7" s="116">
        <f t="shared" si="3"/>
        <v>0</v>
      </c>
      <c r="J7" s="116">
        <f t="shared" si="3"/>
        <v>0</v>
      </c>
      <c r="K7" s="116">
        <f t="shared" si="3"/>
        <v>0</v>
      </c>
      <c r="L7" s="116">
        <f t="shared" si="3"/>
        <v>0</v>
      </c>
      <c r="M7" s="91">
        <f t="shared" si="3"/>
        <v>0</v>
      </c>
      <c r="N7" s="90">
        <f t="shared" si="3"/>
        <v>0</v>
      </c>
      <c r="O7" s="90">
        <f t="shared" si="3"/>
        <v>0</v>
      </c>
      <c r="P7" s="90">
        <f t="shared" si="3"/>
        <v>0</v>
      </c>
      <c r="Q7" s="85"/>
      <c r="R7" s="85"/>
      <c r="S7" s="85"/>
      <c r="T7" s="85"/>
    </row>
    <row r="8" spans="1:20" x14ac:dyDescent="0.25">
      <c r="A8" s="85"/>
      <c r="B8" s="85"/>
      <c r="C8" s="85"/>
      <c r="D8" s="93"/>
      <c r="E8" s="94"/>
      <c r="F8" s="94"/>
      <c r="G8" s="95"/>
      <c r="H8" s="94"/>
      <c r="I8" s="96"/>
      <c r="J8" s="94"/>
      <c r="K8" s="94"/>
      <c r="L8" s="96"/>
      <c r="M8" s="97"/>
      <c r="N8" s="98"/>
      <c r="O8" s="98"/>
      <c r="P8" s="98"/>
      <c r="Q8" s="85"/>
      <c r="R8" s="85"/>
      <c r="S8" s="85"/>
      <c r="T8" s="85"/>
    </row>
    <row r="9" spans="1:20" x14ac:dyDescent="0.25">
      <c r="A9" s="85"/>
      <c r="B9" s="85"/>
      <c r="C9" s="85"/>
      <c r="D9" s="99"/>
      <c r="E9" s="99"/>
      <c r="F9" s="99"/>
      <c r="G9" s="99"/>
      <c r="H9" s="99"/>
      <c r="I9" s="99"/>
      <c r="J9" s="99"/>
      <c r="K9" s="99"/>
      <c r="L9" s="99"/>
      <c r="M9" s="99"/>
      <c r="N9" s="99"/>
      <c r="O9" s="99"/>
      <c r="P9" s="99"/>
      <c r="Q9" s="85"/>
      <c r="R9" s="85"/>
      <c r="S9" s="85"/>
      <c r="T9" s="85"/>
    </row>
    <row r="10" spans="1:20" ht="30" x14ac:dyDescent="0.25">
      <c r="A10" s="114" t="s">
        <v>125</v>
      </c>
      <c r="B10" s="114" t="s">
        <v>124</v>
      </c>
      <c r="C10" s="114" t="s">
        <v>131</v>
      </c>
      <c r="D10" s="111" t="s">
        <v>71</v>
      </c>
      <c r="E10" s="112" t="s">
        <v>138</v>
      </c>
      <c r="F10" s="112" t="s">
        <v>139</v>
      </c>
      <c r="G10" s="112" t="s">
        <v>106</v>
      </c>
      <c r="H10" s="112" t="s">
        <v>107</v>
      </c>
      <c r="I10" s="112" t="s">
        <v>140</v>
      </c>
      <c r="J10" s="112" t="s">
        <v>106</v>
      </c>
      <c r="K10" s="112" t="s">
        <v>107</v>
      </c>
      <c r="L10" s="112" t="s">
        <v>140</v>
      </c>
      <c r="M10" s="112" t="s">
        <v>74</v>
      </c>
      <c r="N10" s="113" t="s">
        <v>80</v>
      </c>
      <c r="O10" s="113" t="s">
        <v>72</v>
      </c>
      <c r="P10" s="113" t="s">
        <v>137</v>
      </c>
      <c r="Q10" s="85"/>
      <c r="R10" s="100" t="s">
        <v>131</v>
      </c>
      <c r="S10" s="89" t="s">
        <v>76</v>
      </c>
      <c r="T10" s="89" t="s">
        <v>133</v>
      </c>
    </row>
    <row r="11" spans="1:20" x14ac:dyDescent="0.25">
      <c r="A11" s="194" t="str">
        <f>+A_Stammdaten!A16</f>
        <v>NB1</v>
      </c>
      <c r="B11" s="194" t="str">
        <f>+A_Stammdaten!B16</f>
        <v>ABC GmbH</v>
      </c>
      <c r="C11" s="101">
        <v>2021</v>
      </c>
      <c r="D11" s="109">
        <f>SUM(E11:F11)</f>
        <v>0</v>
      </c>
      <c r="E11" s="102">
        <f>IF(B_KKAuf!C11&gt;A_Stammdaten!$B$12,0,SUMIFS(D_SAV!$AI$5:$AI$303,D_SAV!$E$5:$E$303,B_KKAuf!$C11,D_SAV!$C$5:$C$303,B_KKAuf!$A$11))</f>
        <v>0</v>
      </c>
      <c r="F11" s="102">
        <f>IF(B_KKAuf!C11&gt;A_Stammdaten!$B$12,0,SUMIFS(D3_WAV!$M$6:$M$50,D3_WAV!$A$6:$A$50,$A$11,D3_WAV!$D$6:$D$50,B_KKAuf!C11))</f>
        <v>0</v>
      </c>
      <c r="G11" s="102">
        <f>IF(B_KKAuf!C11&gt;A_Stammdaten!$B$12,0,SUMIFS(D_SAV!$AH$5:$AH$303,D_SAV!$E$5:$E$303,B_KKAuf!$C11,D_SAV!$C$5:$C$303,B_KKAuf!$A$11))</f>
        <v>0</v>
      </c>
      <c r="H11" s="102">
        <f>IF(B_KKAuf!C11&gt;A_Stammdaten!$B$12,0,SUMIFS(D3_WAV!$L$6:$L$50,D3_WAV!$A$6:$A$50,B_KKAuf!$A$11,D3_WAV!$D$6:$D$50,B_KKAuf!C11))</f>
        <v>0</v>
      </c>
      <c r="I11" s="102">
        <f>IF(B_KKAuf!C11&gt;A_Stammdaten!$B$12,0,SUMIFS(D2_BKZ_NAKB_SoPo!$H$6:$H$40,D2_BKZ_NAKB_SoPo!$A$6:$A$40,$A$11,D2_BKZ_NAKB_SoPo!$B$6:$B$40,B_KKAuf!C11))</f>
        <v>0</v>
      </c>
      <c r="J11" s="102">
        <f>IF(B_KKAuf!C11&gt;A_Stammdaten!$B$12,0,SUMIFS(D_SAV!$AJ$5:$AJ$303,D_SAV!$E$5:$E$303,B_KKAuf!$C11,D_SAV!$C$5:$C$303,B_KKAuf!$A$11))</f>
        <v>0</v>
      </c>
      <c r="K11" s="102">
        <f>IF(B_KKAuf!C11&gt;A_Stammdaten!$B$12,0,SUMIFS(D3_WAV!$N$6:$N$50,D3_WAV!$A$6:$A$50,B_KKAuf!$A$11,D3_WAV!$D$6:$D$50,B_KKAuf!C11))</f>
        <v>0</v>
      </c>
      <c r="L11" s="102">
        <f>IF(B_KKAuf!C11&gt;A_Stammdaten!$B$12,0,SUMIFS(D2_BKZ_NAKB_SoPo!$I$6:$I$40,D2_BKZ_NAKB_SoPo!$A$6:$A$40,$A$11,D2_BKZ_NAKB_SoPo!$B$6:$B$40,B_KKAuf!C11))</f>
        <v>0</v>
      </c>
      <c r="M11" s="103">
        <f>AVERAGE(SUM(G11:H11,-I11),SUM(J11:K11,-L11))</f>
        <v>0</v>
      </c>
      <c r="N11" s="110">
        <f>$M11*T11</f>
        <v>0</v>
      </c>
      <c r="O11" s="104">
        <f>$M11*0.4*S11*0.035*A_Stammdaten!$D$16</f>
        <v>0</v>
      </c>
      <c r="P11" s="110">
        <f>SUM(D11,N11:O11)</f>
        <v>0</v>
      </c>
      <c r="Q11" s="85"/>
      <c r="R11" s="105">
        <v>2021</v>
      </c>
      <c r="S11" s="106">
        <f>VLOOKUP($R11,Listen!$S$3:$V$10,2,FALSE)</f>
        <v>5.0700000000000002E-2</v>
      </c>
      <c r="T11" s="106">
        <f>VLOOKUP($R11,Listen!$S$3:$V$10,4,FALSE)</f>
        <v>3.2500000000000001E-2</v>
      </c>
    </row>
    <row r="12" spans="1:20" x14ac:dyDescent="0.25">
      <c r="A12" s="195"/>
      <c r="B12" s="195"/>
      <c r="C12" s="101">
        <v>2022</v>
      </c>
      <c r="D12" s="109">
        <f t="shared" ref="D12:D17" si="4">SUM(E12:F12)</f>
        <v>0</v>
      </c>
      <c r="E12" s="102">
        <f>IF(B_KKAuf!C12&gt;A_Stammdaten!$B$12,0,SUMIFS(D_SAV!$AI$5:$AI$303,D_SAV!$E$5:$E$303,B_KKAuf!$C12,D_SAV!$C$5:$C$303,B_KKAuf!$A$11))</f>
        <v>0</v>
      </c>
      <c r="F12" s="102">
        <f>IF(B_KKAuf!C12&gt;A_Stammdaten!$B$12,0,SUMIFS(D3_WAV!$M$6:$M$50,D3_WAV!$A$6:$A$50,$A$11,D3_WAV!$D$6:$D$50,B_KKAuf!C12))</f>
        <v>0</v>
      </c>
      <c r="G12" s="102">
        <f>IF(B_KKAuf!C12&gt;A_Stammdaten!$B$12,0,SUMIFS(D_SAV!$AH$5:$AH$303,D_SAV!$E$5:$E$303,B_KKAuf!$C12,D_SAV!$C$5:$C$303,B_KKAuf!$A$11))</f>
        <v>0</v>
      </c>
      <c r="H12" s="102">
        <f>IF(B_KKAuf!C12&gt;A_Stammdaten!$B$12,0,SUMIFS(D3_WAV!$L$6:$L$50,D3_WAV!$A$6:$A$50,B_KKAuf!$A$11,D3_WAV!$D$6:$D$50,B_KKAuf!C12))</f>
        <v>0</v>
      </c>
      <c r="I12" s="102">
        <f>IF(B_KKAuf!C12&gt;A_Stammdaten!$B$12,0,SUMIFS(D2_BKZ_NAKB_SoPo!$H$6:$H$40,D2_BKZ_NAKB_SoPo!$A$6:$A$40,$A$11,D2_BKZ_NAKB_SoPo!$B$6:$B$40,B_KKAuf!C12))</f>
        <v>0</v>
      </c>
      <c r="J12" s="102">
        <f>IF(B_KKAuf!C12&gt;A_Stammdaten!$B$12,0,SUMIFS(D_SAV!$AJ$5:$AJ$303,D_SAV!$E$5:$E$303,B_KKAuf!$C12,D_SAV!$C$5:$C$303,B_KKAuf!$A$11))</f>
        <v>0</v>
      </c>
      <c r="K12" s="102">
        <f>IF(B_KKAuf!C12&gt;A_Stammdaten!$B$12,0,SUMIFS(D3_WAV!$N$6:$N$50,D3_WAV!$A$6:$A$50,B_KKAuf!$A$11,D3_WAV!$D$6:$D$50,B_KKAuf!C12))</f>
        <v>0</v>
      </c>
      <c r="L12" s="102">
        <f>IF(B_KKAuf!C12&gt;A_Stammdaten!$B$12,0,SUMIFS(D2_BKZ_NAKB_SoPo!$I$6:$I$40,D2_BKZ_NAKB_SoPo!$A$6:$A$40,$A$11,D2_BKZ_NAKB_SoPo!$B$6:$B$40,B_KKAuf!C12))</f>
        <v>0</v>
      </c>
      <c r="M12" s="103">
        <f t="shared" ref="M12:M31" si="5">AVERAGE(SUM(G12:H12,-I12),SUM(J12:K12,-L12))</f>
        <v>0</v>
      </c>
      <c r="N12" s="110">
        <f t="shared" ref="N12:N31" si="6">$M12*T12</f>
        <v>0</v>
      </c>
      <c r="O12" s="104">
        <f>$M12*0.4*S12*0.035*A_Stammdaten!$D$16</f>
        <v>0</v>
      </c>
      <c r="P12" s="110">
        <f t="shared" ref="P12:P17" si="7">SUM(D12,N12:O12)</f>
        <v>0</v>
      </c>
      <c r="Q12" s="85"/>
      <c r="R12" s="105">
        <v>2022</v>
      </c>
      <c r="S12" s="106">
        <f>VLOOKUP($R12,Listen!$S$3:$V$10,2,FALSE)</f>
        <v>5.0700000000000002E-2</v>
      </c>
      <c r="T12" s="106">
        <f>VLOOKUP($R12,Listen!$S$3:$V$10,4,FALSE)</f>
        <v>3.2500000000000001E-2</v>
      </c>
    </row>
    <row r="13" spans="1:20" x14ac:dyDescent="0.25">
      <c r="A13" s="195"/>
      <c r="B13" s="195"/>
      <c r="C13" s="101">
        <v>2023</v>
      </c>
      <c r="D13" s="109">
        <f t="shared" si="4"/>
        <v>0</v>
      </c>
      <c r="E13" s="102">
        <f>IF(B_KKAuf!C13&gt;A_Stammdaten!$B$12,0,SUMIFS(D_SAV!$AI$5:$AI$303,D_SAV!$E$5:$E$303,B_KKAuf!$C13,D_SAV!$C$5:$C$303,B_KKAuf!$A$11))</f>
        <v>0</v>
      </c>
      <c r="F13" s="102">
        <f>IF(B_KKAuf!C13&gt;A_Stammdaten!$B$12,0,SUMIFS(D3_WAV!$M$6:$M$50,D3_WAV!$A$6:$A$50,$A$11,D3_WAV!$D$6:$D$50,B_KKAuf!C13))</f>
        <v>0</v>
      </c>
      <c r="G13" s="102">
        <f>IF(B_KKAuf!C13&gt;A_Stammdaten!$B$12,0,SUMIFS(D_SAV!$AH$5:$AH$303,D_SAV!$E$5:$E$303,B_KKAuf!$C13,D_SAV!$C$5:$C$303,B_KKAuf!$A$11))</f>
        <v>0</v>
      </c>
      <c r="H13" s="102">
        <f>IF(B_KKAuf!C13&gt;A_Stammdaten!$B$12,0,SUMIFS(D3_WAV!$L$6:$L$50,D3_WAV!$A$6:$A$50,B_KKAuf!$A$11,D3_WAV!$D$6:$D$50,B_KKAuf!C13))</f>
        <v>0</v>
      </c>
      <c r="I13" s="102">
        <f>IF(B_KKAuf!C13&gt;A_Stammdaten!$B$12,0,SUMIFS(D2_BKZ_NAKB_SoPo!$H$6:$H$40,D2_BKZ_NAKB_SoPo!$A$6:$A$40,$A$11,D2_BKZ_NAKB_SoPo!$B$6:$B$40,B_KKAuf!C13))</f>
        <v>0</v>
      </c>
      <c r="J13" s="102">
        <f>IF(B_KKAuf!C13&gt;A_Stammdaten!$B$12,0,SUMIFS(D_SAV!$AJ$5:$AJ$303,D_SAV!$E$5:$E$303,B_KKAuf!$C13,D_SAV!$C$5:$C$303,B_KKAuf!$A$11))</f>
        <v>0</v>
      </c>
      <c r="K13" s="102">
        <f>IF(B_KKAuf!C13&gt;A_Stammdaten!$B$12,0,SUMIFS(D3_WAV!$N$6:$N$50,D3_WAV!$A$6:$A$50,B_KKAuf!$A$11,D3_WAV!$D$6:$D$50,B_KKAuf!C13))</f>
        <v>0</v>
      </c>
      <c r="L13" s="102">
        <f>IF(B_KKAuf!C13&gt;A_Stammdaten!$B$12,0,SUMIFS(D2_BKZ_NAKB_SoPo!$I$6:$I$40,D2_BKZ_NAKB_SoPo!$A$6:$A$40,$A$11,D2_BKZ_NAKB_SoPo!$B$6:$B$40,B_KKAuf!C13))</f>
        <v>0</v>
      </c>
      <c r="M13" s="103">
        <f t="shared" si="5"/>
        <v>0</v>
      </c>
      <c r="N13" s="110">
        <f t="shared" si="6"/>
        <v>0</v>
      </c>
      <c r="O13" s="104">
        <f>$M13*0.4*S13*0.035*A_Stammdaten!$D$16</f>
        <v>0</v>
      </c>
      <c r="P13" s="110">
        <f t="shared" si="7"/>
        <v>0</v>
      </c>
      <c r="Q13" s="85"/>
      <c r="R13" s="105">
        <v>2023</v>
      </c>
      <c r="S13" s="106">
        <f>VLOOKUP($R13,Listen!$S$3:$V$10,2,FALSE)</f>
        <v>5.0700000000000002E-2</v>
      </c>
      <c r="T13" s="106">
        <f>VLOOKUP($R13,Listen!$S$3:$V$10,4,FALSE)</f>
        <v>3.2500000000000001E-2</v>
      </c>
    </row>
    <row r="14" spans="1:20" x14ac:dyDescent="0.25">
      <c r="A14" s="195"/>
      <c r="B14" s="195"/>
      <c r="C14" s="101">
        <v>2024</v>
      </c>
      <c r="D14" s="109">
        <f t="shared" si="4"/>
        <v>0</v>
      </c>
      <c r="E14" s="102">
        <f>IF(B_KKAuf!C14&gt;A_Stammdaten!$B$12,0,SUMIFS(D_SAV!$AI$5:$AI$303,D_SAV!$E$5:$E$303,B_KKAuf!$C14,D_SAV!$C$5:$C$303,B_KKAuf!$A$11))</f>
        <v>0</v>
      </c>
      <c r="F14" s="102">
        <f>IF(B_KKAuf!C14&gt;A_Stammdaten!$B$12,0,SUMIFS(D3_WAV!$M$6:$M$50,D3_WAV!$A$6:$A$50,$A$11,D3_WAV!$D$6:$D$50,B_KKAuf!C14))</f>
        <v>0</v>
      </c>
      <c r="G14" s="102">
        <f>IF(B_KKAuf!C14&gt;A_Stammdaten!$B$12,0,SUMIFS(D_SAV!$AH$5:$AH$303,D_SAV!$E$5:$E$303,B_KKAuf!$C14,D_SAV!$C$5:$C$303,B_KKAuf!$A$11))</f>
        <v>0</v>
      </c>
      <c r="H14" s="102">
        <f>IF(B_KKAuf!C14&gt;A_Stammdaten!$B$12,0,SUMIFS(D3_WAV!$L$6:$L$50,D3_WAV!$A$6:$A$50,B_KKAuf!$A$11,D3_WAV!$D$6:$D$50,B_KKAuf!C14))</f>
        <v>0</v>
      </c>
      <c r="I14" s="102">
        <f>IF(B_KKAuf!C14&gt;A_Stammdaten!$B$12,0,SUMIFS(D2_BKZ_NAKB_SoPo!$H$6:$H$40,D2_BKZ_NAKB_SoPo!$A$6:$A$40,$A$11,D2_BKZ_NAKB_SoPo!$B$6:$B$40,B_KKAuf!C14))</f>
        <v>0</v>
      </c>
      <c r="J14" s="102">
        <f>IF(B_KKAuf!C14&gt;A_Stammdaten!$B$12,0,SUMIFS(D_SAV!$AJ$5:$AJ$303,D_SAV!$E$5:$E$303,B_KKAuf!$C14,D_SAV!$C$5:$C$303,B_KKAuf!$A$11))</f>
        <v>0</v>
      </c>
      <c r="K14" s="102">
        <f>IF(B_KKAuf!C14&gt;A_Stammdaten!$B$12,0,SUMIFS(D3_WAV!$N$6:$N$50,D3_WAV!$A$6:$A$50,B_KKAuf!$A$11,D3_WAV!$D$6:$D$50,B_KKAuf!C14))</f>
        <v>0</v>
      </c>
      <c r="L14" s="102">
        <f>IF(B_KKAuf!C14&gt;A_Stammdaten!$B$12,0,SUMIFS(D2_BKZ_NAKB_SoPo!$I$6:$I$40,D2_BKZ_NAKB_SoPo!$A$6:$A$40,$A$11,D2_BKZ_NAKB_SoPo!$B$6:$B$40,B_KKAuf!C14))</f>
        <v>0</v>
      </c>
      <c r="M14" s="103">
        <f t="shared" si="5"/>
        <v>0</v>
      </c>
      <c r="N14" s="110">
        <f t="shared" si="6"/>
        <v>0</v>
      </c>
      <c r="O14" s="104">
        <f>$M14*0.4*S14*0.035*A_Stammdaten!$D$16</f>
        <v>0</v>
      </c>
      <c r="P14" s="110">
        <f t="shared" si="7"/>
        <v>0</v>
      </c>
      <c r="Q14" s="85"/>
      <c r="R14" s="105">
        <v>2024</v>
      </c>
      <c r="S14" s="106">
        <f>VLOOKUP($R14,Listen!$S$3:$V$10,2,FALSE)</f>
        <v>6.93E-2</v>
      </c>
      <c r="T14" s="106">
        <f>VLOOKUP($R14,Listen!$S$3:$V$10,4,FALSE)</f>
        <v>5.0900000000000001E-2</v>
      </c>
    </row>
    <row r="15" spans="1:20" s="39" customFormat="1" ht="15.75" x14ac:dyDescent="0.25">
      <c r="A15" s="195"/>
      <c r="B15" s="195"/>
      <c r="C15" s="101">
        <v>2025</v>
      </c>
      <c r="D15" s="109">
        <f t="shared" si="4"/>
        <v>0</v>
      </c>
      <c r="E15" s="102">
        <f>IF(B_KKAuf!C15&gt;A_Stammdaten!$B$12,0,SUMIFS(D_SAV!$AI$5:$AI$303,D_SAV!$E$5:$E$303,B_KKAuf!$C15,D_SAV!$C$5:$C$303,B_KKAuf!$A$11))</f>
        <v>0</v>
      </c>
      <c r="F15" s="102">
        <f>IF(B_KKAuf!C15&gt;A_Stammdaten!$B$12,0,SUMIFS(D3_WAV!$M$6:$M$50,D3_WAV!$A$6:$A$50,$A$11,D3_WAV!$D$6:$D$50,B_KKAuf!C15))</f>
        <v>0</v>
      </c>
      <c r="G15" s="102">
        <f>IF(B_KKAuf!C15&gt;A_Stammdaten!$B$12,0,SUMIFS(D_SAV!$AH$5:$AH$303,D_SAV!$E$5:$E$303,B_KKAuf!$C15,D_SAV!$C$5:$C$303,B_KKAuf!$A$11))</f>
        <v>0</v>
      </c>
      <c r="H15" s="102">
        <f>IF(B_KKAuf!C15&gt;A_Stammdaten!$B$12,0,SUMIFS(D3_WAV!$L$6:$L$50,D3_WAV!$A$6:$A$50,B_KKAuf!$A$11,D3_WAV!$D$6:$D$50,B_KKAuf!C15))</f>
        <v>0</v>
      </c>
      <c r="I15" s="102">
        <f>IF(B_KKAuf!C15&gt;A_Stammdaten!$B$12,0,SUMIFS(D2_BKZ_NAKB_SoPo!$H$6:$H$40,D2_BKZ_NAKB_SoPo!$A$6:$A$40,$A$11,D2_BKZ_NAKB_SoPo!$B$6:$B$40,B_KKAuf!C15))</f>
        <v>0</v>
      </c>
      <c r="J15" s="102">
        <f>IF(B_KKAuf!C15&gt;A_Stammdaten!$B$12,0,SUMIFS(D_SAV!$AJ$5:$AJ$303,D_SAV!$E$5:$E$303,B_KKAuf!$C15,D_SAV!$C$5:$C$303,B_KKAuf!$A$11))</f>
        <v>0</v>
      </c>
      <c r="K15" s="102">
        <f>IF(B_KKAuf!C15&gt;A_Stammdaten!$B$12,0,SUMIFS(D3_WAV!$N$6:$N$50,D3_WAV!$A$6:$A$50,B_KKAuf!$A$11,D3_WAV!$D$6:$D$50,B_KKAuf!C15))</f>
        <v>0</v>
      </c>
      <c r="L15" s="102">
        <f>IF(B_KKAuf!C15&gt;A_Stammdaten!$B$12,0,SUMIFS(D2_BKZ_NAKB_SoPo!$I$6:$I$40,D2_BKZ_NAKB_SoPo!$A$6:$A$40,$A$11,D2_BKZ_NAKB_SoPo!$B$6:$B$40,B_KKAuf!C15))</f>
        <v>0</v>
      </c>
      <c r="M15" s="103">
        <f t="shared" si="5"/>
        <v>0</v>
      </c>
      <c r="N15" s="110">
        <f t="shared" si="6"/>
        <v>0</v>
      </c>
      <c r="O15" s="104">
        <f>$M15*0.4*S15*0.035*A_Stammdaten!$D$16</f>
        <v>0</v>
      </c>
      <c r="P15" s="110">
        <f t="shared" si="7"/>
        <v>0</v>
      </c>
      <c r="Q15" s="85"/>
      <c r="R15" s="105">
        <v>2025</v>
      </c>
      <c r="S15" s="106">
        <f>VLOOKUP($R15,Listen!$S$3:$V$10,2,FALSE)</f>
        <v>7.0000000000000007E-2</v>
      </c>
      <c r="T15" s="106">
        <f>VLOOKUP($R15,Listen!$S$3:$V$10,4,FALSE)</f>
        <v>5.0700000000000002E-2</v>
      </c>
    </row>
    <row r="16" spans="1:20" s="39" customFormat="1" ht="15.75" x14ac:dyDescent="0.25">
      <c r="A16" s="195"/>
      <c r="B16" s="195"/>
      <c r="C16" s="101">
        <v>2026</v>
      </c>
      <c r="D16" s="109">
        <f t="shared" si="4"/>
        <v>0</v>
      </c>
      <c r="E16" s="102">
        <f>IF(B_KKAuf!C16&gt;A_Stammdaten!$B$12,0,SUMIFS(D_SAV!$AI$5:$AI$303,D_SAV!$E$5:$E$303,B_KKAuf!$C16,D_SAV!$C$5:$C$303,B_KKAuf!$A$11))</f>
        <v>0</v>
      </c>
      <c r="F16" s="102">
        <f>IF(B_KKAuf!C16&gt;A_Stammdaten!$B$12,0,SUMIFS(D3_WAV!$M$6:$M$50,D3_WAV!$A$6:$A$50,$A$11,D3_WAV!$D$6:$D$50,B_KKAuf!C16))</f>
        <v>0</v>
      </c>
      <c r="G16" s="102">
        <f>IF(B_KKAuf!C16&gt;A_Stammdaten!$B$12,0,SUMIFS(D_SAV!$AH$5:$AH$303,D_SAV!$E$5:$E$303,B_KKAuf!$C16,D_SAV!$C$5:$C$303,B_KKAuf!$A$11))</f>
        <v>0</v>
      </c>
      <c r="H16" s="102">
        <f>IF(B_KKAuf!C16&gt;A_Stammdaten!$B$12,0,SUMIFS(D3_WAV!$L$6:$L$50,D3_WAV!$A$6:$A$50,B_KKAuf!$A$11,D3_WAV!$D$6:$D$50,B_KKAuf!C16))</f>
        <v>0</v>
      </c>
      <c r="I16" s="102">
        <f>IF(B_KKAuf!C16&gt;A_Stammdaten!$B$12,0,SUMIFS(D2_BKZ_NAKB_SoPo!$H$6:$H$40,D2_BKZ_NAKB_SoPo!$A$6:$A$40,$A$11,D2_BKZ_NAKB_SoPo!$B$6:$B$40,B_KKAuf!C16))</f>
        <v>0</v>
      </c>
      <c r="J16" s="102">
        <f>IF(B_KKAuf!C16&gt;A_Stammdaten!$B$12,0,SUMIFS(D_SAV!$AJ$5:$AJ$303,D_SAV!$E$5:$E$303,B_KKAuf!$C16,D_SAV!$C$5:$C$303,B_KKAuf!$A$11))</f>
        <v>0</v>
      </c>
      <c r="K16" s="102">
        <f>IF(B_KKAuf!C16&gt;A_Stammdaten!$B$12,0,SUMIFS(D3_WAV!$N$6:$N$50,D3_WAV!$A$6:$A$50,B_KKAuf!$A$11,D3_WAV!$D$6:$D$50,B_KKAuf!C16))</f>
        <v>0</v>
      </c>
      <c r="L16" s="102">
        <f>IF(B_KKAuf!C16&gt;A_Stammdaten!$B$12,0,SUMIFS(D2_BKZ_NAKB_SoPo!$I$6:$I$40,D2_BKZ_NAKB_SoPo!$A$6:$A$40,$A$11,D2_BKZ_NAKB_SoPo!$B$6:$B$40,B_KKAuf!C16))</f>
        <v>0</v>
      </c>
      <c r="M16" s="103">
        <f t="shared" si="5"/>
        <v>0</v>
      </c>
      <c r="N16" s="110">
        <f t="shared" si="6"/>
        <v>0</v>
      </c>
      <c r="O16" s="104">
        <f>$M16*0.4*S16*0.035*A_Stammdaten!$D$16</f>
        <v>0</v>
      </c>
      <c r="P16" s="110">
        <f t="shared" si="7"/>
        <v>0</v>
      </c>
      <c r="Q16" s="85"/>
      <c r="R16" s="105">
        <v>2026</v>
      </c>
      <c r="S16" s="106">
        <f>VLOOKUP($R16,Listen!$S$3:$V$10,2,FALSE)</f>
        <v>7.0000000000000007E-2</v>
      </c>
      <c r="T16" s="106">
        <f>VLOOKUP($R16,Listen!$S$3:$V$10,4,FALSE)</f>
        <v>5.0700000000000002E-2</v>
      </c>
    </row>
    <row r="17" spans="1:20" s="39" customFormat="1" ht="16.5" thickBot="1" x14ac:dyDescent="0.3">
      <c r="A17" s="196"/>
      <c r="B17" s="196"/>
      <c r="C17" s="101">
        <v>2027</v>
      </c>
      <c r="D17" s="109">
        <f t="shared" si="4"/>
        <v>0</v>
      </c>
      <c r="E17" s="102">
        <f>IF(B_KKAuf!C17&gt;A_Stammdaten!$B$12,0,SUMIFS(D_SAV!$AI$5:$AI$303,D_SAV!$E$5:$E$303,B_KKAuf!$C17,D_SAV!$C$5:$C$303,B_KKAuf!$A$11))</f>
        <v>0</v>
      </c>
      <c r="F17" s="102">
        <f>IF(B_KKAuf!C17&gt;A_Stammdaten!$B$12,0,SUMIFS(D3_WAV!$M$6:$M$50,D3_WAV!$A$6:$A$50,$A$11,D3_WAV!$D$6:$D$50,B_KKAuf!C17))</f>
        <v>0</v>
      </c>
      <c r="G17" s="102">
        <f>IF(B_KKAuf!C17&gt;A_Stammdaten!$B$12,0,SUMIFS(D_SAV!$AH$5:$AH$303,D_SAV!$E$5:$E$303,B_KKAuf!$C17,D_SAV!$C$5:$C$303,B_KKAuf!$A$11))</f>
        <v>0</v>
      </c>
      <c r="H17" s="102">
        <f>IF(B_KKAuf!C17&gt;A_Stammdaten!$B$12,0,SUMIFS(D3_WAV!$L$6:$L$50,D3_WAV!$A$6:$A$50,B_KKAuf!$A$11,D3_WAV!$D$6:$D$50,B_KKAuf!C17))</f>
        <v>0</v>
      </c>
      <c r="I17" s="102">
        <f>IF(B_KKAuf!C17&gt;A_Stammdaten!$B$12,0,SUMIFS(D2_BKZ_NAKB_SoPo!$H$6:$H$40,D2_BKZ_NAKB_SoPo!$A$6:$A$40,$A$11,D2_BKZ_NAKB_SoPo!$B$6:$B$40,B_KKAuf!C17))</f>
        <v>0</v>
      </c>
      <c r="J17" s="102">
        <f>IF(B_KKAuf!C17&gt;A_Stammdaten!$B$12,0,SUMIFS(D_SAV!$AJ$5:$AJ$303,D_SAV!$E$5:$E$303,B_KKAuf!$C17,D_SAV!$C$5:$C$303,B_KKAuf!$A$11))</f>
        <v>0</v>
      </c>
      <c r="K17" s="102">
        <f>IF(B_KKAuf!C17&gt;A_Stammdaten!$B$12,0,SUMIFS(D3_WAV!$N$6:$N$50,D3_WAV!$A$6:$A$50,B_KKAuf!$A$11,D3_WAV!$D$6:$D$50,B_KKAuf!C17))</f>
        <v>0</v>
      </c>
      <c r="L17" s="102">
        <f>IF(B_KKAuf!C17&gt;A_Stammdaten!$B$12,0,SUMIFS(D2_BKZ_NAKB_SoPo!$I$6:$I$40,D2_BKZ_NAKB_SoPo!$A$6:$A$40,$A$11,D2_BKZ_NAKB_SoPo!$B$6:$B$40,B_KKAuf!C17))</f>
        <v>0</v>
      </c>
      <c r="M17" s="103">
        <f t="shared" si="5"/>
        <v>0</v>
      </c>
      <c r="N17" s="110">
        <f t="shared" si="6"/>
        <v>0</v>
      </c>
      <c r="O17" s="104">
        <f>$M17*0.4*S17*0.035*A_Stammdaten!$D$16</f>
        <v>0</v>
      </c>
      <c r="P17" s="110">
        <f t="shared" si="7"/>
        <v>0</v>
      </c>
      <c r="Q17" s="85"/>
      <c r="R17" s="107">
        <v>2027</v>
      </c>
      <c r="S17" s="108"/>
      <c r="T17" s="108"/>
    </row>
    <row r="18" spans="1:20" x14ac:dyDescent="0.25">
      <c r="A18" s="194">
        <f>+A_Stammdaten!A17</f>
        <v>0</v>
      </c>
      <c r="B18" s="194">
        <f>+A_Stammdaten!B17</f>
        <v>0</v>
      </c>
      <c r="C18" s="101">
        <v>2021</v>
      </c>
      <c r="D18" s="109">
        <f>SUM(E18:F18)</f>
        <v>0</v>
      </c>
      <c r="E18" s="102">
        <f>IF(B_KKAuf!C18&gt;A_Stammdaten!$B$12,0,SUMIFS(D_SAV!$AI$5:$AI$303,D_SAV!$E$5:$E$303,B_KKAuf!$C18,D_SAV!$C$5:$C$303,B_KKAuf!$A$18))</f>
        <v>0</v>
      </c>
      <c r="F18" s="102">
        <f>IF(B_KKAuf!C18&gt;A_Stammdaten!$B$12,0,SUMIFS(D3_WAV!$M$6:$M$50,D3_WAV!$A$6:$A$50,$A$18,D3_WAV!$D$6:$D$50,B_KKAuf!C18))</f>
        <v>0</v>
      </c>
      <c r="G18" s="102">
        <f>IF(B_KKAuf!C18&gt;A_Stammdaten!$B$12,0,SUMIFS(D_SAV!$AH$5:$AH$303,D_SAV!$E$5:$E$303,B_KKAuf!$C18,D_SAV!$C$5:$C$303,B_KKAuf!$A$18))</f>
        <v>0</v>
      </c>
      <c r="H18" s="102">
        <f>IF(B_KKAuf!C18&gt;A_Stammdaten!$B$12,0,SUMIFS(D3_WAV!$L$6:$L$50,D3_WAV!$A$6:$A$50,B_KKAuf!$A$18,D3_WAV!$D$6:$D$50,B_KKAuf!C18))</f>
        <v>0</v>
      </c>
      <c r="I18" s="102">
        <f>IF(B_KKAuf!C18&gt;A_Stammdaten!$B$12,0,SUMIFS(D2_BKZ_NAKB_SoPo!$H$6:$H$40,D2_BKZ_NAKB_SoPo!$A$6:$A$40,$A$18,D2_BKZ_NAKB_SoPo!$B$6:$B$40,B_KKAuf!C18))</f>
        <v>0</v>
      </c>
      <c r="J18" s="102">
        <f>IF(B_KKAuf!C18&gt;A_Stammdaten!$B$12,0,SUMIFS(D_SAV!$AJ$5:$AJ$303,D_SAV!$E$5:$E$303,B_KKAuf!$C18,D_SAV!$C$5:$C$303,B_KKAuf!$A$18))</f>
        <v>0</v>
      </c>
      <c r="K18" s="102">
        <f>IF(B_KKAuf!C18&gt;A_Stammdaten!$B$12,0,SUMIFS(D3_WAV!$N$6:$N$50,D3_WAV!$A$6:$A$50,B_KKAuf!$A$18,D3_WAV!$D$6:$D$50,B_KKAuf!C18))</f>
        <v>0</v>
      </c>
      <c r="L18" s="102">
        <f>IF(B_KKAuf!C18&gt;A_Stammdaten!$B$12,0,SUMIFS(D2_BKZ_NAKB_SoPo!$I$6:$I$40,D2_BKZ_NAKB_SoPo!$A$6:$A$40,$A$18,D2_BKZ_NAKB_SoPo!$B$6:$B$40,B_KKAuf!C18))</f>
        <v>0</v>
      </c>
      <c r="M18" s="103">
        <f t="shared" si="5"/>
        <v>0</v>
      </c>
      <c r="N18" s="110">
        <f t="shared" si="6"/>
        <v>0</v>
      </c>
      <c r="O18" s="104">
        <f>$M18*0.4*S18*0.035*A_Stammdaten!$D$17</f>
        <v>0</v>
      </c>
      <c r="P18" s="110">
        <f>SUM(D18,N18:O18)</f>
        <v>0</v>
      </c>
      <c r="Q18" s="85"/>
      <c r="R18" s="105">
        <v>2021</v>
      </c>
      <c r="S18" s="106">
        <f>VLOOKUP($R18,Listen!$S$3:$V$10,2,FALSE)</f>
        <v>5.0700000000000002E-2</v>
      </c>
      <c r="T18" s="106">
        <f>VLOOKUP($R18,Listen!$S$3:$V$10,4,FALSE)</f>
        <v>3.2500000000000001E-2</v>
      </c>
    </row>
    <row r="19" spans="1:20" x14ac:dyDescent="0.25">
      <c r="A19" s="195"/>
      <c r="B19" s="195"/>
      <c r="C19" s="101">
        <v>2022</v>
      </c>
      <c r="D19" s="109">
        <f t="shared" ref="D19:D24" si="8">SUM(E19:F19)</f>
        <v>0</v>
      </c>
      <c r="E19" s="102">
        <f>IF(B_KKAuf!C19&gt;A_Stammdaten!$B$12,0,SUMIFS(D_SAV!$AI$5:$AI$303,D_SAV!$E$5:$E$303,B_KKAuf!$C19,D_SAV!$C$5:$C$303,B_KKAuf!$A$18))</f>
        <v>0</v>
      </c>
      <c r="F19" s="102">
        <f>IF(B_KKAuf!C19&gt;A_Stammdaten!$B$12,0,SUMIFS(D3_WAV!$M$6:$M$50,D3_WAV!$A$6:$A$50,$A$18,D3_WAV!$D$6:$D$50,B_KKAuf!C19))</f>
        <v>0</v>
      </c>
      <c r="G19" s="102">
        <f>IF(B_KKAuf!C19&gt;A_Stammdaten!$B$12,0,SUMIFS(D_SAV!$AH$5:$AH$303,D_SAV!$E$5:$E$303,B_KKAuf!$C19,D_SAV!$C$5:$C$303,B_KKAuf!$A$18))</f>
        <v>0</v>
      </c>
      <c r="H19" s="102">
        <f>IF(B_KKAuf!C19&gt;A_Stammdaten!$B$12,0,SUMIFS(D3_WAV!$L$6:$L$50,D3_WAV!$A$6:$A$50,B_KKAuf!$A$18,D3_WAV!$D$6:$D$50,B_KKAuf!C19))</f>
        <v>0</v>
      </c>
      <c r="I19" s="102">
        <f>IF(B_KKAuf!C19&gt;A_Stammdaten!$B$12,0,SUMIFS(D2_BKZ_NAKB_SoPo!$H$6:$H$40,D2_BKZ_NAKB_SoPo!$A$6:$A$40,$A$18,D2_BKZ_NAKB_SoPo!$B$6:$B$40,B_KKAuf!C19))</f>
        <v>0</v>
      </c>
      <c r="J19" s="102">
        <f>IF(B_KKAuf!C19&gt;A_Stammdaten!$B$12,0,SUMIFS(D_SAV!$AJ$5:$AJ$303,D_SAV!$E$5:$E$303,B_KKAuf!$C19,D_SAV!$C$5:$C$303,B_KKAuf!$A$18))</f>
        <v>0</v>
      </c>
      <c r="K19" s="102">
        <f>IF(B_KKAuf!C19&gt;A_Stammdaten!$B$12,0,SUMIFS(D3_WAV!$N$6:$N$50,D3_WAV!$A$6:$A$50,B_KKAuf!$A$18,D3_WAV!$D$6:$D$50,B_KKAuf!C19))</f>
        <v>0</v>
      </c>
      <c r="L19" s="102">
        <f>IF(B_KKAuf!C19&gt;A_Stammdaten!$B$12,0,SUMIFS(D2_BKZ_NAKB_SoPo!$I$6:$I$40,D2_BKZ_NAKB_SoPo!$A$6:$A$40,$A$18,D2_BKZ_NAKB_SoPo!$B$6:$B$40,B_KKAuf!C19))</f>
        <v>0</v>
      </c>
      <c r="M19" s="103">
        <f t="shared" si="5"/>
        <v>0</v>
      </c>
      <c r="N19" s="110">
        <f t="shared" si="6"/>
        <v>0</v>
      </c>
      <c r="O19" s="104">
        <f>$M19*0.4*S19*0.035*A_Stammdaten!$D$17</f>
        <v>0</v>
      </c>
      <c r="P19" s="110">
        <f t="shared" ref="P19:P24" si="9">SUM(D19,N19:O19)</f>
        <v>0</v>
      </c>
      <c r="Q19" s="85"/>
      <c r="R19" s="105">
        <v>2022</v>
      </c>
      <c r="S19" s="106">
        <f>VLOOKUP($R19,Listen!$S$3:$V$10,2,FALSE)</f>
        <v>5.0700000000000002E-2</v>
      </c>
      <c r="T19" s="106">
        <f>VLOOKUP($R19,Listen!$S$3:$V$10,4,FALSE)</f>
        <v>3.2500000000000001E-2</v>
      </c>
    </row>
    <row r="20" spans="1:20" x14ac:dyDescent="0.25">
      <c r="A20" s="195"/>
      <c r="B20" s="195"/>
      <c r="C20" s="101">
        <v>2023</v>
      </c>
      <c r="D20" s="109">
        <f t="shared" si="8"/>
        <v>0</v>
      </c>
      <c r="E20" s="102">
        <f>IF(B_KKAuf!C20&gt;A_Stammdaten!$B$12,0,SUMIFS(D_SAV!$AI$5:$AI$303,D_SAV!$E$5:$E$303,B_KKAuf!$C20,D_SAV!$C$5:$C$303,B_KKAuf!$A$18))</f>
        <v>0</v>
      </c>
      <c r="F20" s="102">
        <f>IF(B_KKAuf!C20&gt;A_Stammdaten!$B$12,0,SUMIFS(D3_WAV!$M$6:$M$50,D3_WAV!$A$6:$A$50,$A$18,D3_WAV!$D$6:$D$50,B_KKAuf!C20))</f>
        <v>0</v>
      </c>
      <c r="G20" s="102">
        <f>IF(B_KKAuf!C20&gt;A_Stammdaten!$B$12,0,SUMIFS(D_SAV!$AH$5:$AH$303,D_SAV!$E$5:$E$303,B_KKAuf!$C20,D_SAV!$C$5:$C$303,B_KKAuf!$A$18))</f>
        <v>0</v>
      </c>
      <c r="H20" s="102">
        <f>IF(B_KKAuf!C20&gt;A_Stammdaten!$B$12,0,SUMIFS(D3_WAV!$L$6:$L$50,D3_WAV!$A$6:$A$50,B_KKAuf!$A$18,D3_WAV!$D$6:$D$50,B_KKAuf!C20))</f>
        <v>0</v>
      </c>
      <c r="I20" s="102">
        <f>IF(B_KKAuf!C20&gt;A_Stammdaten!$B$12,0,SUMIFS(D2_BKZ_NAKB_SoPo!$H$6:$H$40,D2_BKZ_NAKB_SoPo!$A$6:$A$40,$A$18,D2_BKZ_NAKB_SoPo!$B$6:$B$40,B_KKAuf!C20))</f>
        <v>0</v>
      </c>
      <c r="J20" s="102">
        <f>IF(B_KKAuf!C20&gt;A_Stammdaten!$B$12,0,SUMIFS(D_SAV!$AJ$5:$AJ$303,D_SAV!$E$5:$E$303,B_KKAuf!$C20,D_SAV!$C$5:$C$303,B_KKAuf!$A$18))</f>
        <v>0</v>
      </c>
      <c r="K20" s="102">
        <f>IF(B_KKAuf!C20&gt;A_Stammdaten!$B$12,0,SUMIFS(D3_WAV!$N$6:$N$50,D3_WAV!$A$6:$A$50,B_KKAuf!$A$18,D3_WAV!$D$6:$D$50,B_KKAuf!C20))</f>
        <v>0</v>
      </c>
      <c r="L20" s="102">
        <f>IF(B_KKAuf!C20&gt;A_Stammdaten!$B$12,0,SUMIFS(D2_BKZ_NAKB_SoPo!$I$6:$I$40,D2_BKZ_NAKB_SoPo!$A$6:$A$40,$A$18,D2_BKZ_NAKB_SoPo!$B$6:$B$40,B_KKAuf!C20))</f>
        <v>0</v>
      </c>
      <c r="M20" s="103">
        <f t="shared" si="5"/>
        <v>0</v>
      </c>
      <c r="N20" s="110">
        <f t="shared" si="6"/>
        <v>0</v>
      </c>
      <c r="O20" s="104">
        <f>$M20*0.4*S20*0.035*A_Stammdaten!$D$17</f>
        <v>0</v>
      </c>
      <c r="P20" s="110">
        <f t="shared" si="9"/>
        <v>0</v>
      </c>
      <c r="Q20" s="85"/>
      <c r="R20" s="105">
        <v>2023</v>
      </c>
      <c r="S20" s="106">
        <f>VLOOKUP($R20,Listen!$S$3:$V$10,2,FALSE)</f>
        <v>5.0700000000000002E-2</v>
      </c>
      <c r="T20" s="106">
        <f>VLOOKUP($R20,Listen!$S$3:$V$10,4,FALSE)</f>
        <v>3.2500000000000001E-2</v>
      </c>
    </row>
    <row r="21" spans="1:20" x14ac:dyDescent="0.25">
      <c r="A21" s="195"/>
      <c r="B21" s="195"/>
      <c r="C21" s="101">
        <v>2024</v>
      </c>
      <c r="D21" s="109">
        <f t="shared" si="8"/>
        <v>0</v>
      </c>
      <c r="E21" s="102">
        <f>IF(B_KKAuf!C21&gt;A_Stammdaten!$B$12,0,SUMIFS(D_SAV!$AI$5:$AI$303,D_SAV!$E$5:$E$303,B_KKAuf!$C21,D_SAV!$C$5:$C$303,B_KKAuf!$A$18))</f>
        <v>0</v>
      </c>
      <c r="F21" s="102">
        <f>IF(B_KKAuf!C21&gt;A_Stammdaten!$B$12,0,SUMIFS(D3_WAV!$M$6:$M$50,D3_WAV!$A$6:$A$50,$A$18,D3_WAV!$D$6:$D$50,B_KKAuf!C21))</f>
        <v>0</v>
      </c>
      <c r="G21" s="102">
        <f>IF(B_KKAuf!C21&gt;A_Stammdaten!$B$12,0,SUMIFS(D_SAV!$AH$5:$AH$303,D_SAV!$E$5:$E$303,B_KKAuf!$C21,D_SAV!$C$5:$C$303,B_KKAuf!$A$18))</f>
        <v>0</v>
      </c>
      <c r="H21" s="102">
        <f>IF(B_KKAuf!C21&gt;A_Stammdaten!$B$12,0,SUMIFS(D3_WAV!$L$6:$L$50,D3_WAV!$A$6:$A$50,B_KKAuf!$A$18,D3_WAV!$D$6:$D$50,B_KKAuf!C21))</f>
        <v>0</v>
      </c>
      <c r="I21" s="102">
        <f>IF(B_KKAuf!C21&gt;A_Stammdaten!$B$12,0,SUMIFS(D2_BKZ_NAKB_SoPo!$H$6:$H$40,D2_BKZ_NAKB_SoPo!$A$6:$A$40,$A$18,D2_BKZ_NAKB_SoPo!$B$6:$B$40,B_KKAuf!C21))</f>
        <v>0</v>
      </c>
      <c r="J21" s="102">
        <f>IF(B_KKAuf!C21&gt;A_Stammdaten!$B$12,0,SUMIFS(D_SAV!$AJ$5:$AJ$303,D_SAV!$E$5:$E$303,B_KKAuf!$C21,D_SAV!$C$5:$C$303,B_KKAuf!$A$18))</f>
        <v>0</v>
      </c>
      <c r="K21" s="102">
        <f>IF(B_KKAuf!C21&gt;A_Stammdaten!$B$12,0,SUMIFS(D3_WAV!$N$6:$N$50,D3_WAV!$A$6:$A$50,B_KKAuf!$A$18,D3_WAV!$D$6:$D$50,B_KKAuf!C21))</f>
        <v>0</v>
      </c>
      <c r="L21" s="102">
        <f>IF(B_KKAuf!C21&gt;A_Stammdaten!$B$12,0,SUMIFS(D2_BKZ_NAKB_SoPo!$I$6:$I$40,D2_BKZ_NAKB_SoPo!$A$6:$A$40,$A$18,D2_BKZ_NAKB_SoPo!$B$6:$B$40,B_KKAuf!C21))</f>
        <v>0</v>
      </c>
      <c r="M21" s="103">
        <f t="shared" si="5"/>
        <v>0</v>
      </c>
      <c r="N21" s="110">
        <f t="shared" si="6"/>
        <v>0</v>
      </c>
      <c r="O21" s="104">
        <f>$M21*0.4*S21*0.035*A_Stammdaten!$D$17</f>
        <v>0</v>
      </c>
      <c r="P21" s="110">
        <f t="shared" si="9"/>
        <v>0</v>
      </c>
      <c r="Q21" s="85"/>
      <c r="R21" s="105">
        <v>2024</v>
      </c>
      <c r="S21" s="106">
        <f>VLOOKUP($R21,Listen!$S$3:$V$10,2,FALSE)</f>
        <v>6.93E-2</v>
      </c>
      <c r="T21" s="106">
        <f>VLOOKUP($R21,Listen!$S$3:$V$10,4,FALSE)</f>
        <v>5.0900000000000001E-2</v>
      </c>
    </row>
    <row r="22" spans="1:20" x14ac:dyDescent="0.25">
      <c r="A22" s="195"/>
      <c r="B22" s="195"/>
      <c r="C22" s="101">
        <v>2025</v>
      </c>
      <c r="D22" s="109">
        <f t="shared" si="8"/>
        <v>0</v>
      </c>
      <c r="E22" s="102">
        <f>IF(B_KKAuf!C22&gt;A_Stammdaten!$B$12,0,SUMIFS(D_SAV!$AI$5:$AI$303,D_SAV!$E$5:$E$303,B_KKAuf!$C22,D_SAV!$C$5:$C$303,B_KKAuf!$A$18))</f>
        <v>0</v>
      </c>
      <c r="F22" s="102">
        <f>IF(B_KKAuf!C22&gt;A_Stammdaten!$B$12,0,SUMIFS(D3_WAV!$M$6:$M$50,D3_WAV!$A$6:$A$50,$A$18,D3_WAV!$D$6:$D$50,B_KKAuf!C22))</f>
        <v>0</v>
      </c>
      <c r="G22" s="102">
        <f>IF(B_KKAuf!C22&gt;A_Stammdaten!$B$12,0,SUMIFS(D_SAV!$AH$5:$AH$303,D_SAV!$E$5:$E$303,B_KKAuf!$C22,D_SAV!$C$5:$C$303,B_KKAuf!$A$18))</f>
        <v>0</v>
      </c>
      <c r="H22" s="102">
        <f>IF(B_KKAuf!C22&gt;A_Stammdaten!$B$12,0,SUMIFS(D3_WAV!$L$6:$L$50,D3_WAV!$A$6:$A$50,B_KKAuf!$A$18,D3_WAV!$D$6:$D$50,B_KKAuf!C22))</f>
        <v>0</v>
      </c>
      <c r="I22" s="102">
        <f>IF(B_KKAuf!C22&gt;A_Stammdaten!$B$12,0,SUMIFS(D2_BKZ_NAKB_SoPo!$H$6:$H$40,D2_BKZ_NAKB_SoPo!$A$6:$A$40,$A$18,D2_BKZ_NAKB_SoPo!$B$6:$B$40,B_KKAuf!C22))</f>
        <v>0</v>
      </c>
      <c r="J22" s="102">
        <f>IF(B_KKAuf!C22&gt;A_Stammdaten!$B$12,0,SUMIFS(D_SAV!$AJ$5:$AJ$303,D_SAV!$E$5:$E$303,B_KKAuf!$C22,D_SAV!$C$5:$C$303,B_KKAuf!$A$18))</f>
        <v>0</v>
      </c>
      <c r="K22" s="102">
        <f>IF(B_KKAuf!C22&gt;A_Stammdaten!$B$12,0,SUMIFS(D3_WAV!$N$6:$N$50,D3_WAV!$A$6:$A$50,B_KKAuf!$A$18,D3_WAV!$D$6:$D$50,B_KKAuf!C22))</f>
        <v>0</v>
      </c>
      <c r="L22" s="102">
        <f>IF(B_KKAuf!C22&gt;A_Stammdaten!$B$12,0,SUMIFS(D2_BKZ_NAKB_SoPo!$I$6:$I$40,D2_BKZ_NAKB_SoPo!$A$6:$A$40,$A$18,D2_BKZ_NAKB_SoPo!$B$6:$B$40,B_KKAuf!C22))</f>
        <v>0</v>
      </c>
      <c r="M22" s="103">
        <f t="shared" si="5"/>
        <v>0</v>
      </c>
      <c r="N22" s="110">
        <f t="shared" si="6"/>
        <v>0</v>
      </c>
      <c r="O22" s="104">
        <f>$M22*0.4*S22*0.035*A_Stammdaten!$D$17</f>
        <v>0</v>
      </c>
      <c r="P22" s="110">
        <f t="shared" si="9"/>
        <v>0</v>
      </c>
      <c r="Q22" s="85"/>
      <c r="R22" s="105">
        <v>2025</v>
      </c>
      <c r="S22" s="106">
        <f>VLOOKUP($R22,Listen!$S$3:$V$10,2,FALSE)</f>
        <v>7.0000000000000007E-2</v>
      </c>
      <c r="T22" s="106">
        <f>VLOOKUP($R22,Listen!$S$3:$V$10,4,FALSE)</f>
        <v>5.0700000000000002E-2</v>
      </c>
    </row>
    <row r="23" spans="1:20" x14ac:dyDescent="0.25">
      <c r="A23" s="195"/>
      <c r="B23" s="195"/>
      <c r="C23" s="101">
        <v>2026</v>
      </c>
      <c r="D23" s="109">
        <f t="shared" si="8"/>
        <v>0</v>
      </c>
      <c r="E23" s="102">
        <f>IF(B_KKAuf!C23&gt;A_Stammdaten!$B$12,0,SUMIFS(D_SAV!$AI$5:$AI$303,D_SAV!$E$5:$E$303,B_KKAuf!$C23,D_SAV!$C$5:$C$303,B_KKAuf!$A$18))</f>
        <v>0</v>
      </c>
      <c r="F23" s="102">
        <f>IF(B_KKAuf!C23&gt;A_Stammdaten!$B$12,0,SUMIFS(D3_WAV!$M$6:$M$50,D3_WAV!$A$6:$A$50,$A$18,D3_WAV!$D$6:$D$50,B_KKAuf!C23))</f>
        <v>0</v>
      </c>
      <c r="G23" s="102">
        <f>IF(B_KKAuf!C23&gt;A_Stammdaten!$B$12,0,SUMIFS(D_SAV!$AH$5:$AH$303,D_SAV!$E$5:$E$303,B_KKAuf!$C23,D_SAV!$C$5:$C$303,B_KKAuf!$A$18))</f>
        <v>0</v>
      </c>
      <c r="H23" s="102">
        <f>IF(B_KKAuf!C23&gt;A_Stammdaten!$B$12,0,SUMIFS(D3_WAV!$L$6:$L$50,D3_WAV!$A$6:$A$50,B_KKAuf!$A$18,D3_WAV!$D$6:$D$50,B_KKAuf!C23))</f>
        <v>0</v>
      </c>
      <c r="I23" s="102">
        <f>IF(B_KKAuf!C23&gt;A_Stammdaten!$B$12,0,SUMIFS(D2_BKZ_NAKB_SoPo!$H$6:$H$40,D2_BKZ_NAKB_SoPo!$A$6:$A$40,$A$18,D2_BKZ_NAKB_SoPo!$B$6:$B$40,B_KKAuf!C23))</f>
        <v>0</v>
      </c>
      <c r="J23" s="102">
        <f>IF(B_KKAuf!C23&gt;A_Stammdaten!$B$12,0,SUMIFS(D_SAV!$AJ$5:$AJ$303,D_SAV!$E$5:$E$303,B_KKAuf!$C23,D_SAV!$C$5:$C$303,B_KKAuf!$A$18))</f>
        <v>0</v>
      </c>
      <c r="K23" s="102">
        <f>IF(B_KKAuf!C23&gt;A_Stammdaten!$B$12,0,SUMIFS(D3_WAV!$N$6:$N$50,D3_WAV!$A$6:$A$50,B_KKAuf!$A$18,D3_WAV!$D$6:$D$50,B_KKAuf!C23))</f>
        <v>0</v>
      </c>
      <c r="L23" s="102">
        <f>IF(B_KKAuf!C23&gt;A_Stammdaten!$B$12,0,SUMIFS(D2_BKZ_NAKB_SoPo!$I$6:$I$40,D2_BKZ_NAKB_SoPo!$A$6:$A$40,$A$18,D2_BKZ_NAKB_SoPo!$B$6:$B$40,B_KKAuf!C23))</f>
        <v>0</v>
      </c>
      <c r="M23" s="103">
        <f t="shared" si="5"/>
        <v>0</v>
      </c>
      <c r="N23" s="110">
        <f t="shared" si="6"/>
        <v>0</v>
      </c>
      <c r="O23" s="104">
        <f>$M23*0.4*S23*0.035*A_Stammdaten!$D$17</f>
        <v>0</v>
      </c>
      <c r="P23" s="110">
        <f t="shared" si="9"/>
        <v>0</v>
      </c>
      <c r="Q23" s="85"/>
      <c r="R23" s="105">
        <v>2026</v>
      </c>
      <c r="S23" s="106">
        <f>VLOOKUP($R23,Listen!$S$3:$V$10,2,FALSE)</f>
        <v>7.0000000000000007E-2</v>
      </c>
      <c r="T23" s="106">
        <f>VLOOKUP($R23,Listen!$S$3:$V$10,4,FALSE)</f>
        <v>5.0700000000000002E-2</v>
      </c>
    </row>
    <row r="24" spans="1:20" ht="15.75" thickBot="1" x14ac:dyDescent="0.3">
      <c r="A24" s="196"/>
      <c r="B24" s="196"/>
      <c r="C24" s="101">
        <v>2027</v>
      </c>
      <c r="D24" s="109">
        <f t="shared" si="8"/>
        <v>0</v>
      </c>
      <c r="E24" s="102">
        <f>IF(B_KKAuf!C24&gt;A_Stammdaten!$B$12,0,SUMIFS(D_SAV!$AI$5:$AI$303,D_SAV!$E$5:$E$303,B_KKAuf!$C24,D_SAV!$C$5:$C$303,B_KKAuf!$A$18))</f>
        <v>0</v>
      </c>
      <c r="F24" s="102">
        <f>IF(B_KKAuf!C24&gt;A_Stammdaten!$B$12,0,SUMIFS(D3_WAV!$M$6:$M$50,D3_WAV!$A$6:$A$50,$A$18,D3_WAV!$D$6:$D$50,B_KKAuf!C24))</f>
        <v>0</v>
      </c>
      <c r="G24" s="102">
        <f>IF(B_KKAuf!C24&gt;A_Stammdaten!$B$12,0,SUMIFS(D_SAV!$AH$5:$AH$303,D_SAV!$E$5:$E$303,B_KKAuf!$C24,D_SAV!$C$5:$C$303,B_KKAuf!$A$18))</f>
        <v>0</v>
      </c>
      <c r="H24" s="102">
        <f>IF(B_KKAuf!C24&gt;A_Stammdaten!$B$12,0,SUMIFS(D3_WAV!$L$6:$L$50,D3_WAV!$A$6:$A$50,B_KKAuf!$A$18,D3_WAV!$D$6:$D$50,B_KKAuf!C24))</f>
        <v>0</v>
      </c>
      <c r="I24" s="102">
        <f>IF(B_KKAuf!C24&gt;A_Stammdaten!$B$12,0,SUMIFS(D2_BKZ_NAKB_SoPo!$H$6:$H$40,D2_BKZ_NAKB_SoPo!$A$6:$A$40,$A$18,D2_BKZ_NAKB_SoPo!$B$6:$B$40,B_KKAuf!C24))</f>
        <v>0</v>
      </c>
      <c r="J24" s="102">
        <f>IF(B_KKAuf!C24&gt;A_Stammdaten!$B$12,0,SUMIFS(D_SAV!$AJ$5:$AJ$303,D_SAV!$E$5:$E$303,B_KKAuf!$C24,D_SAV!$C$5:$C$303,B_KKAuf!$A$18))</f>
        <v>0</v>
      </c>
      <c r="K24" s="102">
        <f>IF(B_KKAuf!C24&gt;A_Stammdaten!$B$12,0,SUMIFS(D3_WAV!$N$6:$N$50,D3_WAV!$A$6:$A$50,B_KKAuf!$A$18,D3_WAV!$D$6:$D$50,B_KKAuf!C24))</f>
        <v>0</v>
      </c>
      <c r="L24" s="102">
        <f>IF(B_KKAuf!C24&gt;A_Stammdaten!$B$12,0,SUMIFS(D2_BKZ_NAKB_SoPo!$I$6:$I$40,D2_BKZ_NAKB_SoPo!$A$6:$A$40,$A$18,D2_BKZ_NAKB_SoPo!$B$6:$B$40,B_KKAuf!C24))</f>
        <v>0</v>
      </c>
      <c r="M24" s="103">
        <f t="shared" si="5"/>
        <v>0</v>
      </c>
      <c r="N24" s="110">
        <f t="shared" si="6"/>
        <v>0</v>
      </c>
      <c r="O24" s="104">
        <f>$M24*0.4*S24*0.035*A_Stammdaten!$D$17</f>
        <v>0</v>
      </c>
      <c r="P24" s="110">
        <f t="shared" si="9"/>
        <v>0</v>
      </c>
      <c r="Q24" s="85"/>
      <c r="R24" s="107">
        <v>2027</v>
      </c>
      <c r="S24" s="108"/>
      <c r="T24" s="108"/>
    </row>
    <row r="25" spans="1:20" x14ac:dyDescent="0.25">
      <c r="A25" s="194">
        <f>+A_Stammdaten!A18</f>
        <v>0</v>
      </c>
      <c r="B25" s="194">
        <f>+A_Stammdaten!B18</f>
        <v>0</v>
      </c>
      <c r="C25" s="101">
        <v>2021</v>
      </c>
      <c r="D25" s="109">
        <f>SUM(E25:F25)</f>
        <v>0</v>
      </c>
      <c r="E25" s="102">
        <f>IF(B_KKAuf!C25&gt;A_Stammdaten!$B$12,0,SUMIFS(D_SAV!$AI$5:$AI$303,D_SAV!$E$5:$E$303,B_KKAuf!$C25,D_SAV!$C$5:$C$303,B_KKAuf!$A$25))</f>
        <v>0</v>
      </c>
      <c r="F25" s="102">
        <f>IF(B_KKAuf!C25&gt;A_Stammdaten!$B$12,0,SUMIFS(D3_WAV!$M$6:$M$50,D3_WAV!$A$6:$A$50,$A$25,D3_WAV!$D$6:$D$50,B_KKAuf!C25))</f>
        <v>0</v>
      </c>
      <c r="G25" s="102">
        <f>IF(B_KKAuf!C25&gt;A_Stammdaten!$B$12,0,SUMIFS(D_SAV!$AH$5:$AH$303,D_SAV!$E$5:$E$303,B_KKAuf!$C25,D_SAV!$C$5:$C$303,B_KKAuf!$A$25))</f>
        <v>0</v>
      </c>
      <c r="H25" s="102">
        <f>IF(B_KKAuf!C25&gt;A_Stammdaten!$B$12,0,SUMIFS(D3_WAV!$L$6:$L$50,D3_WAV!$A$6:$A$50,B_KKAuf!$A$25,D3_WAV!$D$6:$D$50,B_KKAuf!C25))</f>
        <v>0</v>
      </c>
      <c r="I25" s="102">
        <f>IF(B_KKAuf!C25&gt;A_Stammdaten!$B$12,0,SUMIFS(D2_BKZ_NAKB_SoPo!$H$6:$H$40,D2_BKZ_NAKB_SoPo!$A$6:$A$40,$A$25,D2_BKZ_NAKB_SoPo!$B$6:$B$40,B_KKAuf!C25))</f>
        <v>0</v>
      </c>
      <c r="J25" s="102">
        <f>IF(B_KKAuf!C25&gt;A_Stammdaten!$B$12,0,SUMIFS(D_SAV!$AJ$5:$AJ$303,D_SAV!$E$5:$E$303,B_KKAuf!$C25,D_SAV!$C$5:$C$303,B_KKAuf!$A$25))</f>
        <v>0</v>
      </c>
      <c r="K25" s="102">
        <f>IF(B_KKAuf!C25&gt;A_Stammdaten!$B$12,0,SUMIFS(D3_WAV!$N$6:$N$50,D3_WAV!$A$6:$A$50,B_KKAuf!$A$25,D3_WAV!$D$6:$D$50,B_KKAuf!C25))</f>
        <v>0</v>
      </c>
      <c r="L25" s="102">
        <f>IF(B_KKAuf!C25&gt;A_Stammdaten!$B$12,0,SUMIFS(D2_BKZ_NAKB_SoPo!$I$6:$I$40,D2_BKZ_NAKB_SoPo!$A$6:$A$40,$A$25,D2_BKZ_NAKB_SoPo!$B$6:$B$40,B_KKAuf!C25))</f>
        <v>0</v>
      </c>
      <c r="M25" s="103">
        <f t="shared" si="5"/>
        <v>0</v>
      </c>
      <c r="N25" s="110">
        <f t="shared" si="6"/>
        <v>0</v>
      </c>
      <c r="O25" s="104">
        <f>$M25*0.4*S25*0.035*A_Stammdaten!$D$18</f>
        <v>0</v>
      </c>
      <c r="P25" s="110">
        <f>SUM(D25,N25:O25)</f>
        <v>0</v>
      </c>
      <c r="Q25" s="85"/>
      <c r="R25" s="105">
        <v>2021</v>
      </c>
      <c r="S25" s="106">
        <f>VLOOKUP($R25,Listen!$S$3:$V$10,2,FALSE)</f>
        <v>5.0700000000000002E-2</v>
      </c>
      <c r="T25" s="106">
        <f>VLOOKUP($R25,Listen!$S$3:$V$10,4,FALSE)</f>
        <v>3.2500000000000001E-2</v>
      </c>
    </row>
    <row r="26" spans="1:20" x14ac:dyDescent="0.25">
      <c r="A26" s="195"/>
      <c r="B26" s="195"/>
      <c r="C26" s="101">
        <v>2022</v>
      </c>
      <c r="D26" s="109">
        <f t="shared" ref="D26:D31" si="10">SUM(E26:F26)</f>
        <v>0</v>
      </c>
      <c r="E26" s="102">
        <f>IF(B_KKAuf!C26&gt;A_Stammdaten!$B$12,0,SUMIFS(D_SAV!$AI$5:$AI$303,D_SAV!$E$5:$E$303,B_KKAuf!$C26,D_SAV!$C$5:$C$303,B_KKAuf!$A$25))</f>
        <v>0</v>
      </c>
      <c r="F26" s="102">
        <f>IF(B_KKAuf!C26&gt;A_Stammdaten!$B$12,0,SUMIFS(D3_WAV!$M$6:$M$50,D3_WAV!$A$6:$A$50,$A$25,D3_WAV!$D$6:$D$50,B_KKAuf!C26))</f>
        <v>0</v>
      </c>
      <c r="G26" s="102">
        <f>IF(B_KKAuf!C26&gt;A_Stammdaten!$B$12,0,SUMIFS(D_SAV!$AH$5:$AH$303,D_SAV!$E$5:$E$303,B_KKAuf!$C26,D_SAV!$C$5:$C$303,B_KKAuf!$A$25))</f>
        <v>0</v>
      </c>
      <c r="H26" s="102">
        <f>IF(B_KKAuf!C26&gt;A_Stammdaten!$B$12,0,SUMIFS(D3_WAV!$L$6:$L$50,D3_WAV!$A$6:$A$50,B_KKAuf!$A$25,D3_WAV!$D$6:$D$50,B_KKAuf!C26))</f>
        <v>0</v>
      </c>
      <c r="I26" s="102">
        <f>IF(B_KKAuf!C26&gt;A_Stammdaten!$B$12,0,SUMIFS(D2_BKZ_NAKB_SoPo!$H$6:$H$40,D2_BKZ_NAKB_SoPo!$A$6:$A$40,$A$25,D2_BKZ_NAKB_SoPo!$B$6:$B$40,B_KKAuf!C26))</f>
        <v>0</v>
      </c>
      <c r="J26" s="102">
        <f>IF(B_KKAuf!C26&gt;A_Stammdaten!$B$12,0,SUMIFS(D_SAV!$AJ$5:$AJ$303,D_SAV!$E$5:$E$303,B_KKAuf!$C26,D_SAV!$C$5:$C$303,B_KKAuf!$A$25))</f>
        <v>0</v>
      </c>
      <c r="K26" s="102">
        <f>IF(B_KKAuf!C26&gt;A_Stammdaten!$B$12,0,SUMIFS(D3_WAV!$N$6:$N$50,D3_WAV!$A$6:$A$50,B_KKAuf!$A$25,D3_WAV!$D$6:$D$50,B_KKAuf!C26))</f>
        <v>0</v>
      </c>
      <c r="L26" s="102">
        <f>IF(B_KKAuf!C26&gt;A_Stammdaten!$B$12,0,SUMIFS(D2_BKZ_NAKB_SoPo!$I$6:$I$40,D2_BKZ_NAKB_SoPo!$A$6:$A$40,$A$25,D2_BKZ_NAKB_SoPo!$B$6:$B$40,B_KKAuf!C26))</f>
        <v>0</v>
      </c>
      <c r="M26" s="103">
        <f t="shared" si="5"/>
        <v>0</v>
      </c>
      <c r="N26" s="110">
        <f t="shared" si="6"/>
        <v>0</v>
      </c>
      <c r="O26" s="104">
        <f>$M26*0.4*S26*0.035*A_Stammdaten!$D$18</f>
        <v>0</v>
      </c>
      <c r="P26" s="110">
        <f t="shared" ref="P26:P31" si="11">SUM(D26,N26:O26)</f>
        <v>0</v>
      </c>
      <c r="Q26" s="85"/>
      <c r="R26" s="105">
        <v>2022</v>
      </c>
      <c r="S26" s="106">
        <f>VLOOKUP($R26,Listen!$S$3:$V$10,2,FALSE)</f>
        <v>5.0700000000000002E-2</v>
      </c>
      <c r="T26" s="106">
        <f>VLOOKUP($R26,Listen!$S$3:$V$10,4,FALSE)</f>
        <v>3.2500000000000001E-2</v>
      </c>
    </row>
    <row r="27" spans="1:20" x14ac:dyDescent="0.25">
      <c r="A27" s="195"/>
      <c r="B27" s="195"/>
      <c r="C27" s="101">
        <v>2023</v>
      </c>
      <c r="D27" s="109">
        <f t="shared" si="10"/>
        <v>0</v>
      </c>
      <c r="E27" s="102">
        <f>IF(B_KKAuf!C27&gt;A_Stammdaten!$B$12,0,SUMIFS(D_SAV!$AI$5:$AI$303,D_SAV!$E$5:$E$303,B_KKAuf!$C27,D_SAV!$C$5:$C$303,B_KKAuf!$A$25))</f>
        <v>0</v>
      </c>
      <c r="F27" s="102">
        <f>IF(B_KKAuf!C27&gt;A_Stammdaten!$B$12,0,SUMIFS(D3_WAV!$M$6:$M$50,D3_WAV!$A$6:$A$50,$A$25,D3_WAV!$D$6:$D$50,B_KKAuf!C27))</f>
        <v>0</v>
      </c>
      <c r="G27" s="102">
        <f>IF(B_KKAuf!C27&gt;A_Stammdaten!$B$12,0,SUMIFS(D_SAV!$AH$5:$AH$303,D_SAV!$E$5:$E$303,B_KKAuf!$C27,D_SAV!$C$5:$C$303,B_KKAuf!$A$25))</f>
        <v>0</v>
      </c>
      <c r="H27" s="102">
        <f>IF(B_KKAuf!C27&gt;A_Stammdaten!$B$12,0,SUMIFS(D3_WAV!$L$6:$L$50,D3_WAV!$A$6:$A$50,B_KKAuf!$A$25,D3_WAV!$D$6:$D$50,B_KKAuf!C27))</f>
        <v>0</v>
      </c>
      <c r="I27" s="102">
        <f>IF(B_KKAuf!C27&gt;A_Stammdaten!$B$12,0,SUMIFS(D2_BKZ_NAKB_SoPo!$H$6:$H$40,D2_BKZ_NAKB_SoPo!$A$6:$A$40,$A$25,D2_BKZ_NAKB_SoPo!$B$6:$B$40,B_KKAuf!C27))</f>
        <v>0</v>
      </c>
      <c r="J27" s="102">
        <f>IF(B_KKAuf!C27&gt;A_Stammdaten!$B$12,0,SUMIFS(D_SAV!$AJ$5:$AJ$303,D_SAV!$E$5:$E$303,B_KKAuf!$C27,D_SAV!$C$5:$C$303,B_KKAuf!$A$25))</f>
        <v>0</v>
      </c>
      <c r="K27" s="102">
        <f>IF(B_KKAuf!C27&gt;A_Stammdaten!$B$12,0,SUMIFS(D3_WAV!$N$6:$N$50,D3_WAV!$A$6:$A$50,B_KKAuf!$A$25,D3_WAV!$D$6:$D$50,B_KKAuf!C27))</f>
        <v>0</v>
      </c>
      <c r="L27" s="102">
        <f>IF(B_KKAuf!C27&gt;A_Stammdaten!$B$12,0,SUMIFS(D2_BKZ_NAKB_SoPo!$I$6:$I$40,D2_BKZ_NAKB_SoPo!$A$6:$A$40,$A$25,D2_BKZ_NAKB_SoPo!$B$6:$B$40,B_KKAuf!C27))</f>
        <v>0</v>
      </c>
      <c r="M27" s="103">
        <f t="shared" si="5"/>
        <v>0</v>
      </c>
      <c r="N27" s="110">
        <f t="shared" si="6"/>
        <v>0</v>
      </c>
      <c r="O27" s="104">
        <f>$M27*0.4*S27*0.035*A_Stammdaten!$D$18</f>
        <v>0</v>
      </c>
      <c r="P27" s="110">
        <f t="shared" si="11"/>
        <v>0</v>
      </c>
      <c r="Q27" s="85"/>
      <c r="R27" s="105">
        <v>2023</v>
      </c>
      <c r="S27" s="106">
        <f>VLOOKUP($R27,Listen!$S$3:$V$10,2,FALSE)</f>
        <v>5.0700000000000002E-2</v>
      </c>
      <c r="T27" s="106">
        <f>VLOOKUP($R27,Listen!$S$3:$V$10,4,FALSE)</f>
        <v>3.2500000000000001E-2</v>
      </c>
    </row>
    <row r="28" spans="1:20" x14ac:dyDescent="0.25">
      <c r="A28" s="195"/>
      <c r="B28" s="195"/>
      <c r="C28" s="101">
        <v>2024</v>
      </c>
      <c r="D28" s="109">
        <f t="shared" si="10"/>
        <v>0</v>
      </c>
      <c r="E28" s="102">
        <f>IF(B_KKAuf!C28&gt;A_Stammdaten!$B$12,0,SUMIFS(D_SAV!$AI$5:$AI$303,D_SAV!$E$5:$E$303,B_KKAuf!$C28,D_SAV!$C$5:$C$303,B_KKAuf!$A$25))</f>
        <v>0</v>
      </c>
      <c r="F28" s="102">
        <f>IF(B_KKAuf!C28&gt;A_Stammdaten!$B$12,0,SUMIFS(D3_WAV!$M$6:$M$50,D3_WAV!$A$6:$A$50,$A$25,D3_WAV!$D$6:$D$50,B_KKAuf!C28))</f>
        <v>0</v>
      </c>
      <c r="G28" s="102">
        <f>IF(B_KKAuf!C28&gt;A_Stammdaten!$B$12,0,SUMIFS(D_SAV!$AH$5:$AH$303,D_SAV!$E$5:$E$303,B_KKAuf!$C28,D_SAV!$C$5:$C$303,B_KKAuf!$A$25))</f>
        <v>0</v>
      </c>
      <c r="H28" s="102">
        <f>IF(B_KKAuf!C28&gt;A_Stammdaten!$B$12,0,SUMIFS(D3_WAV!$L$6:$L$50,D3_WAV!$A$6:$A$50,B_KKAuf!$A$25,D3_WAV!$D$6:$D$50,B_KKAuf!C28))</f>
        <v>0</v>
      </c>
      <c r="I28" s="102">
        <f>IF(B_KKAuf!C28&gt;A_Stammdaten!$B$12,0,SUMIFS(D2_BKZ_NAKB_SoPo!$H$6:$H$40,D2_BKZ_NAKB_SoPo!$A$6:$A$40,$A$25,D2_BKZ_NAKB_SoPo!$B$6:$B$40,B_KKAuf!C28))</f>
        <v>0</v>
      </c>
      <c r="J28" s="102">
        <f>IF(B_KKAuf!C28&gt;A_Stammdaten!$B$12,0,SUMIFS(D_SAV!$AJ$5:$AJ$303,D_SAV!$E$5:$E$303,B_KKAuf!$C28,D_SAV!$C$5:$C$303,B_KKAuf!$A$25))</f>
        <v>0</v>
      </c>
      <c r="K28" s="102">
        <f>IF(B_KKAuf!C28&gt;A_Stammdaten!$B$12,0,SUMIFS(D3_WAV!$N$6:$N$50,D3_WAV!$A$6:$A$50,B_KKAuf!$A$25,D3_WAV!$D$6:$D$50,B_KKAuf!C28))</f>
        <v>0</v>
      </c>
      <c r="L28" s="102">
        <f>IF(B_KKAuf!C28&gt;A_Stammdaten!$B$12,0,SUMIFS(D2_BKZ_NAKB_SoPo!$I$6:$I$40,D2_BKZ_NAKB_SoPo!$A$6:$A$40,$A$25,D2_BKZ_NAKB_SoPo!$B$6:$B$40,B_KKAuf!C28))</f>
        <v>0</v>
      </c>
      <c r="M28" s="103">
        <f t="shared" si="5"/>
        <v>0</v>
      </c>
      <c r="N28" s="110">
        <f t="shared" si="6"/>
        <v>0</v>
      </c>
      <c r="O28" s="104">
        <f>$M28*0.4*S28*0.035*A_Stammdaten!$D$18</f>
        <v>0</v>
      </c>
      <c r="P28" s="110">
        <f t="shared" si="11"/>
        <v>0</v>
      </c>
      <c r="Q28" s="85"/>
      <c r="R28" s="105">
        <v>2024</v>
      </c>
      <c r="S28" s="106">
        <f>VLOOKUP($R28,Listen!$S$3:$V$10,2,FALSE)</f>
        <v>6.93E-2</v>
      </c>
      <c r="T28" s="106">
        <f>VLOOKUP($R28,Listen!$S$3:$V$10,4,FALSE)</f>
        <v>5.0900000000000001E-2</v>
      </c>
    </row>
    <row r="29" spans="1:20" x14ac:dyDescent="0.25">
      <c r="A29" s="195"/>
      <c r="B29" s="195"/>
      <c r="C29" s="101">
        <v>2025</v>
      </c>
      <c r="D29" s="109">
        <f t="shared" si="10"/>
        <v>0</v>
      </c>
      <c r="E29" s="102">
        <f>IF(B_KKAuf!C29&gt;A_Stammdaten!$B$12,0,SUMIFS(D_SAV!$AI$5:$AI$303,D_SAV!$E$5:$E$303,B_KKAuf!$C29,D_SAV!$C$5:$C$303,B_KKAuf!$A$25))</f>
        <v>0</v>
      </c>
      <c r="F29" s="102">
        <f>IF(B_KKAuf!C29&gt;A_Stammdaten!$B$12,0,SUMIFS(D3_WAV!$M$6:$M$50,D3_WAV!$A$6:$A$50,$A$25,D3_WAV!$D$6:$D$50,B_KKAuf!C29))</f>
        <v>0</v>
      </c>
      <c r="G29" s="102">
        <f>IF(B_KKAuf!C29&gt;A_Stammdaten!$B$12,0,SUMIFS(D_SAV!$AH$5:$AH$303,D_SAV!$E$5:$E$303,B_KKAuf!$C29,D_SAV!$C$5:$C$303,B_KKAuf!$A$25))</f>
        <v>0</v>
      </c>
      <c r="H29" s="102">
        <f>IF(B_KKAuf!C29&gt;A_Stammdaten!$B$12,0,SUMIFS(D3_WAV!$L$6:$L$50,D3_WAV!$A$6:$A$50,B_KKAuf!$A$25,D3_WAV!$D$6:$D$50,B_KKAuf!C29))</f>
        <v>0</v>
      </c>
      <c r="I29" s="102">
        <f>IF(B_KKAuf!C29&gt;A_Stammdaten!$B$12,0,SUMIFS(D2_BKZ_NAKB_SoPo!$H$6:$H$40,D2_BKZ_NAKB_SoPo!$A$6:$A$40,$A$25,D2_BKZ_NAKB_SoPo!$B$6:$B$40,B_KKAuf!C29))</f>
        <v>0</v>
      </c>
      <c r="J29" s="102">
        <f>IF(B_KKAuf!C29&gt;A_Stammdaten!$B$12,0,SUMIFS(D_SAV!$AJ$5:$AJ$303,D_SAV!$E$5:$E$303,B_KKAuf!$C29,D_SAV!$C$5:$C$303,B_KKAuf!$A$25))</f>
        <v>0</v>
      </c>
      <c r="K29" s="102">
        <f>IF(B_KKAuf!C29&gt;A_Stammdaten!$B$12,0,SUMIFS(D3_WAV!$N$6:$N$50,D3_WAV!$A$6:$A$50,B_KKAuf!$A$25,D3_WAV!$D$6:$D$50,B_KKAuf!C29))</f>
        <v>0</v>
      </c>
      <c r="L29" s="102">
        <f>IF(B_KKAuf!C29&gt;A_Stammdaten!$B$12,0,SUMIFS(D2_BKZ_NAKB_SoPo!$I$6:$I$40,D2_BKZ_NAKB_SoPo!$A$6:$A$40,$A$25,D2_BKZ_NAKB_SoPo!$B$6:$B$40,B_KKAuf!C29))</f>
        <v>0</v>
      </c>
      <c r="M29" s="103">
        <f t="shared" si="5"/>
        <v>0</v>
      </c>
      <c r="N29" s="110">
        <f t="shared" si="6"/>
        <v>0</v>
      </c>
      <c r="O29" s="104">
        <f>$M29*0.4*S29*0.035*A_Stammdaten!$D$18</f>
        <v>0</v>
      </c>
      <c r="P29" s="110">
        <f t="shared" si="11"/>
        <v>0</v>
      </c>
      <c r="Q29" s="85"/>
      <c r="R29" s="105">
        <v>2025</v>
      </c>
      <c r="S29" s="106">
        <f>VLOOKUP($R29,Listen!$S$3:$V$10,2,FALSE)</f>
        <v>7.0000000000000007E-2</v>
      </c>
      <c r="T29" s="106">
        <f>VLOOKUP($R29,Listen!$S$3:$V$10,4,FALSE)</f>
        <v>5.0700000000000002E-2</v>
      </c>
    </row>
    <row r="30" spans="1:20" x14ac:dyDescent="0.25">
      <c r="A30" s="195"/>
      <c r="B30" s="195"/>
      <c r="C30" s="101">
        <v>2026</v>
      </c>
      <c r="D30" s="109">
        <f t="shared" si="10"/>
        <v>0</v>
      </c>
      <c r="E30" s="102">
        <f>IF(B_KKAuf!C30&gt;A_Stammdaten!$B$12,0,SUMIFS(D_SAV!$AI$5:$AI$303,D_SAV!$E$5:$E$303,B_KKAuf!$C30,D_SAV!$C$5:$C$303,B_KKAuf!$A$25))</f>
        <v>0</v>
      </c>
      <c r="F30" s="102">
        <f>IF(B_KKAuf!C30&gt;A_Stammdaten!$B$12,0,SUMIFS(D3_WAV!$M$6:$M$50,D3_WAV!$A$6:$A$50,$A$25,D3_WAV!$D$6:$D$50,B_KKAuf!C30))</f>
        <v>0</v>
      </c>
      <c r="G30" s="102">
        <f>IF(B_KKAuf!C30&gt;A_Stammdaten!$B$12,0,SUMIFS(D_SAV!$AH$5:$AH$303,D_SAV!$E$5:$E$303,B_KKAuf!$C30,D_SAV!$C$5:$C$303,B_KKAuf!$A$25))</f>
        <v>0</v>
      </c>
      <c r="H30" s="102">
        <f>IF(B_KKAuf!C30&gt;A_Stammdaten!$B$12,0,SUMIFS(D3_WAV!$L$6:$L$50,D3_WAV!$A$6:$A$50,B_KKAuf!$A$25,D3_WAV!$D$6:$D$50,B_KKAuf!C30))</f>
        <v>0</v>
      </c>
      <c r="I30" s="102">
        <f>IF(B_KKAuf!C30&gt;A_Stammdaten!$B$12,0,SUMIFS(D2_BKZ_NAKB_SoPo!$H$6:$H$40,D2_BKZ_NAKB_SoPo!$A$6:$A$40,$A$25,D2_BKZ_NAKB_SoPo!$B$6:$B$40,B_KKAuf!C30))</f>
        <v>0</v>
      </c>
      <c r="J30" s="102">
        <f>IF(B_KKAuf!C30&gt;A_Stammdaten!$B$12,0,SUMIFS(D_SAV!$AJ$5:$AJ$303,D_SAV!$E$5:$E$303,B_KKAuf!$C30,D_SAV!$C$5:$C$303,B_KKAuf!$A$25))</f>
        <v>0</v>
      </c>
      <c r="K30" s="102">
        <f>IF(B_KKAuf!C30&gt;A_Stammdaten!$B$12,0,SUMIFS(D3_WAV!$N$6:$N$50,D3_WAV!$A$6:$A$50,B_KKAuf!$A$25,D3_WAV!$D$6:$D$50,B_KKAuf!C30))</f>
        <v>0</v>
      </c>
      <c r="L30" s="102">
        <f>IF(B_KKAuf!C30&gt;A_Stammdaten!$B$12,0,SUMIFS(D2_BKZ_NAKB_SoPo!$I$6:$I$40,D2_BKZ_NAKB_SoPo!$A$6:$A$40,$A$25,D2_BKZ_NAKB_SoPo!$B$6:$B$40,B_KKAuf!C30))</f>
        <v>0</v>
      </c>
      <c r="M30" s="103">
        <f t="shared" si="5"/>
        <v>0</v>
      </c>
      <c r="N30" s="110">
        <f t="shared" si="6"/>
        <v>0</v>
      </c>
      <c r="O30" s="104">
        <f>$M30*0.4*S30*0.035*A_Stammdaten!$D$18</f>
        <v>0</v>
      </c>
      <c r="P30" s="110">
        <f t="shared" si="11"/>
        <v>0</v>
      </c>
      <c r="Q30" s="85"/>
      <c r="R30" s="105">
        <v>2026</v>
      </c>
      <c r="S30" s="106">
        <f>VLOOKUP($R30,Listen!$S$3:$V$10,2,FALSE)</f>
        <v>7.0000000000000007E-2</v>
      </c>
      <c r="T30" s="106">
        <f>VLOOKUP($R30,Listen!$S$3:$V$10,4,FALSE)</f>
        <v>5.0700000000000002E-2</v>
      </c>
    </row>
    <row r="31" spans="1:20" ht="15.75" thickBot="1" x14ac:dyDescent="0.3">
      <c r="A31" s="196"/>
      <c r="B31" s="196"/>
      <c r="C31" s="101">
        <v>2027</v>
      </c>
      <c r="D31" s="109">
        <f t="shared" si="10"/>
        <v>0</v>
      </c>
      <c r="E31" s="102">
        <f>IF(B_KKAuf!C31&gt;A_Stammdaten!$B$12,0,SUMIFS(D_SAV!$AI$5:$AI$303,D_SAV!$E$5:$E$303,B_KKAuf!$C31,D_SAV!$C$5:$C$303,B_KKAuf!$A$25))</f>
        <v>0</v>
      </c>
      <c r="F31" s="102">
        <f>IF(B_KKAuf!C31&gt;A_Stammdaten!$B$12,0,SUMIFS(D3_WAV!$M$6:$M$50,D3_WAV!$A$6:$A$50,$A$25,D3_WAV!$D$6:$D$50,B_KKAuf!C31))</f>
        <v>0</v>
      </c>
      <c r="G31" s="102">
        <f>IF(B_KKAuf!C31&gt;A_Stammdaten!$B$12,0,SUMIFS(D_SAV!$AH$5:$AH$303,D_SAV!$E$5:$E$303,B_KKAuf!$C31,D_SAV!$C$5:$C$303,B_KKAuf!$A$25))</f>
        <v>0</v>
      </c>
      <c r="H31" s="102">
        <f>IF(B_KKAuf!C31&gt;A_Stammdaten!$B$12,0,SUMIFS(D3_WAV!$L$6:$L$50,D3_WAV!$A$6:$A$50,B_KKAuf!$A$25,D3_WAV!$D$6:$D$50,B_KKAuf!C31))</f>
        <v>0</v>
      </c>
      <c r="I31" s="102">
        <f>IF(B_KKAuf!C31&gt;A_Stammdaten!$B$12,0,SUMIFS(D2_BKZ_NAKB_SoPo!$H$6:$H$40,D2_BKZ_NAKB_SoPo!$A$6:$A$40,$A$25,D2_BKZ_NAKB_SoPo!$B$6:$B$40,B_KKAuf!C31))</f>
        <v>0</v>
      </c>
      <c r="J31" s="102">
        <f>IF(B_KKAuf!C31&gt;A_Stammdaten!$B$12,0,SUMIFS(D_SAV!$AJ$5:$AJ$303,D_SAV!$E$5:$E$303,B_KKAuf!$C31,D_SAV!$C$5:$C$303,B_KKAuf!$A$25))</f>
        <v>0</v>
      </c>
      <c r="K31" s="102">
        <f>IF(B_KKAuf!C31&gt;A_Stammdaten!$B$12,0,SUMIFS(D3_WAV!$N$6:$N$50,D3_WAV!$A$6:$A$50,B_KKAuf!$A$25,D3_WAV!$D$6:$D$50,B_KKAuf!C31))</f>
        <v>0</v>
      </c>
      <c r="L31" s="102">
        <f>IF(B_KKAuf!C31&gt;A_Stammdaten!$B$12,0,SUMIFS(D2_BKZ_NAKB_SoPo!$I$6:$I$40,D2_BKZ_NAKB_SoPo!$A$6:$A$40,$A$25,D2_BKZ_NAKB_SoPo!$B$6:$B$40,B_KKAuf!C31))</f>
        <v>0</v>
      </c>
      <c r="M31" s="103">
        <f t="shared" si="5"/>
        <v>0</v>
      </c>
      <c r="N31" s="110">
        <f t="shared" si="6"/>
        <v>0</v>
      </c>
      <c r="O31" s="104">
        <f>$M31*0.4*S31*0.035*A_Stammdaten!$D$18</f>
        <v>0</v>
      </c>
      <c r="P31" s="110">
        <f t="shared" si="11"/>
        <v>0</v>
      </c>
      <c r="Q31" s="85"/>
      <c r="R31" s="107">
        <v>2027</v>
      </c>
      <c r="S31" s="108"/>
      <c r="T31" s="119"/>
    </row>
  </sheetData>
  <sheetProtection formatCells="0" formatColumns="0" formatRows="0"/>
  <mergeCells count="6">
    <mergeCell ref="A11:A17"/>
    <mergeCell ref="B11:B17"/>
    <mergeCell ref="A18:A24"/>
    <mergeCell ref="B18:B24"/>
    <mergeCell ref="A25:A31"/>
    <mergeCell ref="B25:B3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5" tint="0.39997558519241921"/>
  </sheetPr>
  <dimension ref="A1:BE504"/>
  <sheetViews>
    <sheetView zoomScale="50" zoomScaleNormal="50" workbookViewId="0">
      <pane xSplit="5" topLeftCell="F1" activePane="topRight" state="frozen"/>
      <selection pane="topRight" activeCell="C5" sqref="C5"/>
    </sheetView>
  </sheetViews>
  <sheetFormatPr baseColWidth="10" defaultColWidth="9.140625" defaultRowHeight="15" outlineLevelCol="1" x14ac:dyDescent="0.25"/>
  <cols>
    <col min="1" max="1" width="5" style="54" customWidth="1"/>
    <col min="2" max="2" width="21.28515625" style="54" bestFit="1" customWidth="1"/>
    <col min="3" max="3" width="7.5703125" style="54" customWidth="1"/>
    <col min="4" max="4" width="45.140625" style="54" bestFit="1" customWidth="1"/>
    <col min="5" max="5" width="13.7109375" style="152" customWidth="1"/>
    <col min="6" max="6" width="10.7109375" style="152" bestFit="1" customWidth="1"/>
    <col min="7" max="7" width="17.28515625" style="54" customWidth="1"/>
    <col min="8" max="9" width="19.42578125" style="54" customWidth="1"/>
    <col min="10" max="12" width="17.28515625" style="54" customWidth="1"/>
    <col min="13" max="14" width="17.28515625" style="54" customWidth="1" outlineLevel="1"/>
    <col min="15" max="15" width="29.140625" style="54" customWidth="1" outlineLevel="1"/>
    <col min="16" max="17" width="32.28515625" style="54" customWidth="1"/>
    <col min="18" max="18" width="18.5703125" style="152" bestFit="1" customWidth="1"/>
    <col min="19" max="19" width="18.5703125" style="152" customWidth="1"/>
    <col min="20" max="21" width="18.5703125" style="152" bestFit="1" customWidth="1"/>
    <col min="22" max="22" width="19.85546875" style="152" bestFit="1" customWidth="1"/>
    <col min="23" max="24" width="16.7109375" style="54" customWidth="1"/>
    <col min="25" max="26" width="10.7109375" style="54" customWidth="1"/>
    <col min="27" max="33" width="6.28515625" style="54" customWidth="1"/>
    <col min="34" max="34" width="13.85546875" style="54" customWidth="1"/>
    <col min="35" max="35" width="16.42578125" style="54" customWidth="1"/>
    <col min="36" max="36" width="13.42578125" style="54" customWidth="1"/>
    <col min="37" max="37" width="2.42578125" style="54" customWidth="1"/>
    <col min="38" max="41" width="16.42578125" style="54" customWidth="1"/>
    <col min="42" max="42" width="15.85546875" style="54" customWidth="1"/>
    <col min="43" max="44" width="15.28515625" style="54" customWidth="1"/>
    <col min="45" max="48" width="16.85546875" style="54" customWidth="1"/>
    <col min="49" max="50" width="16.42578125" style="54" customWidth="1"/>
    <col min="51" max="51" width="13.7109375" style="54" customWidth="1"/>
    <col min="52" max="52" width="14.5703125" style="54" customWidth="1"/>
    <col min="53" max="53" width="17.140625" style="54" customWidth="1"/>
    <col min="54" max="54" width="16.42578125" style="54" customWidth="1"/>
    <col min="55" max="55" width="13.7109375" style="54" customWidth="1"/>
    <col min="56" max="56" width="14.5703125" style="54" customWidth="1"/>
    <col min="57" max="57" width="17.140625" style="54" customWidth="1"/>
    <col min="58" max="16384" width="9.140625" style="54"/>
  </cols>
  <sheetData>
    <row r="1" spans="1:57" ht="18.75" x14ac:dyDescent="0.3">
      <c r="A1" s="124" t="s">
        <v>126</v>
      </c>
      <c r="B1" s="124"/>
      <c r="E1" s="54"/>
      <c r="F1" s="54"/>
      <c r="R1" s="54"/>
      <c r="S1" s="54"/>
      <c r="T1" s="54"/>
      <c r="U1" s="54"/>
      <c r="V1" s="54"/>
      <c r="AF1" s="124"/>
      <c r="AK1" s="125"/>
      <c r="AL1" s="125" t="s">
        <v>173</v>
      </c>
      <c r="AM1" s="125"/>
      <c r="AN1" s="125"/>
      <c r="AO1" s="125"/>
    </row>
    <row r="2" spans="1:57" x14ac:dyDescent="0.25">
      <c r="A2" s="126">
        <f>COLUMN()</f>
        <v>1</v>
      </c>
      <c r="B2" s="126">
        <f>COLUMN()</f>
        <v>2</v>
      </c>
      <c r="C2" s="126">
        <f>COLUMN()</f>
        <v>3</v>
      </c>
      <c r="D2" s="126">
        <f>COLUMN()</f>
        <v>4</v>
      </c>
      <c r="E2" s="126">
        <f>COLUMN()</f>
        <v>5</v>
      </c>
      <c r="F2" s="126">
        <f>COLUMN()</f>
        <v>6</v>
      </c>
      <c r="G2" s="126">
        <f>COLUMN()</f>
        <v>7</v>
      </c>
      <c r="H2" s="126">
        <f>COLUMN()</f>
        <v>8</v>
      </c>
      <c r="I2" s="126">
        <f>COLUMN()</f>
        <v>9</v>
      </c>
      <c r="J2" s="126">
        <f>COLUMN()</f>
        <v>10</v>
      </c>
      <c r="K2" s="126">
        <f>COLUMN()</f>
        <v>11</v>
      </c>
      <c r="L2" s="126">
        <f>COLUMN()</f>
        <v>12</v>
      </c>
      <c r="M2" s="126">
        <f>COLUMN()</f>
        <v>13</v>
      </c>
      <c r="N2" s="126">
        <f>COLUMN()</f>
        <v>14</v>
      </c>
      <c r="O2" s="126">
        <f>COLUMN()</f>
        <v>15</v>
      </c>
      <c r="P2" s="126">
        <f>COLUMN()</f>
        <v>16</v>
      </c>
      <c r="Q2" s="127">
        <v>17</v>
      </c>
      <c r="R2" s="127">
        <f>COLUMN()</f>
        <v>18</v>
      </c>
      <c r="S2" s="127">
        <f>COLUMN()</f>
        <v>19</v>
      </c>
      <c r="T2" s="127">
        <f>COLUMN()</f>
        <v>20</v>
      </c>
      <c r="U2" s="127">
        <f>COLUMN()</f>
        <v>21</v>
      </c>
      <c r="V2" s="127">
        <f>COLUMN()</f>
        <v>22</v>
      </c>
      <c r="W2" s="127">
        <f>COLUMN()</f>
        <v>23</v>
      </c>
      <c r="X2" s="127">
        <f>COLUMN()</f>
        <v>24</v>
      </c>
      <c r="Y2" s="126">
        <f>COLUMN()</f>
        <v>25</v>
      </c>
      <c r="Z2" s="126">
        <f>COLUMN()</f>
        <v>26</v>
      </c>
      <c r="AA2" s="126">
        <f>COLUMN()</f>
        <v>27</v>
      </c>
      <c r="AB2" s="126">
        <f>COLUMN()</f>
        <v>28</v>
      </c>
      <c r="AC2" s="126">
        <f>COLUMN()</f>
        <v>29</v>
      </c>
      <c r="AD2" s="126">
        <f>COLUMN()</f>
        <v>30</v>
      </c>
      <c r="AE2" s="126">
        <f>COLUMN()</f>
        <v>31</v>
      </c>
      <c r="AF2" s="126">
        <f>COLUMN()</f>
        <v>32</v>
      </c>
      <c r="AG2" s="126">
        <f>COLUMN()</f>
        <v>33</v>
      </c>
      <c r="AH2" s="126">
        <f>COLUMN()</f>
        <v>34</v>
      </c>
      <c r="AI2" s="126">
        <f>COLUMN()</f>
        <v>35</v>
      </c>
      <c r="AJ2" s="126">
        <f>COLUMN()</f>
        <v>36</v>
      </c>
      <c r="AL2" s="128" t="s">
        <v>174</v>
      </c>
      <c r="AM2" s="129"/>
      <c r="AN2" s="129"/>
      <c r="AO2" s="129"/>
      <c r="AP2" s="129"/>
      <c r="AQ2" s="129"/>
      <c r="AR2" s="129"/>
      <c r="AS2" s="129"/>
      <c r="AT2" s="129"/>
      <c r="AU2" s="129"/>
      <c r="AV2" s="129"/>
      <c r="AW2" s="129"/>
      <c r="AX2" s="129"/>
      <c r="AY2" s="129"/>
      <c r="AZ2" s="129"/>
      <c r="BA2" s="129"/>
      <c r="BB2" s="129"/>
      <c r="BC2" s="129"/>
      <c r="BD2" s="129"/>
      <c r="BE2" s="130"/>
    </row>
    <row r="3" spans="1:57" ht="18.75" x14ac:dyDescent="0.3">
      <c r="A3" s="131"/>
      <c r="B3" s="131"/>
      <c r="C3" s="19" t="s">
        <v>59</v>
      </c>
      <c r="D3" s="20"/>
      <c r="E3" s="21"/>
      <c r="F3" s="20"/>
      <c r="G3" s="19" t="s">
        <v>83</v>
      </c>
      <c r="H3" s="20"/>
      <c r="I3" s="20"/>
      <c r="J3" s="20"/>
      <c r="K3" s="20"/>
      <c r="L3" s="20"/>
      <c r="M3" s="20"/>
      <c r="N3" s="20"/>
      <c r="O3" s="20"/>
      <c r="P3" s="20"/>
      <c r="Q3" s="20"/>
      <c r="R3" s="19" t="s">
        <v>175</v>
      </c>
      <c r="S3" s="20"/>
      <c r="T3" s="20"/>
      <c r="U3" s="20"/>
      <c r="V3" s="20"/>
      <c r="W3" s="20"/>
      <c r="X3" s="20"/>
      <c r="Y3" s="23" t="s">
        <v>14</v>
      </c>
      <c r="Z3" s="23"/>
      <c r="AA3" s="23"/>
      <c r="AB3" s="23"/>
      <c r="AC3" s="23"/>
      <c r="AD3" s="23"/>
      <c r="AE3" s="23"/>
      <c r="AF3" s="23"/>
      <c r="AG3" s="36"/>
      <c r="AH3" s="22" t="s">
        <v>75</v>
      </c>
      <c r="AI3" s="23"/>
      <c r="AJ3" s="36"/>
      <c r="AL3" s="132">
        <v>2021</v>
      </c>
      <c r="AM3" s="133"/>
      <c r="AN3" s="134"/>
      <c r="AO3" s="132">
        <v>2022</v>
      </c>
      <c r="AP3" s="133"/>
      <c r="AQ3" s="134"/>
      <c r="AR3" s="132">
        <v>2023</v>
      </c>
      <c r="AS3" s="133"/>
      <c r="AT3" s="134"/>
      <c r="AU3" s="132">
        <v>2024</v>
      </c>
      <c r="AV3" s="133"/>
      <c r="AW3" s="134"/>
      <c r="AX3" s="132">
        <v>2025</v>
      </c>
      <c r="AY3" s="133"/>
      <c r="AZ3" s="133"/>
      <c r="BA3" s="134"/>
      <c r="BB3" s="132">
        <v>2026</v>
      </c>
      <c r="BC3" s="133"/>
      <c r="BD3" s="133"/>
      <c r="BE3" s="134"/>
    </row>
    <row r="4" spans="1:57" s="138" customFormat="1" ht="120.75" customHeight="1" x14ac:dyDescent="0.25">
      <c r="A4" s="2" t="s">
        <v>176</v>
      </c>
      <c r="B4" s="2" t="s">
        <v>177</v>
      </c>
      <c r="C4" s="135" t="s">
        <v>58</v>
      </c>
      <c r="D4" s="2" t="s">
        <v>10</v>
      </c>
      <c r="E4" s="2" t="s">
        <v>105</v>
      </c>
      <c r="F4" s="2" t="s">
        <v>178</v>
      </c>
      <c r="G4" s="2" t="s">
        <v>141</v>
      </c>
      <c r="H4" s="74" t="s">
        <v>11</v>
      </c>
      <c r="I4" s="74" t="s">
        <v>121</v>
      </c>
      <c r="J4" s="74" t="s">
        <v>128</v>
      </c>
      <c r="K4" s="74" t="s">
        <v>129</v>
      </c>
      <c r="L4" s="2" t="str">
        <f>"(Erwartete) historische AK/HK zum Stand 31.12."&amp;A_Stammdaten!B12</f>
        <v>(Erwartete) historische AK/HK zum Stand 31.12.2026</v>
      </c>
      <c r="M4" s="2" t="s">
        <v>122</v>
      </c>
      <c r="N4" s="2" t="s">
        <v>123</v>
      </c>
      <c r="O4" s="2" t="s">
        <v>127</v>
      </c>
      <c r="P4" s="76" t="str">
        <f>"(Erwartete) historische AKHK zum Stand 31.12."&amp;A_Stammdaten!B12&amp;"  bereinigt um Biogaskosten und Kosten für den Aufbau einer separaten Wasserstoffinfrastruktur"</f>
        <v>(Erwartete) historische AKHK zum Stand 31.12.2026  bereinigt um Biogaskosten und Kosten für den Aufbau einer separaten Wasserstoffinfrastruktur</v>
      </c>
      <c r="Q4" s="185" t="s">
        <v>215</v>
      </c>
      <c r="R4" s="183" t="s">
        <v>179</v>
      </c>
      <c r="S4" s="136" t="s">
        <v>180</v>
      </c>
      <c r="T4" s="136" t="s">
        <v>181</v>
      </c>
      <c r="U4" s="136" t="s">
        <v>182</v>
      </c>
      <c r="V4" s="136" t="s">
        <v>183</v>
      </c>
      <c r="W4" s="183" t="s">
        <v>184</v>
      </c>
      <c r="X4" s="137" t="s">
        <v>185</v>
      </c>
      <c r="Y4" s="17" t="s">
        <v>186</v>
      </c>
      <c r="Z4" s="17" t="s">
        <v>187</v>
      </c>
      <c r="AA4" s="1">
        <v>2021</v>
      </c>
      <c r="AB4" s="1">
        <v>2022</v>
      </c>
      <c r="AC4" s="1">
        <v>2023</v>
      </c>
      <c r="AD4" s="1">
        <v>2024</v>
      </c>
      <c r="AE4" s="1">
        <v>2025</v>
      </c>
      <c r="AF4" s="1">
        <v>2026</v>
      </c>
      <c r="AG4" s="1">
        <v>2027</v>
      </c>
      <c r="AH4" s="1" t="str">
        <f>"Restwert zum 01.01."&amp;A_Stammdaten!B12</f>
        <v>Restwert zum 01.01.2026</v>
      </c>
      <c r="AI4" s="1" t="str">
        <f>"Abschreibungen "&amp;A_Stammdaten!B12</f>
        <v>Abschreibungen 2026</v>
      </c>
      <c r="AJ4" s="1" t="str">
        <f>"Restwert zum 31.12."&amp;A_Stammdaten!B12</f>
        <v>Restwert zum 31.12.2026</v>
      </c>
      <c r="AL4" s="139" t="s">
        <v>188</v>
      </c>
      <c r="AM4" s="140" t="s">
        <v>189</v>
      </c>
      <c r="AN4" s="141" t="s">
        <v>190</v>
      </c>
      <c r="AO4" s="139" t="s">
        <v>188</v>
      </c>
      <c r="AP4" s="140" t="s">
        <v>189</v>
      </c>
      <c r="AQ4" s="141" t="s">
        <v>190</v>
      </c>
      <c r="AR4" s="139" t="s">
        <v>188</v>
      </c>
      <c r="AS4" s="140" t="s">
        <v>189</v>
      </c>
      <c r="AT4" s="141" t="s">
        <v>190</v>
      </c>
      <c r="AU4" s="139" t="s">
        <v>188</v>
      </c>
      <c r="AV4" s="140" t="s">
        <v>189</v>
      </c>
      <c r="AW4" s="141" t="s">
        <v>190</v>
      </c>
      <c r="AX4" s="139" t="s">
        <v>188</v>
      </c>
      <c r="AY4" s="140" t="s">
        <v>191</v>
      </c>
      <c r="AZ4" s="140" t="s">
        <v>192</v>
      </c>
      <c r="BA4" s="141" t="s">
        <v>190</v>
      </c>
      <c r="BB4" s="139" t="s">
        <v>188</v>
      </c>
      <c r="BC4" s="140" t="s">
        <v>191</v>
      </c>
      <c r="BD4" s="140" t="s">
        <v>192</v>
      </c>
      <c r="BE4" s="141" t="s">
        <v>190</v>
      </c>
    </row>
    <row r="5" spans="1:57" s="150" customFormat="1" x14ac:dyDescent="0.25">
      <c r="A5" s="142">
        <v>1</v>
      </c>
      <c r="B5" s="143" t="str">
        <f>IF(AND(E5&lt;&gt;0,D5&lt;&gt;0,F5&lt;&gt;0),IF(C5&lt;&gt;0,CONCATENATE(C5,"-AGr",VLOOKUP(D5,Listen!$A$2:$D$45,4,FALSE),"-",E5,"-",F5,),CONCATENATE("AGr",VLOOKUP(D5,Listen!$A$2:$D$45,4,FALSE),"-",E5,"-",F5)),"keine vollständige ID")</f>
        <v>keine vollständige ID</v>
      </c>
      <c r="C5" s="28"/>
      <c r="D5" s="144"/>
      <c r="E5" s="144"/>
      <c r="F5" s="151"/>
      <c r="G5" s="12"/>
      <c r="H5" s="12"/>
      <c r="I5" s="12"/>
      <c r="J5" s="12"/>
      <c r="K5" s="12"/>
      <c r="L5" s="145">
        <f>IF(E5&gt;A_Stammdaten!$B$12,0,G5+H5-J5)</f>
        <v>0</v>
      </c>
      <c r="M5" s="12"/>
      <c r="N5" s="12"/>
      <c r="O5" s="12"/>
      <c r="P5" s="45">
        <f t="shared" ref="P5:P68" si="0">L5-SUM(M5:O5)</f>
        <v>0</v>
      </c>
      <c r="Q5" s="26"/>
      <c r="R5" s="26"/>
      <c r="S5" s="26"/>
      <c r="T5" s="26"/>
      <c r="U5" s="146"/>
      <c r="V5" s="26"/>
      <c r="W5" s="46" t="str">
        <f t="shared" ref="W5:W68" si="1">IF($R5="Ja",MIN(2044-$E5+1,Y5),"-")</f>
        <v>-</v>
      </c>
      <c r="X5" s="46" t="str">
        <f t="shared" ref="X5:X68" si="2">IF($V5="","-",MIN($V5-$E5+1,Y5))</f>
        <v>-</v>
      </c>
      <c r="Y5" s="46">
        <f>IF(ISBLANK($D5),0,VLOOKUP($D5,Listen!$A$2:$C$45,2,FALSE))</f>
        <v>0</v>
      </c>
      <c r="Z5" s="46">
        <f>IF(ISBLANK($D5),0,VLOOKUP($D5,Listen!$A$2:$C$45,3,FALSE))</f>
        <v>0</v>
      </c>
      <c r="AA5" s="35">
        <f t="shared" ref="AA5:AB24" si="3">IFERROR($Y5,0)</f>
        <v>0</v>
      </c>
      <c r="AB5" s="35">
        <f t="shared" si="3"/>
        <v>0</v>
      </c>
      <c r="AC5" s="35">
        <f>IFERROR(IF(OR($R5&lt;&gt;"Ja",VLOOKUP($D5,Listen!$A$2:$F$45,5,0)="Nein",E5&lt;IF(D5="LNG Anbindungsanlagen gemäß separater Festlegung",2022,2023)),$Y5,$W5),0)</f>
        <v>0</v>
      </c>
      <c r="AD5" s="35">
        <f>IFERROR(IF(OR($R5&lt;&gt;"Ja",VLOOKUP($D5,Listen!$A$2:$F$45,5,0)="Nein",E5&lt;IF(D5="LNG Anbindungsanlagen gemäß separater Festlegung",2022,2023)),$Y5,$W5),0)</f>
        <v>0</v>
      </c>
      <c r="AE5" s="35">
        <f>IFERROR(IF(OR($S5&lt;&gt;"Ja",VLOOKUP($D5,Listen!$A$2:$F$45,6,0)="Nein"),$Y5,$X5),0)</f>
        <v>0</v>
      </c>
      <c r="AF5" s="35">
        <f>IFERROR(IF(OR($S5&lt;&gt;"Ja",VLOOKUP($D5,Listen!$A$2:$F$45,6,0)="Nein"),$Y5,$X5),0)</f>
        <v>0</v>
      </c>
      <c r="AG5" s="35">
        <f>IFERROR(IF(OR($S5&lt;&gt;"Ja",VLOOKUP($D5,Listen!$A$2:$F$45,6,0)="Nein"),$Y5,$X5),0)</f>
        <v>0</v>
      </c>
      <c r="AH5" s="37">
        <f t="shared" ref="AH5:AH68" si="4">BB5</f>
        <v>0</v>
      </c>
      <c r="AI5" s="147">
        <f>IFERROR(IF(VLOOKUP($D5,Listen!$A$2:$F$45,6,0)="Ja",MAX(BC5:BD5),D_SAV!$BC5),0)</f>
        <v>0</v>
      </c>
      <c r="AJ5" s="37">
        <f t="shared" ref="AJ5:AJ68" si="5">BE5</f>
        <v>0</v>
      </c>
      <c r="AK5" s="148"/>
      <c r="AL5" s="149">
        <f t="shared" ref="AL5:AL68" si="6">IF($E5=AL$3,$P5,0)</f>
        <v>0</v>
      </c>
      <c r="AM5" s="149">
        <f t="shared" ref="AM5:AM68" si="7">IF(AL5=0,0,IF($AA5-(AL$3-$E5)&lt;=0,AL5,AL5/($AA5-(AL$3-$E5))))</f>
        <v>0</v>
      </c>
      <c r="AN5" s="149">
        <f t="shared" ref="AN5:AN68" si="8">AL5-AM5</f>
        <v>0</v>
      </c>
      <c r="AO5" s="149">
        <f t="shared" ref="AO5:AO68" si="9">AN5+IF($E5=AO$3,$P5,0)</f>
        <v>0</v>
      </c>
      <c r="AP5" s="149">
        <f t="shared" ref="AP5:AP68" si="10">IF(AO5=0,0,IF($AB5-(AO$3-$E5)&lt;=0,AO5,AO5/($AB5-(AO$3-$E5))))</f>
        <v>0</v>
      </c>
      <c r="AQ5" s="149">
        <f t="shared" ref="AQ5:AQ68" si="11">AO5-AP5</f>
        <v>0</v>
      </c>
      <c r="AR5" s="149">
        <f t="shared" ref="AR5:AR68" si="12">AQ5+IF($E5=AR$3,$P5,0)</f>
        <v>0</v>
      </c>
      <c r="AS5" s="149">
        <f>IF(AR5=0,0,IF($AC5-(AR$3-$E5)&lt;=0,AR5,AR5/($AC5-(AR$3-$E5))))</f>
        <v>0</v>
      </c>
      <c r="AT5" s="149">
        <f t="shared" ref="AT5:AT68" si="13">AR5-AS5</f>
        <v>0</v>
      </c>
      <c r="AU5" s="149">
        <f t="shared" ref="AU5:AU68" si="14">AT5+IF($E5=AU$3,$P5,0)</f>
        <v>0</v>
      </c>
      <c r="AV5" s="149">
        <f>IF(AU5=0,0,IF($AD5-(AU$3-$E5)&lt;=0,AU5,AU5/($AD5-(AU$3-$E5))))</f>
        <v>0</v>
      </c>
      <c r="AW5" s="149">
        <f t="shared" ref="AW5:AW68" si="15">AU5-AV5</f>
        <v>0</v>
      </c>
      <c r="AX5" s="149">
        <f t="shared" ref="AX5:AX68" si="16">AW5+IF($E5=AX$3,$P5,0)</f>
        <v>0</v>
      </c>
      <c r="AY5" s="149">
        <f>IF(AX5=0,0,IF($AE5-(AX$3-$E5)&lt;=0,AX5,AX5/($AE5-(AX$3-$E5))))</f>
        <v>0</v>
      </c>
      <c r="AZ5" s="149">
        <f t="shared" ref="AZ5:AZ68" si="17">AX5*U5/100</f>
        <v>0</v>
      </c>
      <c r="BA5" s="149">
        <f>IFERROR(IF(VLOOKUP($D5,Listen!$A$2:$F$45,6,0)="Ja",AX5-MAX(AY5:AZ5),AX5-AY5),0)</f>
        <v>0</v>
      </c>
      <c r="BB5" s="149">
        <f>IF(E5=$BB$3,P5,Q5)</f>
        <v>0</v>
      </c>
      <c r="BC5" s="149">
        <f>IF(BB5=0,0,IF($AF5-(BB$3-$E5)&lt;=0,BB5,BB5/($AF5-(BB$3-$E5))))</f>
        <v>0</v>
      </c>
      <c r="BD5" s="149">
        <f>BB5*U5/100</f>
        <v>0</v>
      </c>
      <c r="BE5" s="149">
        <f>IFERROR(IF(VLOOKUP($D5,Listen!$A$2:$F$45,6,0)="Ja",BB5-MAX(BC5:BD5),BB5-BC5),0)</f>
        <v>0</v>
      </c>
    </row>
    <row r="6" spans="1:57" s="150" customFormat="1" x14ac:dyDescent="0.25">
      <c r="A6" s="142">
        <v>2</v>
      </c>
      <c r="B6" s="143" t="str">
        <f>IF(AND(E6&lt;&gt;0,D6&lt;&gt;0,F6&lt;&gt;0),IF(C6&lt;&gt;0,CONCATENATE(C6,"-AGr",VLOOKUP(D6,Listen!$A$2:$D$45,4,FALSE),"-",E6,"-",F6,),CONCATENATE("AGr",VLOOKUP(D6,Listen!$A$2:$D$45,4,FALSE),"-",E6,"-",F6)),"keine vollständige ID")</f>
        <v>keine vollständige ID</v>
      </c>
      <c r="C6" s="28"/>
      <c r="D6" s="144"/>
      <c r="E6" s="144"/>
      <c r="F6" s="151"/>
      <c r="G6" s="12"/>
      <c r="H6" s="12"/>
      <c r="I6" s="12"/>
      <c r="J6" s="12"/>
      <c r="K6" s="12"/>
      <c r="L6" s="145">
        <f>IF(E6&gt;A_Stammdaten!$B$12,0,G6+H6-J6)</f>
        <v>0</v>
      </c>
      <c r="M6" s="12"/>
      <c r="N6" s="12"/>
      <c r="O6" s="12"/>
      <c r="P6" s="45">
        <f t="shared" si="0"/>
        <v>0</v>
      </c>
      <c r="Q6" s="26"/>
      <c r="R6" s="26"/>
      <c r="S6" s="26"/>
      <c r="T6" s="26"/>
      <c r="U6" s="146"/>
      <c r="V6" s="26"/>
      <c r="W6" s="46" t="str">
        <f t="shared" si="1"/>
        <v>-</v>
      </c>
      <c r="X6" s="46" t="str">
        <f t="shared" si="2"/>
        <v>-</v>
      </c>
      <c r="Y6" s="46">
        <f>IF(ISBLANK($D6),0,VLOOKUP($D6,Listen!$A$2:$C$45,2,FALSE))</f>
        <v>0</v>
      </c>
      <c r="Z6" s="46">
        <f>IF(ISBLANK($D6),0,VLOOKUP($D6,Listen!$A$2:$C$45,3,FALSE))</f>
        <v>0</v>
      </c>
      <c r="AA6" s="35">
        <f t="shared" si="3"/>
        <v>0</v>
      </c>
      <c r="AB6" s="35">
        <f t="shared" si="3"/>
        <v>0</v>
      </c>
      <c r="AC6" s="35">
        <f>IFERROR(IF(OR($R6&lt;&gt;"Ja",VLOOKUP($D6,Listen!$A$2:$F$45,5,0)="Nein",E6&lt;IF(D6="LNG Anbindungsanlagen gemäß separater Festlegung",2022,2023)),$Y6,$W6),0)</f>
        <v>0</v>
      </c>
      <c r="AD6" s="35">
        <f>IFERROR(IF(OR($R6&lt;&gt;"Ja",VLOOKUP($D6,Listen!$A$2:$F$45,5,0)="Nein",E6&lt;IF(D6="LNG Anbindungsanlagen gemäß separater Festlegung",2022,2023)),$Y6,$W6),0)</f>
        <v>0</v>
      </c>
      <c r="AE6" s="35">
        <f>IFERROR(IF(OR($S6&lt;&gt;"Ja",VLOOKUP($D6,Listen!$A$2:$F$45,6,0)="Nein"),$Y6,$X6),0)</f>
        <v>0</v>
      </c>
      <c r="AF6" s="35">
        <f>IFERROR(IF(OR($S6&lt;&gt;"Ja",VLOOKUP($D6,Listen!$A$2:$F$45,6,0)="Nein"),$Y6,$X6),0)</f>
        <v>0</v>
      </c>
      <c r="AG6" s="35">
        <f>IFERROR(IF(OR($S6&lt;&gt;"Ja",VLOOKUP($D6,Listen!$A$2:$F$45,6,0)="Nein"),$Y6,$X6),0)</f>
        <v>0</v>
      </c>
      <c r="AH6" s="37">
        <f t="shared" si="4"/>
        <v>0</v>
      </c>
      <c r="AI6" s="147">
        <f>IFERROR(IF(VLOOKUP($D6,Listen!$A$2:$F$45,6,0)="Ja",MAX(BC6:BD6),D_SAV!$BC6),0)</f>
        <v>0</v>
      </c>
      <c r="AJ6" s="37">
        <f t="shared" si="5"/>
        <v>0</v>
      </c>
      <c r="AK6" s="148"/>
      <c r="AL6" s="149">
        <f t="shared" si="6"/>
        <v>0</v>
      </c>
      <c r="AM6" s="149">
        <f t="shared" si="7"/>
        <v>0</v>
      </c>
      <c r="AN6" s="149">
        <f t="shared" si="8"/>
        <v>0</v>
      </c>
      <c r="AO6" s="149">
        <f t="shared" si="9"/>
        <v>0</v>
      </c>
      <c r="AP6" s="149">
        <f t="shared" si="10"/>
        <v>0</v>
      </c>
      <c r="AQ6" s="149">
        <f t="shared" si="11"/>
        <v>0</v>
      </c>
      <c r="AR6" s="149">
        <f t="shared" si="12"/>
        <v>0</v>
      </c>
      <c r="AS6" s="149">
        <f t="shared" ref="AS6:AS68" si="18">IF(AR6=0,0,IF($AC6-(AR$3-$E6)&lt;=0,AR6,AR6/($AC6-(AR$3-$E6))))</f>
        <v>0</v>
      </c>
      <c r="AT6" s="149">
        <f t="shared" si="13"/>
        <v>0</v>
      </c>
      <c r="AU6" s="149">
        <f t="shared" si="14"/>
        <v>0</v>
      </c>
      <c r="AV6" s="149">
        <f t="shared" ref="AV6:AV68" si="19">IF(AU6=0,0,IF($AD6-(AU$3-$E6)&lt;=0,AU6,AU6/($AD6-(AU$3-$E6))))</f>
        <v>0</v>
      </c>
      <c r="AW6" s="149">
        <f t="shared" si="15"/>
        <v>0</v>
      </c>
      <c r="AX6" s="149">
        <f t="shared" si="16"/>
        <v>0</v>
      </c>
      <c r="AY6" s="149">
        <f t="shared" ref="AY6:AY68" si="20">IF(AX6=0,0,IF($AE6-(AX$3-$E6)&lt;=0,AX6,AX6/($AE6-(AX$3-$E6))))</f>
        <v>0</v>
      </c>
      <c r="AZ6" s="149">
        <f t="shared" si="17"/>
        <v>0</v>
      </c>
      <c r="BA6" s="149">
        <f>IFERROR(IF(VLOOKUP($D6,Listen!$A$2:$F$45,6,0)="Ja",AX6-MAX(AY6:AZ6),AX6-AY6),0)</f>
        <v>0</v>
      </c>
      <c r="BB6" s="149">
        <f t="shared" ref="BB6:BB69" si="21">IF(E6=$BB$3,P6,Q6)</f>
        <v>0</v>
      </c>
      <c r="BC6" s="149">
        <f t="shared" ref="BC6:BC69" si="22">IF(BB6=0,0,IF($AF6-(BB$3-$E6)&lt;=0,BB6,BB6/($AF6-(BB$3-$E6))))</f>
        <v>0</v>
      </c>
      <c r="BD6" s="149">
        <f t="shared" ref="BD6:BD69" si="23">BB6*U6/100</f>
        <v>0</v>
      </c>
      <c r="BE6" s="149">
        <f>IFERROR(IF(VLOOKUP($D6,Listen!$A$2:$F$45,6,0)="Ja",BB6-MAX(BC6:BD6),BB6-BC6),0)</f>
        <v>0</v>
      </c>
    </row>
    <row r="7" spans="1:57" s="150" customFormat="1" x14ac:dyDescent="0.25">
      <c r="A7" s="142">
        <v>3</v>
      </c>
      <c r="B7" s="143" t="str">
        <f>IF(AND(E7&lt;&gt;0,D7&lt;&gt;0,F7&lt;&gt;0),IF(C7&lt;&gt;0,CONCATENATE(C7,"-AGr",VLOOKUP(D7,Listen!$A$2:$D$45,4,FALSE),"-",E7,"-",F7,),CONCATENATE("AGr",VLOOKUP(D7,Listen!$A$2:$D$45,4,FALSE),"-",E7,"-",F7)),"keine vollständige ID")</f>
        <v>keine vollständige ID</v>
      </c>
      <c r="C7" s="28"/>
      <c r="D7" s="144"/>
      <c r="E7" s="144"/>
      <c r="F7" s="151"/>
      <c r="G7" s="12"/>
      <c r="H7" s="12"/>
      <c r="I7" s="12"/>
      <c r="J7" s="12"/>
      <c r="K7" s="12"/>
      <c r="L7" s="145">
        <f>IF(E7&gt;A_Stammdaten!$B$12,0,G7+H7-J7)</f>
        <v>0</v>
      </c>
      <c r="M7" s="12"/>
      <c r="N7" s="12"/>
      <c r="O7" s="12"/>
      <c r="P7" s="45">
        <f t="shared" si="0"/>
        <v>0</v>
      </c>
      <c r="Q7" s="26"/>
      <c r="R7" s="26"/>
      <c r="S7" s="26"/>
      <c r="T7" s="26"/>
      <c r="U7" s="146"/>
      <c r="V7" s="26"/>
      <c r="W7" s="46" t="str">
        <f t="shared" si="1"/>
        <v>-</v>
      </c>
      <c r="X7" s="46" t="str">
        <f t="shared" si="2"/>
        <v>-</v>
      </c>
      <c r="Y7" s="46">
        <f>IF(ISBLANK($D7),0,VLOOKUP($D7,Listen!$A$2:$C$45,2,FALSE))</f>
        <v>0</v>
      </c>
      <c r="Z7" s="46">
        <f>IF(ISBLANK($D7),0,VLOOKUP($D7,Listen!$A$2:$C$45,3,FALSE))</f>
        <v>0</v>
      </c>
      <c r="AA7" s="35">
        <f t="shared" si="3"/>
        <v>0</v>
      </c>
      <c r="AB7" s="35">
        <f t="shared" si="3"/>
        <v>0</v>
      </c>
      <c r="AC7" s="35">
        <f>IFERROR(IF(OR($R7&lt;&gt;"Ja",VLOOKUP($D7,Listen!$A$2:$F$45,5,0)="Nein",E7&lt;IF(D7="LNG Anbindungsanlagen gemäß separater Festlegung",2022,2023)),$Y7,$W7),0)</f>
        <v>0</v>
      </c>
      <c r="AD7" s="35">
        <f>IFERROR(IF(OR($R7&lt;&gt;"Ja",VLOOKUP($D7,Listen!$A$2:$F$45,5,0)="Nein",E7&lt;IF(D7="LNG Anbindungsanlagen gemäß separater Festlegung",2022,2023)),$Y7,$W7),0)</f>
        <v>0</v>
      </c>
      <c r="AE7" s="35">
        <f>IFERROR(IF(OR($S7&lt;&gt;"Ja",VLOOKUP($D7,Listen!$A$2:$F$45,6,0)="Nein"),$Y7,$X7),0)</f>
        <v>0</v>
      </c>
      <c r="AF7" s="35">
        <f>IFERROR(IF(OR($S7&lt;&gt;"Ja",VLOOKUP($D7,Listen!$A$2:$F$45,6,0)="Nein"),$Y7,$X7),0)</f>
        <v>0</v>
      </c>
      <c r="AG7" s="35">
        <f>IFERROR(IF(OR($S7&lt;&gt;"Ja",VLOOKUP($D7,Listen!$A$2:$F$45,6,0)="Nein"),$Y7,$X7),0)</f>
        <v>0</v>
      </c>
      <c r="AH7" s="37">
        <f t="shared" si="4"/>
        <v>0</v>
      </c>
      <c r="AI7" s="147">
        <f>IFERROR(IF(VLOOKUP($D7,Listen!$A$2:$F$45,6,0)="Ja",MAX(BC7:BD7),D_SAV!$BC7),0)</f>
        <v>0</v>
      </c>
      <c r="AJ7" s="37">
        <f t="shared" si="5"/>
        <v>0</v>
      </c>
      <c r="AK7" s="148"/>
      <c r="AL7" s="149">
        <f t="shared" si="6"/>
        <v>0</v>
      </c>
      <c r="AM7" s="149">
        <f t="shared" si="7"/>
        <v>0</v>
      </c>
      <c r="AN7" s="149">
        <f t="shared" si="8"/>
        <v>0</v>
      </c>
      <c r="AO7" s="149">
        <f t="shared" si="9"/>
        <v>0</v>
      </c>
      <c r="AP7" s="149">
        <f t="shared" si="10"/>
        <v>0</v>
      </c>
      <c r="AQ7" s="149">
        <f t="shared" si="11"/>
        <v>0</v>
      </c>
      <c r="AR7" s="149">
        <f t="shared" si="12"/>
        <v>0</v>
      </c>
      <c r="AS7" s="149">
        <f t="shared" si="18"/>
        <v>0</v>
      </c>
      <c r="AT7" s="149">
        <f t="shared" si="13"/>
        <v>0</v>
      </c>
      <c r="AU7" s="149">
        <f t="shared" si="14"/>
        <v>0</v>
      </c>
      <c r="AV7" s="149">
        <f t="shared" si="19"/>
        <v>0</v>
      </c>
      <c r="AW7" s="149">
        <f t="shared" si="15"/>
        <v>0</v>
      </c>
      <c r="AX7" s="149">
        <f t="shared" si="16"/>
        <v>0</v>
      </c>
      <c r="AY7" s="149">
        <f t="shared" si="20"/>
        <v>0</v>
      </c>
      <c r="AZ7" s="149">
        <f t="shared" si="17"/>
        <v>0</v>
      </c>
      <c r="BA7" s="149">
        <f>IFERROR(IF(VLOOKUP($D7,Listen!$A$2:$F$45,6,0)="Ja",AX7-MAX(AY7:AZ7),AX7-AY7),0)</f>
        <v>0</v>
      </c>
      <c r="BB7" s="149">
        <f t="shared" si="21"/>
        <v>0</v>
      </c>
      <c r="BC7" s="149">
        <f t="shared" si="22"/>
        <v>0</v>
      </c>
      <c r="BD7" s="149">
        <f t="shared" si="23"/>
        <v>0</v>
      </c>
      <c r="BE7" s="149">
        <f>IFERROR(IF(VLOOKUP($D7,Listen!$A$2:$F$45,6,0)="Ja",BB7-MAX(BC7:BD7),BB7-BC7),0)</f>
        <v>0</v>
      </c>
    </row>
    <row r="8" spans="1:57" s="150" customFormat="1" x14ac:dyDescent="0.25">
      <c r="A8" s="142">
        <v>4</v>
      </c>
      <c r="B8" s="143" t="str">
        <f>IF(AND(E8&lt;&gt;0,D8&lt;&gt;0,F8&lt;&gt;0),IF(C8&lt;&gt;0,CONCATENATE(C8,"-AGr",VLOOKUP(D8,Listen!$A$2:$D$45,4,FALSE),"-",E8,"-",F8,),CONCATENATE("AGr",VLOOKUP(D8,Listen!$A$2:$D$45,4,FALSE),"-",E8,"-",F8)),"keine vollständige ID")</f>
        <v>keine vollständige ID</v>
      </c>
      <c r="C8" s="28"/>
      <c r="D8" s="144"/>
      <c r="E8" s="144"/>
      <c r="F8" s="151"/>
      <c r="G8" s="12"/>
      <c r="H8" s="12"/>
      <c r="I8" s="12"/>
      <c r="J8" s="12"/>
      <c r="K8" s="12"/>
      <c r="L8" s="145">
        <f>IF(E8&gt;A_Stammdaten!$B$12,0,G8+H8-J8)</f>
        <v>0</v>
      </c>
      <c r="M8" s="12"/>
      <c r="N8" s="12"/>
      <c r="O8" s="12"/>
      <c r="P8" s="45">
        <f t="shared" si="0"/>
        <v>0</v>
      </c>
      <c r="Q8" s="26"/>
      <c r="R8" s="26"/>
      <c r="S8" s="26"/>
      <c r="T8" s="26"/>
      <c r="U8" s="146"/>
      <c r="V8" s="26"/>
      <c r="W8" s="46" t="str">
        <f t="shared" si="1"/>
        <v>-</v>
      </c>
      <c r="X8" s="46" t="str">
        <f t="shared" si="2"/>
        <v>-</v>
      </c>
      <c r="Y8" s="46">
        <f>IF(ISBLANK($D8),0,VLOOKUP($D8,Listen!$A$2:$C$45,2,FALSE))</f>
        <v>0</v>
      </c>
      <c r="Z8" s="46">
        <f>IF(ISBLANK($D8),0,VLOOKUP($D8,Listen!$A$2:$C$45,3,FALSE))</f>
        <v>0</v>
      </c>
      <c r="AA8" s="35">
        <f t="shared" si="3"/>
        <v>0</v>
      </c>
      <c r="AB8" s="35">
        <f t="shared" si="3"/>
        <v>0</v>
      </c>
      <c r="AC8" s="35">
        <f>IFERROR(IF(OR($R8&lt;&gt;"Ja",VLOOKUP($D8,Listen!$A$2:$F$45,5,0)="Nein",E8&lt;IF(D8="LNG Anbindungsanlagen gemäß separater Festlegung",2022,2023)),$Y8,$W8),0)</f>
        <v>0</v>
      </c>
      <c r="AD8" s="35">
        <f>IFERROR(IF(OR($R8&lt;&gt;"Ja",VLOOKUP($D8,Listen!$A$2:$F$45,5,0)="Nein",E8&lt;IF(D8="LNG Anbindungsanlagen gemäß separater Festlegung",2022,2023)),$Y8,$W8),0)</f>
        <v>0</v>
      </c>
      <c r="AE8" s="35">
        <f>IFERROR(IF(OR($S8&lt;&gt;"Ja",VLOOKUP($D8,Listen!$A$2:$F$45,6,0)="Nein"),$Y8,$X8),0)</f>
        <v>0</v>
      </c>
      <c r="AF8" s="35">
        <f>IFERROR(IF(OR($S8&lt;&gt;"Ja",VLOOKUP($D8,Listen!$A$2:$F$45,6,0)="Nein"),$Y8,$X8),0)</f>
        <v>0</v>
      </c>
      <c r="AG8" s="35">
        <f>IFERROR(IF(OR($S8&lt;&gt;"Ja",VLOOKUP($D8,Listen!$A$2:$F$45,6,0)="Nein"),$Y8,$X8),0)</f>
        <v>0</v>
      </c>
      <c r="AH8" s="37">
        <f t="shared" si="4"/>
        <v>0</v>
      </c>
      <c r="AI8" s="147">
        <f>IFERROR(IF(VLOOKUP($D8,Listen!$A$2:$F$45,6,0)="Ja",MAX(BC8:BD8),D_SAV!$BC8),0)</f>
        <v>0</v>
      </c>
      <c r="AJ8" s="37">
        <f t="shared" si="5"/>
        <v>0</v>
      </c>
      <c r="AK8" s="148"/>
      <c r="AL8" s="149">
        <f t="shared" si="6"/>
        <v>0</v>
      </c>
      <c r="AM8" s="149">
        <f t="shared" si="7"/>
        <v>0</v>
      </c>
      <c r="AN8" s="149">
        <f t="shared" si="8"/>
        <v>0</v>
      </c>
      <c r="AO8" s="149">
        <f t="shared" si="9"/>
        <v>0</v>
      </c>
      <c r="AP8" s="149">
        <f t="shared" si="10"/>
        <v>0</v>
      </c>
      <c r="AQ8" s="149">
        <f t="shared" si="11"/>
        <v>0</v>
      </c>
      <c r="AR8" s="149">
        <f t="shared" si="12"/>
        <v>0</v>
      </c>
      <c r="AS8" s="149">
        <f t="shared" si="18"/>
        <v>0</v>
      </c>
      <c r="AT8" s="149">
        <f t="shared" si="13"/>
        <v>0</v>
      </c>
      <c r="AU8" s="149">
        <f t="shared" si="14"/>
        <v>0</v>
      </c>
      <c r="AV8" s="149">
        <f t="shared" si="19"/>
        <v>0</v>
      </c>
      <c r="AW8" s="149">
        <f t="shared" si="15"/>
        <v>0</v>
      </c>
      <c r="AX8" s="149">
        <f t="shared" si="16"/>
        <v>0</v>
      </c>
      <c r="AY8" s="149">
        <f t="shared" si="20"/>
        <v>0</v>
      </c>
      <c r="AZ8" s="149">
        <f t="shared" si="17"/>
        <v>0</v>
      </c>
      <c r="BA8" s="149">
        <f>IFERROR(IF(VLOOKUP($D8,Listen!$A$2:$F$45,6,0)="Ja",AX8-MAX(AY8:AZ8),AX8-AY8),0)</f>
        <v>0</v>
      </c>
      <c r="BB8" s="149">
        <f t="shared" si="21"/>
        <v>0</v>
      </c>
      <c r="BC8" s="149">
        <f t="shared" si="22"/>
        <v>0</v>
      </c>
      <c r="BD8" s="149">
        <f t="shared" si="23"/>
        <v>0</v>
      </c>
      <c r="BE8" s="149">
        <f>IFERROR(IF(VLOOKUP($D8,Listen!$A$2:$F$45,6,0)="Ja",BB8-MAX(BC8:BD8),BB8-BC8),0)</f>
        <v>0</v>
      </c>
    </row>
    <row r="9" spans="1:57" s="150" customFormat="1" x14ac:dyDescent="0.25">
      <c r="A9" s="142">
        <v>5</v>
      </c>
      <c r="B9" s="143" t="str">
        <f>IF(AND(E9&lt;&gt;0,D9&lt;&gt;0,F9&lt;&gt;0),IF(C9&lt;&gt;0,CONCATENATE(C9,"-AGr",VLOOKUP(D9,Listen!$A$2:$D$45,4,FALSE),"-",E9,"-",F9,),CONCATENATE("AGr",VLOOKUP(D9,Listen!$A$2:$D$45,4,FALSE),"-",E9,"-",F9)),"keine vollständige ID")</f>
        <v>keine vollständige ID</v>
      </c>
      <c r="C9" s="28"/>
      <c r="D9" s="144"/>
      <c r="E9" s="144"/>
      <c r="F9" s="151"/>
      <c r="G9" s="12"/>
      <c r="H9" s="12"/>
      <c r="I9" s="12"/>
      <c r="J9" s="12"/>
      <c r="K9" s="12"/>
      <c r="L9" s="145">
        <f>IF(E9&gt;A_Stammdaten!$B$12,0,G9+H9-J9)</f>
        <v>0</v>
      </c>
      <c r="M9" s="12"/>
      <c r="N9" s="12"/>
      <c r="O9" s="12"/>
      <c r="P9" s="45">
        <f t="shared" si="0"/>
        <v>0</v>
      </c>
      <c r="Q9" s="26"/>
      <c r="R9" s="26"/>
      <c r="S9" s="26"/>
      <c r="T9" s="26"/>
      <c r="U9" s="146"/>
      <c r="V9" s="26"/>
      <c r="W9" s="46" t="str">
        <f t="shared" si="1"/>
        <v>-</v>
      </c>
      <c r="X9" s="46" t="str">
        <f t="shared" si="2"/>
        <v>-</v>
      </c>
      <c r="Y9" s="46">
        <f>IF(ISBLANK($D9),0,VLOOKUP($D9,Listen!$A$2:$C$45,2,FALSE))</f>
        <v>0</v>
      </c>
      <c r="Z9" s="46">
        <f>IF(ISBLANK($D9),0,VLOOKUP($D9,Listen!$A$2:$C$45,3,FALSE))</f>
        <v>0</v>
      </c>
      <c r="AA9" s="35">
        <f t="shared" si="3"/>
        <v>0</v>
      </c>
      <c r="AB9" s="35">
        <f t="shared" si="3"/>
        <v>0</v>
      </c>
      <c r="AC9" s="35">
        <f>IFERROR(IF(OR($R9&lt;&gt;"Ja",VLOOKUP($D9,Listen!$A$2:$F$45,5,0)="Nein",E9&lt;IF(D9="LNG Anbindungsanlagen gemäß separater Festlegung",2022,2023)),$Y9,$W9),0)</f>
        <v>0</v>
      </c>
      <c r="AD9" s="35">
        <f>IFERROR(IF(OR($R9&lt;&gt;"Ja",VLOOKUP($D9,Listen!$A$2:$F$45,5,0)="Nein",E9&lt;IF(D9="LNG Anbindungsanlagen gemäß separater Festlegung",2022,2023)),$Y9,$W9),0)</f>
        <v>0</v>
      </c>
      <c r="AE9" s="35">
        <f>IFERROR(IF(OR($S9&lt;&gt;"Ja",VLOOKUP($D9,Listen!$A$2:$F$45,6,0)="Nein"),$Y9,$X9),0)</f>
        <v>0</v>
      </c>
      <c r="AF9" s="35">
        <f>IFERROR(IF(OR($S9&lt;&gt;"Ja",VLOOKUP($D9,Listen!$A$2:$F$45,6,0)="Nein"),$Y9,$X9),0)</f>
        <v>0</v>
      </c>
      <c r="AG9" s="35">
        <f>IFERROR(IF(OR($S9&lt;&gt;"Ja",VLOOKUP($D9,Listen!$A$2:$F$45,6,0)="Nein"),$Y9,$X9),0)</f>
        <v>0</v>
      </c>
      <c r="AH9" s="37">
        <f t="shared" si="4"/>
        <v>0</v>
      </c>
      <c r="AI9" s="147">
        <f>IFERROR(IF(VLOOKUP($D9,Listen!$A$2:$F$45,6,0)="Ja",MAX(BC9:BD9),D_SAV!$BC9),0)</f>
        <v>0</v>
      </c>
      <c r="AJ9" s="37">
        <f t="shared" si="5"/>
        <v>0</v>
      </c>
      <c r="AK9" s="148"/>
      <c r="AL9" s="149">
        <f t="shared" si="6"/>
        <v>0</v>
      </c>
      <c r="AM9" s="149">
        <f t="shared" si="7"/>
        <v>0</v>
      </c>
      <c r="AN9" s="149">
        <f t="shared" si="8"/>
        <v>0</v>
      </c>
      <c r="AO9" s="149">
        <f t="shared" si="9"/>
        <v>0</v>
      </c>
      <c r="AP9" s="149">
        <f t="shared" si="10"/>
        <v>0</v>
      </c>
      <c r="AQ9" s="149">
        <f t="shared" si="11"/>
        <v>0</v>
      </c>
      <c r="AR9" s="149">
        <f t="shared" si="12"/>
        <v>0</v>
      </c>
      <c r="AS9" s="149">
        <f t="shared" si="18"/>
        <v>0</v>
      </c>
      <c r="AT9" s="149">
        <f t="shared" si="13"/>
        <v>0</v>
      </c>
      <c r="AU9" s="149">
        <f t="shared" si="14"/>
        <v>0</v>
      </c>
      <c r="AV9" s="149">
        <f t="shared" si="19"/>
        <v>0</v>
      </c>
      <c r="AW9" s="149">
        <f t="shared" si="15"/>
        <v>0</v>
      </c>
      <c r="AX9" s="149">
        <f t="shared" si="16"/>
        <v>0</v>
      </c>
      <c r="AY9" s="149">
        <f t="shared" si="20"/>
        <v>0</v>
      </c>
      <c r="AZ9" s="149">
        <f t="shared" si="17"/>
        <v>0</v>
      </c>
      <c r="BA9" s="149">
        <f>IFERROR(IF(VLOOKUP($D9,Listen!$A$2:$F$45,6,0)="Ja",AX9-MAX(AY9:AZ9),AX9-AY9),0)</f>
        <v>0</v>
      </c>
      <c r="BB9" s="149">
        <f t="shared" si="21"/>
        <v>0</v>
      </c>
      <c r="BC9" s="149">
        <f t="shared" si="22"/>
        <v>0</v>
      </c>
      <c r="BD9" s="149">
        <f t="shared" si="23"/>
        <v>0</v>
      </c>
      <c r="BE9" s="149">
        <f>IFERROR(IF(VLOOKUP($D9,Listen!$A$2:$F$45,6,0)="Ja",BB9-MAX(BC9:BD9),BB9-BC9),0)</f>
        <v>0</v>
      </c>
    </row>
    <row r="10" spans="1:57" s="150" customFormat="1" x14ac:dyDescent="0.25">
      <c r="A10" s="142">
        <v>6</v>
      </c>
      <c r="B10" s="143" t="str">
        <f>IF(AND(E10&lt;&gt;0,D10&lt;&gt;0,F10&lt;&gt;0),IF(C10&lt;&gt;0,CONCATENATE(C10,"-AGr",VLOOKUP(D10,Listen!$A$2:$D$45,4,FALSE),"-",E10,"-",F10,),CONCATENATE("AGr",VLOOKUP(D10,Listen!$A$2:$D$45,4,FALSE),"-",E10,"-",F10)),"keine vollständige ID")</f>
        <v>keine vollständige ID</v>
      </c>
      <c r="C10" s="28"/>
      <c r="D10" s="144"/>
      <c r="E10" s="144"/>
      <c r="F10" s="151"/>
      <c r="G10" s="12"/>
      <c r="H10" s="12"/>
      <c r="I10" s="12"/>
      <c r="J10" s="12"/>
      <c r="K10" s="12"/>
      <c r="L10" s="145">
        <f>IF(E10&gt;A_Stammdaten!$B$12,0,G10+H10-J10)</f>
        <v>0</v>
      </c>
      <c r="M10" s="12"/>
      <c r="N10" s="12"/>
      <c r="O10" s="12"/>
      <c r="P10" s="45">
        <f t="shared" si="0"/>
        <v>0</v>
      </c>
      <c r="Q10" s="26"/>
      <c r="R10" s="26"/>
      <c r="S10" s="26"/>
      <c r="T10" s="26"/>
      <c r="U10" s="146"/>
      <c r="V10" s="26"/>
      <c r="W10" s="46" t="str">
        <f t="shared" si="1"/>
        <v>-</v>
      </c>
      <c r="X10" s="46" t="str">
        <f t="shared" si="2"/>
        <v>-</v>
      </c>
      <c r="Y10" s="46">
        <f>IF(ISBLANK($D10),0,VLOOKUP($D10,Listen!$A$2:$C$45,2,FALSE))</f>
        <v>0</v>
      </c>
      <c r="Z10" s="46">
        <f>IF(ISBLANK($D10),0,VLOOKUP($D10,Listen!$A$2:$C$45,3,FALSE))</f>
        <v>0</v>
      </c>
      <c r="AA10" s="35">
        <f t="shared" si="3"/>
        <v>0</v>
      </c>
      <c r="AB10" s="35">
        <f t="shared" si="3"/>
        <v>0</v>
      </c>
      <c r="AC10" s="35">
        <f>IFERROR(IF(OR($R10&lt;&gt;"Ja",VLOOKUP($D10,Listen!$A$2:$F$45,5,0)="Nein",E10&lt;IF(D10="LNG Anbindungsanlagen gemäß separater Festlegung",2022,2023)),$Y10,$W10),0)</f>
        <v>0</v>
      </c>
      <c r="AD10" s="35">
        <f>IFERROR(IF(OR($R10&lt;&gt;"Ja",VLOOKUP($D10,Listen!$A$2:$F$45,5,0)="Nein",E10&lt;IF(D10="LNG Anbindungsanlagen gemäß separater Festlegung",2022,2023)),$Y10,$W10),0)</f>
        <v>0</v>
      </c>
      <c r="AE10" s="35">
        <f>IFERROR(IF(OR($S10&lt;&gt;"Ja",VLOOKUP($D10,Listen!$A$2:$F$45,6,0)="Nein"),$Y10,$X10),0)</f>
        <v>0</v>
      </c>
      <c r="AF10" s="35">
        <f>IFERROR(IF(OR($S10&lt;&gt;"Ja",VLOOKUP($D10,Listen!$A$2:$F$45,6,0)="Nein"),$Y10,$X10),0)</f>
        <v>0</v>
      </c>
      <c r="AG10" s="35">
        <f>IFERROR(IF(OR($S10&lt;&gt;"Ja",VLOOKUP($D10,Listen!$A$2:$F$45,6,0)="Nein"),$Y10,$X10),0)</f>
        <v>0</v>
      </c>
      <c r="AH10" s="37">
        <f t="shared" si="4"/>
        <v>0</v>
      </c>
      <c r="AI10" s="147">
        <f>IFERROR(IF(VLOOKUP($D10,Listen!$A$2:$F$45,6,0)="Ja",MAX(BC10:BD10),D_SAV!$BC10),0)</f>
        <v>0</v>
      </c>
      <c r="AJ10" s="37">
        <f t="shared" si="5"/>
        <v>0</v>
      </c>
      <c r="AK10" s="148"/>
      <c r="AL10" s="149">
        <f t="shared" si="6"/>
        <v>0</v>
      </c>
      <c r="AM10" s="149">
        <f t="shared" si="7"/>
        <v>0</v>
      </c>
      <c r="AN10" s="149">
        <f t="shared" si="8"/>
        <v>0</v>
      </c>
      <c r="AO10" s="149">
        <f t="shared" si="9"/>
        <v>0</v>
      </c>
      <c r="AP10" s="149">
        <f t="shared" si="10"/>
        <v>0</v>
      </c>
      <c r="AQ10" s="149">
        <f t="shared" si="11"/>
        <v>0</v>
      </c>
      <c r="AR10" s="149">
        <f t="shared" si="12"/>
        <v>0</v>
      </c>
      <c r="AS10" s="149">
        <f t="shared" si="18"/>
        <v>0</v>
      </c>
      <c r="AT10" s="149">
        <f t="shared" si="13"/>
        <v>0</v>
      </c>
      <c r="AU10" s="149">
        <f t="shared" si="14"/>
        <v>0</v>
      </c>
      <c r="AV10" s="149">
        <f t="shared" si="19"/>
        <v>0</v>
      </c>
      <c r="AW10" s="149">
        <f t="shared" si="15"/>
        <v>0</v>
      </c>
      <c r="AX10" s="149">
        <f t="shared" si="16"/>
        <v>0</v>
      </c>
      <c r="AY10" s="149">
        <f t="shared" si="20"/>
        <v>0</v>
      </c>
      <c r="AZ10" s="149">
        <f t="shared" si="17"/>
        <v>0</v>
      </c>
      <c r="BA10" s="149">
        <f>IFERROR(IF(VLOOKUP($D10,Listen!$A$2:$F$45,6,0)="Ja",AX10-MAX(AY10:AZ10),AX10-AY10),0)</f>
        <v>0</v>
      </c>
      <c r="BB10" s="149">
        <f t="shared" si="21"/>
        <v>0</v>
      </c>
      <c r="BC10" s="149">
        <f t="shared" si="22"/>
        <v>0</v>
      </c>
      <c r="BD10" s="149">
        <f t="shared" si="23"/>
        <v>0</v>
      </c>
      <c r="BE10" s="149">
        <f>IFERROR(IF(VLOOKUP($D10,Listen!$A$2:$F$45,6,0)="Ja",BB10-MAX(BC10:BD10),BB10-BC10),0)</f>
        <v>0</v>
      </c>
    </row>
    <row r="11" spans="1:57" s="150" customFormat="1" x14ac:dyDescent="0.25">
      <c r="A11" s="142">
        <v>7</v>
      </c>
      <c r="B11" s="143" t="str">
        <f>IF(AND(E11&lt;&gt;0,D11&lt;&gt;0,F11&lt;&gt;0),IF(C11&lt;&gt;0,CONCATENATE(C11,"-AGr",VLOOKUP(D11,Listen!$A$2:$D$45,4,FALSE),"-",E11,"-",F11,),CONCATENATE("AGr",VLOOKUP(D11,Listen!$A$2:$D$45,4,FALSE),"-",E11,"-",F11)),"keine vollständige ID")</f>
        <v>keine vollständige ID</v>
      </c>
      <c r="C11" s="28"/>
      <c r="D11" s="144"/>
      <c r="E11" s="144"/>
      <c r="F11" s="151"/>
      <c r="G11" s="12"/>
      <c r="H11" s="12"/>
      <c r="I11" s="12"/>
      <c r="J11" s="12"/>
      <c r="K11" s="12"/>
      <c r="L11" s="145">
        <f>IF(E11&gt;A_Stammdaten!$B$12,0,G11+H11-J11)</f>
        <v>0</v>
      </c>
      <c r="M11" s="12"/>
      <c r="N11" s="12"/>
      <c r="O11" s="12"/>
      <c r="P11" s="45">
        <f t="shared" si="0"/>
        <v>0</v>
      </c>
      <c r="Q11" s="26"/>
      <c r="R11" s="26"/>
      <c r="S11" s="26"/>
      <c r="T11" s="26"/>
      <c r="U11" s="146"/>
      <c r="V11" s="26"/>
      <c r="W11" s="46" t="str">
        <f t="shared" si="1"/>
        <v>-</v>
      </c>
      <c r="X11" s="46" t="str">
        <f t="shared" si="2"/>
        <v>-</v>
      </c>
      <c r="Y11" s="46">
        <f>IF(ISBLANK($D11),0,VLOOKUP($D11,Listen!$A$2:$C$45,2,FALSE))</f>
        <v>0</v>
      </c>
      <c r="Z11" s="46">
        <f>IF(ISBLANK($D11),0,VLOOKUP($D11,Listen!$A$2:$C$45,3,FALSE))</f>
        <v>0</v>
      </c>
      <c r="AA11" s="35">
        <f t="shared" si="3"/>
        <v>0</v>
      </c>
      <c r="AB11" s="35">
        <f t="shared" si="3"/>
        <v>0</v>
      </c>
      <c r="AC11" s="35">
        <f>IFERROR(IF(OR($R11&lt;&gt;"Ja",VLOOKUP($D11,Listen!$A$2:$F$45,5,0)="Nein",E11&lt;IF(D11="LNG Anbindungsanlagen gemäß separater Festlegung",2022,2023)),$Y11,$W11),0)</f>
        <v>0</v>
      </c>
      <c r="AD11" s="35">
        <f>IFERROR(IF(OR($R11&lt;&gt;"Ja",VLOOKUP($D11,Listen!$A$2:$F$45,5,0)="Nein",E11&lt;IF(D11="LNG Anbindungsanlagen gemäß separater Festlegung",2022,2023)),$Y11,$W11),0)</f>
        <v>0</v>
      </c>
      <c r="AE11" s="35">
        <f>IFERROR(IF(OR($S11&lt;&gt;"Ja",VLOOKUP($D11,Listen!$A$2:$F$45,6,0)="Nein"),$Y11,$X11),0)</f>
        <v>0</v>
      </c>
      <c r="AF11" s="35">
        <f>IFERROR(IF(OR($S11&lt;&gt;"Ja",VLOOKUP($D11,Listen!$A$2:$F$45,6,0)="Nein"),$Y11,$X11),0)</f>
        <v>0</v>
      </c>
      <c r="AG11" s="35">
        <f>IFERROR(IF(OR($S11&lt;&gt;"Ja",VLOOKUP($D11,Listen!$A$2:$F$45,6,0)="Nein"),$Y11,$X11),0)</f>
        <v>0</v>
      </c>
      <c r="AH11" s="37">
        <f t="shared" si="4"/>
        <v>0</v>
      </c>
      <c r="AI11" s="147">
        <f>IFERROR(IF(VLOOKUP($D11,Listen!$A$2:$F$45,6,0)="Ja",MAX(BC11:BD11),D_SAV!$BC11),0)</f>
        <v>0</v>
      </c>
      <c r="AJ11" s="37">
        <f t="shared" si="5"/>
        <v>0</v>
      </c>
      <c r="AK11" s="148"/>
      <c r="AL11" s="149">
        <f t="shared" si="6"/>
        <v>0</v>
      </c>
      <c r="AM11" s="149">
        <f t="shared" si="7"/>
        <v>0</v>
      </c>
      <c r="AN11" s="149">
        <f t="shared" si="8"/>
        <v>0</v>
      </c>
      <c r="AO11" s="149">
        <f t="shared" si="9"/>
        <v>0</v>
      </c>
      <c r="AP11" s="149">
        <f t="shared" si="10"/>
        <v>0</v>
      </c>
      <c r="AQ11" s="149">
        <f t="shared" si="11"/>
        <v>0</v>
      </c>
      <c r="AR11" s="149">
        <f t="shared" si="12"/>
        <v>0</v>
      </c>
      <c r="AS11" s="149">
        <f t="shared" si="18"/>
        <v>0</v>
      </c>
      <c r="AT11" s="149">
        <f t="shared" si="13"/>
        <v>0</v>
      </c>
      <c r="AU11" s="149">
        <f t="shared" si="14"/>
        <v>0</v>
      </c>
      <c r="AV11" s="149">
        <f t="shared" si="19"/>
        <v>0</v>
      </c>
      <c r="AW11" s="149">
        <f t="shared" si="15"/>
        <v>0</v>
      </c>
      <c r="AX11" s="149">
        <f t="shared" si="16"/>
        <v>0</v>
      </c>
      <c r="AY11" s="149">
        <f t="shared" si="20"/>
        <v>0</v>
      </c>
      <c r="AZ11" s="149">
        <f t="shared" si="17"/>
        <v>0</v>
      </c>
      <c r="BA11" s="149">
        <f>IFERROR(IF(VLOOKUP($D11,Listen!$A$2:$F$45,6,0)="Ja",AX11-MAX(AY11:AZ11),AX11-AY11),0)</f>
        <v>0</v>
      </c>
      <c r="BB11" s="149">
        <f t="shared" si="21"/>
        <v>0</v>
      </c>
      <c r="BC11" s="149">
        <f t="shared" si="22"/>
        <v>0</v>
      </c>
      <c r="BD11" s="149">
        <f t="shared" si="23"/>
        <v>0</v>
      </c>
      <c r="BE11" s="149">
        <f>IFERROR(IF(VLOOKUP($D11,Listen!$A$2:$F$45,6,0)="Ja",BB11-MAX(BC11:BD11),BB11-BC11),0)</f>
        <v>0</v>
      </c>
    </row>
    <row r="12" spans="1:57" s="150" customFormat="1" x14ac:dyDescent="0.25">
      <c r="A12" s="142">
        <v>8</v>
      </c>
      <c r="B12" s="143" t="str">
        <f>IF(AND(E12&lt;&gt;0,D12&lt;&gt;0,F12&lt;&gt;0),IF(C12&lt;&gt;0,CONCATENATE(C12,"-AGr",VLOOKUP(D12,Listen!$A$2:$D$45,4,FALSE),"-",E12,"-",F12,),CONCATENATE("AGr",VLOOKUP(D12,Listen!$A$2:$D$45,4,FALSE),"-",E12,"-",F12)),"keine vollständige ID")</f>
        <v>keine vollständige ID</v>
      </c>
      <c r="C12" s="28"/>
      <c r="D12" s="144"/>
      <c r="E12" s="144"/>
      <c r="F12" s="151"/>
      <c r="G12" s="12"/>
      <c r="H12" s="12"/>
      <c r="I12" s="12"/>
      <c r="J12" s="12"/>
      <c r="K12" s="12"/>
      <c r="L12" s="145">
        <f>IF(E12&gt;A_Stammdaten!$B$12,0,G12+H12-J12)</f>
        <v>0</v>
      </c>
      <c r="M12" s="12"/>
      <c r="N12" s="12"/>
      <c r="O12" s="12"/>
      <c r="P12" s="45">
        <f t="shared" si="0"/>
        <v>0</v>
      </c>
      <c r="Q12" s="26"/>
      <c r="R12" s="26"/>
      <c r="S12" s="26"/>
      <c r="T12" s="26"/>
      <c r="U12" s="146"/>
      <c r="V12" s="26"/>
      <c r="W12" s="46" t="str">
        <f t="shared" si="1"/>
        <v>-</v>
      </c>
      <c r="X12" s="46" t="str">
        <f t="shared" si="2"/>
        <v>-</v>
      </c>
      <c r="Y12" s="46">
        <f>IF(ISBLANK($D12),0,VLOOKUP($D12,Listen!$A$2:$C$45,2,FALSE))</f>
        <v>0</v>
      </c>
      <c r="Z12" s="46">
        <f>IF(ISBLANK($D12),0,VLOOKUP($D12,Listen!$A$2:$C$45,3,FALSE))</f>
        <v>0</v>
      </c>
      <c r="AA12" s="35">
        <f t="shared" si="3"/>
        <v>0</v>
      </c>
      <c r="AB12" s="35">
        <f t="shared" si="3"/>
        <v>0</v>
      </c>
      <c r="AC12" s="35">
        <f>IFERROR(IF(OR($R12&lt;&gt;"Ja",VLOOKUP($D12,Listen!$A$2:$F$45,5,0)="Nein",E12&lt;IF(D12="LNG Anbindungsanlagen gemäß separater Festlegung",2022,2023)),$Y12,$W12),0)</f>
        <v>0</v>
      </c>
      <c r="AD12" s="35">
        <f>IFERROR(IF(OR($R12&lt;&gt;"Ja",VLOOKUP($D12,Listen!$A$2:$F$45,5,0)="Nein",E12&lt;IF(D12="LNG Anbindungsanlagen gemäß separater Festlegung",2022,2023)),$Y12,$W12),0)</f>
        <v>0</v>
      </c>
      <c r="AE12" s="35">
        <f>IFERROR(IF(OR($S12&lt;&gt;"Ja",VLOOKUP($D12,Listen!$A$2:$F$45,6,0)="Nein"),$Y12,$X12),0)</f>
        <v>0</v>
      </c>
      <c r="AF12" s="35">
        <f>IFERROR(IF(OR($S12&lt;&gt;"Ja",VLOOKUP($D12,Listen!$A$2:$F$45,6,0)="Nein"),$Y12,$X12),0)</f>
        <v>0</v>
      </c>
      <c r="AG12" s="35">
        <f>IFERROR(IF(OR($S12&lt;&gt;"Ja",VLOOKUP($D12,Listen!$A$2:$F$45,6,0)="Nein"),$Y12,$X12),0)</f>
        <v>0</v>
      </c>
      <c r="AH12" s="37">
        <f t="shared" si="4"/>
        <v>0</v>
      </c>
      <c r="AI12" s="147">
        <f>IFERROR(IF(VLOOKUP($D12,Listen!$A$2:$F$45,6,0)="Ja",MAX(BC12:BD12),D_SAV!$BC12),0)</f>
        <v>0</v>
      </c>
      <c r="AJ12" s="37">
        <f t="shared" si="5"/>
        <v>0</v>
      </c>
      <c r="AK12" s="148"/>
      <c r="AL12" s="149">
        <f t="shared" si="6"/>
        <v>0</v>
      </c>
      <c r="AM12" s="149">
        <f t="shared" si="7"/>
        <v>0</v>
      </c>
      <c r="AN12" s="149">
        <f t="shared" si="8"/>
        <v>0</v>
      </c>
      <c r="AO12" s="149">
        <f t="shared" si="9"/>
        <v>0</v>
      </c>
      <c r="AP12" s="149">
        <f t="shared" si="10"/>
        <v>0</v>
      </c>
      <c r="AQ12" s="149">
        <f t="shared" si="11"/>
        <v>0</v>
      </c>
      <c r="AR12" s="149">
        <f t="shared" si="12"/>
        <v>0</v>
      </c>
      <c r="AS12" s="149">
        <f t="shared" si="18"/>
        <v>0</v>
      </c>
      <c r="AT12" s="149">
        <f t="shared" si="13"/>
        <v>0</v>
      </c>
      <c r="AU12" s="149">
        <f t="shared" si="14"/>
        <v>0</v>
      </c>
      <c r="AV12" s="149">
        <f t="shared" si="19"/>
        <v>0</v>
      </c>
      <c r="AW12" s="149">
        <f t="shared" si="15"/>
        <v>0</v>
      </c>
      <c r="AX12" s="149">
        <f t="shared" si="16"/>
        <v>0</v>
      </c>
      <c r="AY12" s="149">
        <f t="shared" si="20"/>
        <v>0</v>
      </c>
      <c r="AZ12" s="149">
        <f t="shared" si="17"/>
        <v>0</v>
      </c>
      <c r="BA12" s="149">
        <f>IFERROR(IF(VLOOKUP($D12,Listen!$A$2:$F$45,6,0)="Ja",AX12-MAX(AY12:AZ12),AX12-AY12),0)</f>
        <v>0</v>
      </c>
      <c r="BB12" s="149">
        <f t="shared" si="21"/>
        <v>0</v>
      </c>
      <c r="BC12" s="149">
        <f t="shared" si="22"/>
        <v>0</v>
      </c>
      <c r="BD12" s="149">
        <f t="shared" si="23"/>
        <v>0</v>
      </c>
      <c r="BE12" s="149">
        <f>IFERROR(IF(VLOOKUP($D12,Listen!$A$2:$F$45,6,0)="Ja",BB12-MAX(BC12:BD12),BB12-BC12),0)</f>
        <v>0</v>
      </c>
    </row>
    <row r="13" spans="1:57" s="150" customFormat="1" x14ac:dyDescent="0.25">
      <c r="A13" s="142">
        <v>9</v>
      </c>
      <c r="B13" s="143" t="str">
        <f>IF(AND(E13&lt;&gt;0,D13&lt;&gt;0,F13&lt;&gt;0),IF(C13&lt;&gt;0,CONCATENATE(C13,"-AGr",VLOOKUP(D13,Listen!$A$2:$D$45,4,FALSE),"-",E13,"-",F13,),CONCATENATE("AGr",VLOOKUP(D13,Listen!$A$2:$D$45,4,FALSE),"-",E13,"-",F13)),"keine vollständige ID")</f>
        <v>keine vollständige ID</v>
      </c>
      <c r="C13" s="28"/>
      <c r="D13" s="144"/>
      <c r="E13" s="144"/>
      <c r="F13" s="151"/>
      <c r="G13" s="12"/>
      <c r="H13" s="12"/>
      <c r="I13" s="12"/>
      <c r="J13" s="12"/>
      <c r="K13" s="12"/>
      <c r="L13" s="145">
        <f>IF(E13&gt;A_Stammdaten!$B$12,0,G13+H13-J13)</f>
        <v>0</v>
      </c>
      <c r="M13" s="12"/>
      <c r="N13" s="12"/>
      <c r="O13" s="12"/>
      <c r="P13" s="45">
        <f t="shared" si="0"/>
        <v>0</v>
      </c>
      <c r="Q13" s="26"/>
      <c r="R13" s="26"/>
      <c r="S13" s="26"/>
      <c r="T13" s="26"/>
      <c r="U13" s="146"/>
      <c r="V13" s="26"/>
      <c r="W13" s="46" t="str">
        <f t="shared" si="1"/>
        <v>-</v>
      </c>
      <c r="X13" s="46" t="str">
        <f t="shared" si="2"/>
        <v>-</v>
      </c>
      <c r="Y13" s="46">
        <f>IF(ISBLANK($D13),0,VLOOKUP($D13,Listen!$A$2:$C$45,2,FALSE))</f>
        <v>0</v>
      </c>
      <c r="Z13" s="46">
        <f>IF(ISBLANK($D13),0,VLOOKUP($D13,Listen!$A$2:$C$45,3,FALSE))</f>
        <v>0</v>
      </c>
      <c r="AA13" s="35">
        <f t="shared" si="3"/>
        <v>0</v>
      </c>
      <c r="AB13" s="35">
        <f t="shared" si="3"/>
        <v>0</v>
      </c>
      <c r="AC13" s="35">
        <f>IFERROR(IF(OR($R13&lt;&gt;"Ja",VLOOKUP($D13,Listen!$A$2:$F$45,5,0)="Nein",E13&lt;IF(D13="LNG Anbindungsanlagen gemäß separater Festlegung",2022,2023)),$Y13,$W13),0)</f>
        <v>0</v>
      </c>
      <c r="AD13" s="35">
        <f>IFERROR(IF(OR($R13&lt;&gt;"Ja",VLOOKUP($D13,Listen!$A$2:$F$45,5,0)="Nein",E13&lt;IF(D13="LNG Anbindungsanlagen gemäß separater Festlegung",2022,2023)),$Y13,$W13),0)</f>
        <v>0</v>
      </c>
      <c r="AE13" s="35">
        <f>IFERROR(IF(OR($S13&lt;&gt;"Ja",VLOOKUP($D13,Listen!$A$2:$F$45,6,0)="Nein"),$Y13,$X13),0)</f>
        <v>0</v>
      </c>
      <c r="AF13" s="35">
        <f>IFERROR(IF(OR($S13&lt;&gt;"Ja",VLOOKUP($D13,Listen!$A$2:$F$45,6,0)="Nein"),$Y13,$X13),0)</f>
        <v>0</v>
      </c>
      <c r="AG13" s="35">
        <f>IFERROR(IF(OR($S13&lt;&gt;"Ja",VLOOKUP($D13,Listen!$A$2:$F$45,6,0)="Nein"),$Y13,$X13),0)</f>
        <v>0</v>
      </c>
      <c r="AH13" s="37">
        <f t="shared" si="4"/>
        <v>0</v>
      </c>
      <c r="AI13" s="147">
        <f>IFERROR(IF(VLOOKUP($D13,Listen!$A$2:$F$45,6,0)="Ja",MAX(BC13:BD13),D_SAV!$BC13),0)</f>
        <v>0</v>
      </c>
      <c r="AJ13" s="37">
        <f t="shared" si="5"/>
        <v>0</v>
      </c>
      <c r="AL13" s="149">
        <f t="shared" si="6"/>
        <v>0</v>
      </c>
      <c r="AM13" s="149">
        <f t="shared" si="7"/>
        <v>0</v>
      </c>
      <c r="AN13" s="149">
        <f t="shared" si="8"/>
        <v>0</v>
      </c>
      <c r="AO13" s="149">
        <f t="shared" si="9"/>
        <v>0</v>
      </c>
      <c r="AP13" s="149">
        <f t="shared" si="10"/>
        <v>0</v>
      </c>
      <c r="AQ13" s="149">
        <f t="shared" si="11"/>
        <v>0</v>
      </c>
      <c r="AR13" s="149">
        <f t="shared" si="12"/>
        <v>0</v>
      </c>
      <c r="AS13" s="149">
        <f t="shared" si="18"/>
        <v>0</v>
      </c>
      <c r="AT13" s="149">
        <f t="shared" si="13"/>
        <v>0</v>
      </c>
      <c r="AU13" s="149">
        <f t="shared" si="14"/>
        <v>0</v>
      </c>
      <c r="AV13" s="149">
        <f t="shared" si="19"/>
        <v>0</v>
      </c>
      <c r="AW13" s="149">
        <f t="shared" si="15"/>
        <v>0</v>
      </c>
      <c r="AX13" s="149">
        <f t="shared" si="16"/>
        <v>0</v>
      </c>
      <c r="AY13" s="149">
        <f t="shared" si="20"/>
        <v>0</v>
      </c>
      <c r="AZ13" s="149">
        <f t="shared" si="17"/>
        <v>0</v>
      </c>
      <c r="BA13" s="149">
        <f>IFERROR(IF(VLOOKUP($D13,Listen!$A$2:$F$45,6,0)="Ja",AX13-MAX(AY13:AZ13),AX13-AY13),0)</f>
        <v>0</v>
      </c>
      <c r="BB13" s="149">
        <f t="shared" si="21"/>
        <v>0</v>
      </c>
      <c r="BC13" s="149">
        <f t="shared" si="22"/>
        <v>0</v>
      </c>
      <c r="BD13" s="149">
        <f t="shared" si="23"/>
        <v>0</v>
      </c>
      <c r="BE13" s="149">
        <f>IFERROR(IF(VLOOKUP($D13,Listen!$A$2:$F$45,6,0)="Ja",BB13-MAX(BC13:BD13),BB13-BC13),0)</f>
        <v>0</v>
      </c>
    </row>
    <row r="14" spans="1:57" s="150" customFormat="1" x14ac:dyDescent="0.25">
      <c r="A14" s="142">
        <v>10</v>
      </c>
      <c r="B14" s="143" t="str">
        <f>IF(AND(E14&lt;&gt;0,D14&lt;&gt;0,F14&lt;&gt;0),IF(C14&lt;&gt;0,CONCATENATE(C14,"-AGr",VLOOKUP(D14,Listen!$A$2:$D$45,4,FALSE),"-",E14,"-",F14,),CONCATENATE("AGr",VLOOKUP(D14,Listen!$A$2:$D$45,4,FALSE),"-",E14,"-",F14)),"keine vollständige ID")</f>
        <v>keine vollständige ID</v>
      </c>
      <c r="C14" s="28"/>
      <c r="D14" s="144"/>
      <c r="E14" s="144"/>
      <c r="F14" s="151"/>
      <c r="G14" s="12"/>
      <c r="H14" s="12"/>
      <c r="I14" s="12"/>
      <c r="J14" s="12"/>
      <c r="K14" s="12"/>
      <c r="L14" s="145">
        <f>IF(E14&gt;A_Stammdaten!$B$12,0,G14+H14-J14)</f>
        <v>0</v>
      </c>
      <c r="M14" s="12"/>
      <c r="N14" s="12"/>
      <c r="O14" s="12"/>
      <c r="P14" s="45">
        <f t="shared" si="0"/>
        <v>0</v>
      </c>
      <c r="Q14" s="26"/>
      <c r="R14" s="26"/>
      <c r="S14" s="26"/>
      <c r="T14" s="26"/>
      <c r="U14" s="146"/>
      <c r="V14" s="26"/>
      <c r="W14" s="46" t="str">
        <f t="shared" si="1"/>
        <v>-</v>
      </c>
      <c r="X14" s="46" t="str">
        <f t="shared" si="2"/>
        <v>-</v>
      </c>
      <c r="Y14" s="46">
        <f>IF(ISBLANK($D14),0,VLOOKUP($D14,Listen!$A$2:$C$45,2,FALSE))</f>
        <v>0</v>
      </c>
      <c r="Z14" s="46">
        <f>IF(ISBLANK($D14),0,VLOOKUP($D14,Listen!$A$2:$C$45,3,FALSE))</f>
        <v>0</v>
      </c>
      <c r="AA14" s="35">
        <f t="shared" si="3"/>
        <v>0</v>
      </c>
      <c r="AB14" s="35">
        <f t="shared" si="3"/>
        <v>0</v>
      </c>
      <c r="AC14" s="35">
        <f>IFERROR(IF(OR($R14&lt;&gt;"Ja",VLOOKUP($D14,Listen!$A$2:$F$45,5,0)="Nein",E14&lt;IF(D14="LNG Anbindungsanlagen gemäß separater Festlegung",2022,2023)),$Y14,$W14),0)</f>
        <v>0</v>
      </c>
      <c r="AD14" s="35">
        <f>IFERROR(IF(OR($R14&lt;&gt;"Ja",VLOOKUP($D14,Listen!$A$2:$F$45,5,0)="Nein",E14&lt;IF(D14="LNG Anbindungsanlagen gemäß separater Festlegung",2022,2023)),$Y14,$W14),0)</f>
        <v>0</v>
      </c>
      <c r="AE14" s="35">
        <f>IFERROR(IF(OR($S14&lt;&gt;"Ja",VLOOKUP($D14,Listen!$A$2:$F$45,6,0)="Nein"),$Y14,$X14),0)</f>
        <v>0</v>
      </c>
      <c r="AF14" s="35">
        <f>IFERROR(IF(OR($S14&lt;&gt;"Ja",VLOOKUP($D14,Listen!$A$2:$F$45,6,0)="Nein"),$Y14,$X14),0)</f>
        <v>0</v>
      </c>
      <c r="AG14" s="35">
        <f>IFERROR(IF(OR($S14&lt;&gt;"Ja",VLOOKUP($D14,Listen!$A$2:$F$45,6,0)="Nein"),$Y14,$X14),0)</f>
        <v>0</v>
      </c>
      <c r="AH14" s="37">
        <f t="shared" si="4"/>
        <v>0</v>
      </c>
      <c r="AI14" s="147">
        <f>IFERROR(IF(VLOOKUP($D14,Listen!$A$2:$F$45,6,0)="Ja",MAX(BC14:BD14),D_SAV!$BC14),0)</f>
        <v>0</v>
      </c>
      <c r="AJ14" s="37">
        <f t="shared" si="5"/>
        <v>0</v>
      </c>
      <c r="AL14" s="149">
        <f t="shared" si="6"/>
        <v>0</v>
      </c>
      <c r="AM14" s="149">
        <f t="shared" si="7"/>
        <v>0</v>
      </c>
      <c r="AN14" s="149">
        <f t="shared" si="8"/>
        <v>0</v>
      </c>
      <c r="AO14" s="149">
        <f t="shared" si="9"/>
        <v>0</v>
      </c>
      <c r="AP14" s="149">
        <f t="shared" si="10"/>
        <v>0</v>
      </c>
      <c r="AQ14" s="149">
        <f t="shared" si="11"/>
        <v>0</v>
      </c>
      <c r="AR14" s="149">
        <f t="shared" si="12"/>
        <v>0</v>
      </c>
      <c r="AS14" s="149">
        <f t="shared" si="18"/>
        <v>0</v>
      </c>
      <c r="AT14" s="149">
        <f t="shared" si="13"/>
        <v>0</v>
      </c>
      <c r="AU14" s="149">
        <f t="shared" si="14"/>
        <v>0</v>
      </c>
      <c r="AV14" s="149">
        <f t="shared" si="19"/>
        <v>0</v>
      </c>
      <c r="AW14" s="149">
        <f t="shared" si="15"/>
        <v>0</v>
      </c>
      <c r="AX14" s="149">
        <f t="shared" si="16"/>
        <v>0</v>
      </c>
      <c r="AY14" s="149">
        <f t="shared" si="20"/>
        <v>0</v>
      </c>
      <c r="AZ14" s="149">
        <f t="shared" si="17"/>
        <v>0</v>
      </c>
      <c r="BA14" s="149">
        <f>IFERROR(IF(VLOOKUP($D14,Listen!$A$2:$F$45,6,0)="Ja",AX14-MAX(AY14:AZ14),AX14-AY14),0)</f>
        <v>0</v>
      </c>
      <c r="BB14" s="149">
        <f t="shared" si="21"/>
        <v>0</v>
      </c>
      <c r="BC14" s="149">
        <f t="shared" si="22"/>
        <v>0</v>
      </c>
      <c r="BD14" s="149">
        <f t="shared" si="23"/>
        <v>0</v>
      </c>
      <c r="BE14" s="149">
        <f>IFERROR(IF(VLOOKUP($D14,Listen!$A$2:$F$45,6,0)="Ja",BB14-MAX(BC14:BD14),BB14-BC14),0)</f>
        <v>0</v>
      </c>
    </row>
    <row r="15" spans="1:57" s="150" customFormat="1" x14ac:dyDescent="0.25">
      <c r="A15" s="142">
        <v>11</v>
      </c>
      <c r="B15" s="143" t="str">
        <f>IF(AND(E15&lt;&gt;0,D15&lt;&gt;0,F15&lt;&gt;0),IF(C15&lt;&gt;0,CONCATENATE(C15,"-AGr",VLOOKUP(D15,Listen!$A$2:$D$45,4,FALSE),"-",E15,"-",F15,),CONCATENATE("AGr",VLOOKUP(D15,Listen!$A$2:$D$45,4,FALSE),"-",E15,"-",F15)),"keine vollständige ID")</f>
        <v>keine vollständige ID</v>
      </c>
      <c r="C15" s="28"/>
      <c r="D15" s="144"/>
      <c r="E15" s="144"/>
      <c r="F15" s="151"/>
      <c r="G15" s="12"/>
      <c r="H15" s="12"/>
      <c r="I15" s="12"/>
      <c r="J15" s="12"/>
      <c r="K15" s="12"/>
      <c r="L15" s="145">
        <f>IF(E15&gt;A_Stammdaten!$B$12,0,G15+H15-J15)</f>
        <v>0</v>
      </c>
      <c r="M15" s="12"/>
      <c r="N15" s="12"/>
      <c r="O15" s="12"/>
      <c r="P15" s="45">
        <f t="shared" si="0"/>
        <v>0</v>
      </c>
      <c r="Q15" s="26"/>
      <c r="R15" s="26"/>
      <c r="S15" s="26"/>
      <c r="T15" s="26"/>
      <c r="U15" s="146"/>
      <c r="V15" s="26"/>
      <c r="W15" s="46" t="str">
        <f t="shared" si="1"/>
        <v>-</v>
      </c>
      <c r="X15" s="46" t="str">
        <f t="shared" si="2"/>
        <v>-</v>
      </c>
      <c r="Y15" s="46">
        <f>IF(ISBLANK($D15),0,VLOOKUP($D15,Listen!$A$2:$C$45,2,FALSE))</f>
        <v>0</v>
      </c>
      <c r="Z15" s="46">
        <f>IF(ISBLANK($D15),0,VLOOKUP($D15,Listen!$A$2:$C$45,3,FALSE))</f>
        <v>0</v>
      </c>
      <c r="AA15" s="35">
        <f t="shared" si="3"/>
        <v>0</v>
      </c>
      <c r="AB15" s="35">
        <f t="shared" si="3"/>
        <v>0</v>
      </c>
      <c r="AC15" s="35">
        <f>IFERROR(IF(OR($R15&lt;&gt;"Ja",VLOOKUP($D15,Listen!$A$2:$F$45,5,0)="Nein",E15&lt;IF(D15="LNG Anbindungsanlagen gemäß separater Festlegung",2022,2023)),$Y15,$W15),0)</f>
        <v>0</v>
      </c>
      <c r="AD15" s="35">
        <f>IFERROR(IF(OR($R15&lt;&gt;"Ja",VLOOKUP($D15,Listen!$A$2:$F$45,5,0)="Nein",E15&lt;IF(D15="LNG Anbindungsanlagen gemäß separater Festlegung",2022,2023)),$Y15,$W15),0)</f>
        <v>0</v>
      </c>
      <c r="AE15" s="35">
        <f>IFERROR(IF(OR($S15&lt;&gt;"Ja",VLOOKUP($D15,Listen!$A$2:$F$45,6,0)="Nein"),$Y15,$X15),0)</f>
        <v>0</v>
      </c>
      <c r="AF15" s="35">
        <f>IFERROR(IF(OR($S15&lt;&gt;"Ja",VLOOKUP($D15,Listen!$A$2:$F$45,6,0)="Nein"),$Y15,$X15),0)</f>
        <v>0</v>
      </c>
      <c r="AG15" s="35">
        <f>IFERROR(IF(OR($S15&lt;&gt;"Ja",VLOOKUP($D15,Listen!$A$2:$F$45,6,0)="Nein"),$Y15,$X15),0)</f>
        <v>0</v>
      </c>
      <c r="AH15" s="37">
        <f t="shared" si="4"/>
        <v>0</v>
      </c>
      <c r="AI15" s="147">
        <f>IFERROR(IF(VLOOKUP($D15,Listen!$A$2:$F$45,6,0)="Ja",MAX(BC15:BD15),D_SAV!$BC15),0)</f>
        <v>0</v>
      </c>
      <c r="AJ15" s="37">
        <f t="shared" si="5"/>
        <v>0</v>
      </c>
      <c r="AL15" s="149">
        <f t="shared" si="6"/>
        <v>0</v>
      </c>
      <c r="AM15" s="149">
        <f t="shared" si="7"/>
        <v>0</v>
      </c>
      <c r="AN15" s="149">
        <f t="shared" si="8"/>
        <v>0</v>
      </c>
      <c r="AO15" s="149">
        <f t="shared" si="9"/>
        <v>0</v>
      </c>
      <c r="AP15" s="149">
        <f t="shared" si="10"/>
        <v>0</v>
      </c>
      <c r="AQ15" s="149">
        <f t="shared" si="11"/>
        <v>0</v>
      </c>
      <c r="AR15" s="149">
        <f t="shared" si="12"/>
        <v>0</v>
      </c>
      <c r="AS15" s="149">
        <f t="shared" si="18"/>
        <v>0</v>
      </c>
      <c r="AT15" s="149">
        <f t="shared" si="13"/>
        <v>0</v>
      </c>
      <c r="AU15" s="149">
        <f t="shared" si="14"/>
        <v>0</v>
      </c>
      <c r="AV15" s="149">
        <f t="shared" si="19"/>
        <v>0</v>
      </c>
      <c r="AW15" s="149">
        <f t="shared" si="15"/>
        <v>0</v>
      </c>
      <c r="AX15" s="149">
        <f t="shared" si="16"/>
        <v>0</v>
      </c>
      <c r="AY15" s="149">
        <f t="shared" si="20"/>
        <v>0</v>
      </c>
      <c r="AZ15" s="149">
        <f t="shared" si="17"/>
        <v>0</v>
      </c>
      <c r="BA15" s="149">
        <f>IFERROR(IF(VLOOKUP($D15,Listen!$A$2:$F$45,6,0)="Ja",AX15-MAX(AY15:AZ15),AX15-AY15),0)</f>
        <v>0</v>
      </c>
      <c r="BB15" s="149">
        <f t="shared" si="21"/>
        <v>0</v>
      </c>
      <c r="BC15" s="149">
        <f t="shared" si="22"/>
        <v>0</v>
      </c>
      <c r="BD15" s="149">
        <f t="shared" si="23"/>
        <v>0</v>
      </c>
      <c r="BE15" s="149">
        <f>IFERROR(IF(VLOOKUP($D15,Listen!$A$2:$F$45,6,0)="Ja",BB15-MAX(BC15:BD15),BB15-BC15),0)</f>
        <v>0</v>
      </c>
    </row>
    <row r="16" spans="1:57" s="150" customFormat="1" x14ac:dyDescent="0.25">
      <c r="A16" s="142">
        <v>12</v>
      </c>
      <c r="B16" s="143" t="str">
        <f>IF(AND(E16&lt;&gt;0,D16&lt;&gt;0,F16&lt;&gt;0),IF(C16&lt;&gt;0,CONCATENATE(C16,"-AGr",VLOOKUP(D16,Listen!$A$2:$D$45,4,FALSE),"-",E16,"-",F16,),CONCATENATE("AGr",VLOOKUP(D16,Listen!$A$2:$D$45,4,FALSE),"-",E16,"-",F16)),"keine vollständige ID")</f>
        <v>keine vollständige ID</v>
      </c>
      <c r="C16" s="28"/>
      <c r="D16" s="144"/>
      <c r="E16" s="144"/>
      <c r="F16" s="151"/>
      <c r="G16" s="12"/>
      <c r="H16" s="12"/>
      <c r="I16" s="12"/>
      <c r="J16" s="12"/>
      <c r="K16" s="12"/>
      <c r="L16" s="145">
        <f>IF(E16&gt;A_Stammdaten!$B$12,0,G16+H16-J16)</f>
        <v>0</v>
      </c>
      <c r="M16" s="12"/>
      <c r="N16" s="12"/>
      <c r="O16" s="12"/>
      <c r="P16" s="45">
        <f t="shared" si="0"/>
        <v>0</v>
      </c>
      <c r="Q16" s="26"/>
      <c r="R16" s="26"/>
      <c r="S16" s="26"/>
      <c r="T16" s="26"/>
      <c r="U16" s="146"/>
      <c r="V16" s="26"/>
      <c r="W16" s="46" t="str">
        <f t="shared" si="1"/>
        <v>-</v>
      </c>
      <c r="X16" s="46" t="str">
        <f t="shared" si="2"/>
        <v>-</v>
      </c>
      <c r="Y16" s="46">
        <f>IF(ISBLANK($D16),0,VLOOKUP($D16,Listen!$A$2:$C$45,2,FALSE))</f>
        <v>0</v>
      </c>
      <c r="Z16" s="46">
        <f>IF(ISBLANK($D16),0,VLOOKUP($D16,Listen!$A$2:$C$45,3,FALSE))</f>
        <v>0</v>
      </c>
      <c r="AA16" s="35">
        <f t="shared" si="3"/>
        <v>0</v>
      </c>
      <c r="AB16" s="35">
        <f t="shared" si="3"/>
        <v>0</v>
      </c>
      <c r="AC16" s="35">
        <f>IFERROR(IF(OR($R16&lt;&gt;"Ja",VLOOKUP($D16,Listen!$A$2:$F$45,5,0)="Nein",E16&lt;IF(D16="LNG Anbindungsanlagen gemäß separater Festlegung",2022,2023)),$Y16,$W16),0)</f>
        <v>0</v>
      </c>
      <c r="AD16" s="35">
        <f>IFERROR(IF(OR($R16&lt;&gt;"Ja",VLOOKUP($D16,Listen!$A$2:$F$45,5,0)="Nein",E16&lt;IF(D16="LNG Anbindungsanlagen gemäß separater Festlegung",2022,2023)),$Y16,$W16),0)</f>
        <v>0</v>
      </c>
      <c r="AE16" s="35">
        <f>IFERROR(IF(OR($S16&lt;&gt;"Ja",VLOOKUP($D16,Listen!$A$2:$F$45,6,0)="Nein"),$Y16,$X16),0)</f>
        <v>0</v>
      </c>
      <c r="AF16" s="35">
        <f>IFERROR(IF(OR($S16&lt;&gt;"Ja",VLOOKUP($D16,Listen!$A$2:$F$45,6,0)="Nein"),$Y16,$X16),0)</f>
        <v>0</v>
      </c>
      <c r="AG16" s="35">
        <f>IFERROR(IF(OR($S16&lt;&gt;"Ja",VLOOKUP($D16,Listen!$A$2:$F$45,6,0)="Nein"),$Y16,$X16),0)</f>
        <v>0</v>
      </c>
      <c r="AH16" s="37">
        <f t="shared" si="4"/>
        <v>0</v>
      </c>
      <c r="AI16" s="147">
        <f>IFERROR(IF(VLOOKUP($D16,Listen!$A$2:$F$45,6,0)="Ja",MAX(BC16:BD16),D_SAV!$BC16),0)</f>
        <v>0</v>
      </c>
      <c r="AJ16" s="37">
        <f t="shared" si="5"/>
        <v>0</v>
      </c>
      <c r="AL16" s="149">
        <f t="shared" si="6"/>
        <v>0</v>
      </c>
      <c r="AM16" s="149">
        <f t="shared" si="7"/>
        <v>0</v>
      </c>
      <c r="AN16" s="149">
        <f t="shared" si="8"/>
        <v>0</v>
      </c>
      <c r="AO16" s="149">
        <f t="shared" si="9"/>
        <v>0</v>
      </c>
      <c r="AP16" s="149">
        <f t="shared" si="10"/>
        <v>0</v>
      </c>
      <c r="AQ16" s="149">
        <f t="shared" si="11"/>
        <v>0</v>
      </c>
      <c r="AR16" s="149">
        <f t="shared" si="12"/>
        <v>0</v>
      </c>
      <c r="AS16" s="149">
        <f t="shared" si="18"/>
        <v>0</v>
      </c>
      <c r="AT16" s="149">
        <f t="shared" si="13"/>
        <v>0</v>
      </c>
      <c r="AU16" s="149">
        <f t="shared" si="14"/>
        <v>0</v>
      </c>
      <c r="AV16" s="149">
        <f t="shared" si="19"/>
        <v>0</v>
      </c>
      <c r="AW16" s="149">
        <f t="shared" si="15"/>
        <v>0</v>
      </c>
      <c r="AX16" s="149">
        <f t="shared" si="16"/>
        <v>0</v>
      </c>
      <c r="AY16" s="149">
        <f t="shared" si="20"/>
        <v>0</v>
      </c>
      <c r="AZ16" s="149">
        <f t="shared" si="17"/>
        <v>0</v>
      </c>
      <c r="BA16" s="149">
        <f>IFERROR(IF(VLOOKUP($D16,Listen!$A$2:$F$45,6,0)="Ja",AX16-MAX(AY16:AZ16),AX16-AY16),0)</f>
        <v>0</v>
      </c>
      <c r="BB16" s="149">
        <f t="shared" si="21"/>
        <v>0</v>
      </c>
      <c r="BC16" s="149">
        <f t="shared" si="22"/>
        <v>0</v>
      </c>
      <c r="BD16" s="149">
        <f t="shared" si="23"/>
        <v>0</v>
      </c>
      <c r="BE16" s="149">
        <f>IFERROR(IF(VLOOKUP($D16,Listen!$A$2:$F$45,6,0)="Ja",BB16-MAX(BC16:BD16),BB16-BC16),0)</f>
        <v>0</v>
      </c>
    </row>
    <row r="17" spans="1:57" s="150" customFormat="1" x14ac:dyDescent="0.25">
      <c r="A17" s="142">
        <v>13</v>
      </c>
      <c r="B17" s="143" t="str">
        <f>IF(AND(E17&lt;&gt;0,D17&lt;&gt;0,F17&lt;&gt;0),IF(C17&lt;&gt;0,CONCATENATE(C17,"-AGr",VLOOKUP(D17,Listen!$A$2:$D$45,4,FALSE),"-",E17,"-",F17,),CONCATENATE("AGr",VLOOKUP(D17,Listen!$A$2:$D$45,4,FALSE),"-",E17,"-",F17)),"keine vollständige ID")</f>
        <v>keine vollständige ID</v>
      </c>
      <c r="C17" s="28"/>
      <c r="D17" s="144"/>
      <c r="E17" s="144"/>
      <c r="F17" s="151"/>
      <c r="G17" s="12"/>
      <c r="H17" s="12"/>
      <c r="I17" s="12"/>
      <c r="J17" s="12"/>
      <c r="K17" s="12"/>
      <c r="L17" s="145">
        <f>IF(E17&gt;A_Stammdaten!$B$12,0,G17+H17-J17)</f>
        <v>0</v>
      </c>
      <c r="M17" s="12"/>
      <c r="N17" s="12"/>
      <c r="O17" s="12"/>
      <c r="P17" s="45">
        <f t="shared" si="0"/>
        <v>0</v>
      </c>
      <c r="Q17" s="26"/>
      <c r="R17" s="26"/>
      <c r="S17" s="26"/>
      <c r="T17" s="26"/>
      <c r="U17" s="146"/>
      <c r="V17" s="26"/>
      <c r="W17" s="46" t="str">
        <f t="shared" si="1"/>
        <v>-</v>
      </c>
      <c r="X17" s="46" t="str">
        <f t="shared" si="2"/>
        <v>-</v>
      </c>
      <c r="Y17" s="46">
        <f>IF(ISBLANK($D17),0,VLOOKUP($D17,Listen!$A$2:$C$45,2,FALSE))</f>
        <v>0</v>
      </c>
      <c r="Z17" s="46">
        <f>IF(ISBLANK($D17),0,VLOOKUP($D17,Listen!$A$2:$C$45,3,FALSE))</f>
        <v>0</v>
      </c>
      <c r="AA17" s="35">
        <f t="shared" si="3"/>
        <v>0</v>
      </c>
      <c r="AB17" s="35">
        <f t="shared" si="3"/>
        <v>0</v>
      </c>
      <c r="AC17" s="35">
        <f>IFERROR(IF(OR($R17&lt;&gt;"Ja",VLOOKUP($D17,Listen!$A$2:$F$45,5,0)="Nein",E17&lt;IF(D17="LNG Anbindungsanlagen gemäß separater Festlegung",2022,2023)),$Y17,$W17),0)</f>
        <v>0</v>
      </c>
      <c r="AD17" s="35">
        <f>IFERROR(IF(OR($R17&lt;&gt;"Ja",VLOOKUP($D17,Listen!$A$2:$F$45,5,0)="Nein",E17&lt;IF(D17="LNG Anbindungsanlagen gemäß separater Festlegung",2022,2023)),$Y17,$W17),0)</f>
        <v>0</v>
      </c>
      <c r="AE17" s="35">
        <f>IFERROR(IF(OR($S17&lt;&gt;"Ja",VLOOKUP($D17,Listen!$A$2:$F$45,6,0)="Nein"),$Y17,$X17),0)</f>
        <v>0</v>
      </c>
      <c r="AF17" s="35">
        <f>IFERROR(IF(OR($S17&lt;&gt;"Ja",VLOOKUP($D17,Listen!$A$2:$F$45,6,0)="Nein"),$Y17,$X17),0)</f>
        <v>0</v>
      </c>
      <c r="AG17" s="35">
        <f>IFERROR(IF(OR($S17&lt;&gt;"Ja",VLOOKUP($D17,Listen!$A$2:$F$45,6,0)="Nein"),$Y17,$X17),0)</f>
        <v>0</v>
      </c>
      <c r="AH17" s="37">
        <f t="shared" si="4"/>
        <v>0</v>
      </c>
      <c r="AI17" s="147">
        <f>IFERROR(IF(VLOOKUP($D17,Listen!$A$2:$F$45,6,0)="Ja",MAX(BC17:BD17),D_SAV!$BC17),0)</f>
        <v>0</v>
      </c>
      <c r="AJ17" s="37">
        <f t="shared" si="5"/>
        <v>0</v>
      </c>
      <c r="AL17" s="149">
        <f t="shared" si="6"/>
        <v>0</v>
      </c>
      <c r="AM17" s="149">
        <f t="shared" si="7"/>
        <v>0</v>
      </c>
      <c r="AN17" s="149">
        <f t="shared" si="8"/>
        <v>0</v>
      </c>
      <c r="AO17" s="149">
        <f t="shared" si="9"/>
        <v>0</v>
      </c>
      <c r="AP17" s="149">
        <f t="shared" si="10"/>
        <v>0</v>
      </c>
      <c r="AQ17" s="149">
        <f t="shared" si="11"/>
        <v>0</v>
      </c>
      <c r="AR17" s="149">
        <f t="shared" si="12"/>
        <v>0</v>
      </c>
      <c r="AS17" s="149">
        <f t="shared" si="18"/>
        <v>0</v>
      </c>
      <c r="AT17" s="149">
        <f t="shared" si="13"/>
        <v>0</v>
      </c>
      <c r="AU17" s="149">
        <f t="shared" si="14"/>
        <v>0</v>
      </c>
      <c r="AV17" s="149">
        <f t="shared" si="19"/>
        <v>0</v>
      </c>
      <c r="AW17" s="149">
        <f t="shared" si="15"/>
        <v>0</v>
      </c>
      <c r="AX17" s="149">
        <f t="shared" si="16"/>
        <v>0</v>
      </c>
      <c r="AY17" s="149">
        <f t="shared" si="20"/>
        <v>0</v>
      </c>
      <c r="AZ17" s="149">
        <f t="shared" si="17"/>
        <v>0</v>
      </c>
      <c r="BA17" s="149">
        <f>IFERROR(IF(VLOOKUP($D17,Listen!$A$2:$F$45,6,0)="Ja",AX17-MAX(AY17:AZ17),AX17-AY17),0)</f>
        <v>0</v>
      </c>
      <c r="BB17" s="149">
        <f t="shared" si="21"/>
        <v>0</v>
      </c>
      <c r="BC17" s="149">
        <f t="shared" si="22"/>
        <v>0</v>
      </c>
      <c r="BD17" s="149">
        <f t="shared" si="23"/>
        <v>0</v>
      </c>
      <c r="BE17" s="149">
        <f>IFERROR(IF(VLOOKUP($D17,Listen!$A$2:$F$45,6,0)="Ja",BB17-MAX(BC17:BD17),BB17-BC17),0)</f>
        <v>0</v>
      </c>
    </row>
    <row r="18" spans="1:57" s="150" customFormat="1" x14ac:dyDescent="0.25">
      <c r="A18" s="142">
        <v>14</v>
      </c>
      <c r="B18" s="143" t="str">
        <f>IF(AND(E18&lt;&gt;0,D18&lt;&gt;0,F18&lt;&gt;0),IF(C18&lt;&gt;0,CONCATENATE(C18,"-AGr",VLOOKUP(D18,Listen!$A$2:$D$45,4,FALSE),"-",E18,"-",F18,),CONCATENATE("AGr",VLOOKUP(D18,Listen!$A$2:$D$45,4,FALSE),"-",E18,"-",F18)),"keine vollständige ID")</f>
        <v>keine vollständige ID</v>
      </c>
      <c r="C18" s="28"/>
      <c r="D18" s="144"/>
      <c r="E18" s="144"/>
      <c r="F18" s="151"/>
      <c r="G18" s="12"/>
      <c r="H18" s="12"/>
      <c r="I18" s="12"/>
      <c r="J18" s="12"/>
      <c r="K18" s="12"/>
      <c r="L18" s="145">
        <f>IF(E18&gt;A_Stammdaten!$B$12,0,G18+H18-J18)</f>
        <v>0</v>
      </c>
      <c r="M18" s="12"/>
      <c r="N18" s="12"/>
      <c r="O18" s="12"/>
      <c r="P18" s="45">
        <f t="shared" si="0"/>
        <v>0</v>
      </c>
      <c r="Q18" s="26"/>
      <c r="R18" s="26"/>
      <c r="S18" s="26"/>
      <c r="T18" s="26"/>
      <c r="U18" s="146"/>
      <c r="V18" s="26"/>
      <c r="W18" s="46" t="str">
        <f t="shared" si="1"/>
        <v>-</v>
      </c>
      <c r="X18" s="46" t="str">
        <f t="shared" si="2"/>
        <v>-</v>
      </c>
      <c r="Y18" s="46">
        <f>IF(ISBLANK($D18),0,VLOOKUP($D18,Listen!$A$2:$C$45,2,FALSE))</f>
        <v>0</v>
      </c>
      <c r="Z18" s="46">
        <f>IF(ISBLANK($D18),0,VLOOKUP($D18,Listen!$A$2:$C$45,3,FALSE))</f>
        <v>0</v>
      </c>
      <c r="AA18" s="35">
        <f t="shared" si="3"/>
        <v>0</v>
      </c>
      <c r="AB18" s="35">
        <f t="shared" si="3"/>
        <v>0</v>
      </c>
      <c r="AC18" s="35">
        <f>IFERROR(IF(OR($R18&lt;&gt;"Ja",VLOOKUP($D18,Listen!$A$2:$F$45,5,0)="Nein",E18&lt;IF(D18="LNG Anbindungsanlagen gemäß separater Festlegung",2022,2023)),$Y18,$W18),0)</f>
        <v>0</v>
      </c>
      <c r="AD18" s="35">
        <f>IFERROR(IF(OR($R18&lt;&gt;"Ja",VLOOKUP($D18,Listen!$A$2:$F$45,5,0)="Nein",E18&lt;IF(D18="LNG Anbindungsanlagen gemäß separater Festlegung",2022,2023)),$Y18,$W18),0)</f>
        <v>0</v>
      </c>
      <c r="AE18" s="35">
        <f>IFERROR(IF(OR($S18&lt;&gt;"Ja",VLOOKUP($D18,Listen!$A$2:$F$45,6,0)="Nein"),$Y18,$X18),0)</f>
        <v>0</v>
      </c>
      <c r="AF18" s="35">
        <f>IFERROR(IF(OR($S18&lt;&gt;"Ja",VLOOKUP($D18,Listen!$A$2:$F$45,6,0)="Nein"),$Y18,$X18),0)</f>
        <v>0</v>
      </c>
      <c r="AG18" s="35">
        <f>IFERROR(IF(OR($S18&lt;&gt;"Ja",VLOOKUP($D18,Listen!$A$2:$F$45,6,0)="Nein"),$Y18,$X18),0)</f>
        <v>0</v>
      </c>
      <c r="AH18" s="37">
        <f t="shared" si="4"/>
        <v>0</v>
      </c>
      <c r="AI18" s="147">
        <f>IFERROR(IF(VLOOKUP($D18,Listen!$A$2:$F$45,6,0)="Ja",MAX(BC18:BD18),D_SAV!$BC18),0)</f>
        <v>0</v>
      </c>
      <c r="AJ18" s="37">
        <f t="shared" si="5"/>
        <v>0</v>
      </c>
      <c r="AL18" s="149">
        <f t="shared" si="6"/>
        <v>0</v>
      </c>
      <c r="AM18" s="149">
        <f t="shared" si="7"/>
        <v>0</v>
      </c>
      <c r="AN18" s="149">
        <f t="shared" si="8"/>
        <v>0</v>
      </c>
      <c r="AO18" s="149">
        <f t="shared" si="9"/>
        <v>0</v>
      </c>
      <c r="AP18" s="149">
        <f t="shared" si="10"/>
        <v>0</v>
      </c>
      <c r="AQ18" s="149">
        <f t="shared" si="11"/>
        <v>0</v>
      </c>
      <c r="AR18" s="149">
        <f t="shared" si="12"/>
        <v>0</v>
      </c>
      <c r="AS18" s="149">
        <f t="shared" si="18"/>
        <v>0</v>
      </c>
      <c r="AT18" s="149">
        <f t="shared" si="13"/>
        <v>0</v>
      </c>
      <c r="AU18" s="149">
        <f t="shared" si="14"/>
        <v>0</v>
      </c>
      <c r="AV18" s="149">
        <f t="shared" si="19"/>
        <v>0</v>
      </c>
      <c r="AW18" s="149">
        <f t="shared" si="15"/>
        <v>0</v>
      </c>
      <c r="AX18" s="149">
        <f t="shared" si="16"/>
        <v>0</v>
      </c>
      <c r="AY18" s="149">
        <f t="shared" si="20"/>
        <v>0</v>
      </c>
      <c r="AZ18" s="149">
        <f t="shared" si="17"/>
        <v>0</v>
      </c>
      <c r="BA18" s="149">
        <f>IFERROR(IF(VLOOKUP($D18,Listen!$A$2:$F$45,6,0)="Ja",AX18-MAX(AY18:AZ18),AX18-AY18),0)</f>
        <v>0</v>
      </c>
      <c r="BB18" s="149">
        <f t="shared" si="21"/>
        <v>0</v>
      </c>
      <c r="BC18" s="149">
        <f t="shared" si="22"/>
        <v>0</v>
      </c>
      <c r="BD18" s="149">
        <f t="shared" si="23"/>
        <v>0</v>
      </c>
      <c r="BE18" s="149">
        <f>IFERROR(IF(VLOOKUP($D18,Listen!$A$2:$F$45,6,0)="Ja",BB18-MAX(BC18:BD18),BB18-BC18),0)</f>
        <v>0</v>
      </c>
    </row>
    <row r="19" spans="1:57" s="150" customFormat="1" x14ac:dyDescent="0.25">
      <c r="A19" s="142">
        <v>15</v>
      </c>
      <c r="B19" s="143" t="str">
        <f>IF(AND(E19&lt;&gt;0,D19&lt;&gt;0,F19&lt;&gt;0),IF(C19&lt;&gt;0,CONCATENATE(C19,"-AGr",VLOOKUP(D19,Listen!$A$2:$D$45,4,FALSE),"-",E19,"-",F19,),CONCATENATE("AGr",VLOOKUP(D19,Listen!$A$2:$D$45,4,FALSE),"-",E19,"-",F19)),"keine vollständige ID")</f>
        <v>keine vollständige ID</v>
      </c>
      <c r="C19" s="28"/>
      <c r="D19" s="144"/>
      <c r="E19" s="144"/>
      <c r="F19" s="151"/>
      <c r="G19" s="12"/>
      <c r="H19" s="12"/>
      <c r="I19" s="12"/>
      <c r="J19" s="12"/>
      <c r="K19" s="12"/>
      <c r="L19" s="145">
        <f>IF(E19&gt;A_Stammdaten!$B$12,0,G19+H19-J19)</f>
        <v>0</v>
      </c>
      <c r="M19" s="12"/>
      <c r="N19" s="12"/>
      <c r="O19" s="12"/>
      <c r="P19" s="45">
        <f t="shared" si="0"/>
        <v>0</v>
      </c>
      <c r="Q19" s="26"/>
      <c r="R19" s="26"/>
      <c r="S19" s="26"/>
      <c r="T19" s="26"/>
      <c r="U19" s="146"/>
      <c r="V19" s="26"/>
      <c r="W19" s="46" t="str">
        <f t="shared" si="1"/>
        <v>-</v>
      </c>
      <c r="X19" s="46" t="str">
        <f t="shared" si="2"/>
        <v>-</v>
      </c>
      <c r="Y19" s="46">
        <f>IF(ISBLANK($D19),0,VLOOKUP($D19,Listen!$A$2:$C$45,2,FALSE))</f>
        <v>0</v>
      </c>
      <c r="Z19" s="46">
        <f>IF(ISBLANK($D19),0,VLOOKUP($D19,Listen!$A$2:$C$45,3,FALSE))</f>
        <v>0</v>
      </c>
      <c r="AA19" s="35">
        <f t="shared" si="3"/>
        <v>0</v>
      </c>
      <c r="AB19" s="35">
        <f t="shared" si="3"/>
        <v>0</v>
      </c>
      <c r="AC19" s="35">
        <f>IFERROR(IF(OR($R19&lt;&gt;"Ja",VLOOKUP($D19,Listen!$A$2:$F$45,5,0)="Nein",E19&lt;IF(D19="LNG Anbindungsanlagen gemäß separater Festlegung",2022,2023)),$Y19,$W19),0)</f>
        <v>0</v>
      </c>
      <c r="AD19" s="35">
        <f>IFERROR(IF(OR($R19&lt;&gt;"Ja",VLOOKUP($D19,Listen!$A$2:$F$45,5,0)="Nein",E19&lt;IF(D19="LNG Anbindungsanlagen gemäß separater Festlegung",2022,2023)),$Y19,$W19),0)</f>
        <v>0</v>
      </c>
      <c r="AE19" s="35">
        <f>IFERROR(IF(OR($S19&lt;&gt;"Ja",VLOOKUP($D19,Listen!$A$2:$F$45,6,0)="Nein"),$Y19,$X19),0)</f>
        <v>0</v>
      </c>
      <c r="AF19" s="35">
        <f>IFERROR(IF(OR($S19&lt;&gt;"Ja",VLOOKUP($D19,Listen!$A$2:$F$45,6,0)="Nein"),$Y19,$X19),0)</f>
        <v>0</v>
      </c>
      <c r="AG19" s="35">
        <f>IFERROR(IF(OR($S19&lt;&gt;"Ja",VLOOKUP($D19,Listen!$A$2:$F$45,6,0)="Nein"),$Y19,$X19),0)</f>
        <v>0</v>
      </c>
      <c r="AH19" s="37">
        <f t="shared" si="4"/>
        <v>0</v>
      </c>
      <c r="AI19" s="147">
        <f>IFERROR(IF(VLOOKUP($D19,Listen!$A$2:$F$45,6,0)="Ja",MAX(BC19:BD19),D_SAV!$BC19),0)</f>
        <v>0</v>
      </c>
      <c r="AJ19" s="37">
        <f t="shared" si="5"/>
        <v>0</v>
      </c>
      <c r="AL19" s="149">
        <f t="shared" si="6"/>
        <v>0</v>
      </c>
      <c r="AM19" s="149">
        <f t="shared" si="7"/>
        <v>0</v>
      </c>
      <c r="AN19" s="149">
        <f t="shared" si="8"/>
        <v>0</v>
      </c>
      <c r="AO19" s="149">
        <f t="shared" si="9"/>
        <v>0</v>
      </c>
      <c r="AP19" s="149">
        <f t="shared" si="10"/>
        <v>0</v>
      </c>
      <c r="AQ19" s="149">
        <f t="shared" si="11"/>
        <v>0</v>
      </c>
      <c r="AR19" s="149">
        <f t="shared" si="12"/>
        <v>0</v>
      </c>
      <c r="AS19" s="149">
        <f t="shared" si="18"/>
        <v>0</v>
      </c>
      <c r="AT19" s="149">
        <f t="shared" si="13"/>
        <v>0</v>
      </c>
      <c r="AU19" s="149">
        <f t="shared" si="14"/>
        <v>0</v>
      </c>
      <c r="AV19" s="149">
        <f t="shared" si="19"/>
        <v>0</v>
      </c>
      <c r="AW19" s="149">
        <f t="shared" si="15"/>
        <v>0</v>
      </c>
      <c r="AX19" s="149">
        <f t="shared" si="16"/>
        <v>0</v>
      </c>
      <c r="AY19" s="149">
        <f t="shared" si="20"/>
        <v>0</v>
      </c>
      <c r="AZ19" s="149">
        <f t="shared" si="17"/>
        <v>0</v>
      </c>
      <c r="BA19" s="149">
        <f>IFERROR(IF(VLOOKUP($D19,Listen!$A$2:$F$45,6,0)="Ja",AX19-MAX(AY19:AZ19),AX19-AY19),0)</f>
        <v>0</v>
      </c>
      <c r="BB19" s="149">
        <f t="shared" si="21"/>
        <v>0</v>
      </c>
      <c r="BC19" s="149">
        <f t="shared" si="22"/>
        <v>0</v>
      </c>
      <c r="BD19" s="149">
        <f t="shared" si="23"/>
        <v>0</v>
      </c>
      <c r="BE19" s="149">
        <f>IFERROR(IF(VLOOKUP($D19,Listen!$A$2:$F$45,6,0)="Ja",BB19-MAX(BC19:BD19),BB19-BC19),0)</f>
        <v>0</v>
      </c>
    </row>
    <row r="20" spans="1:57" s="150" customFormat="1" x14ac:dyDescent="0.25">
      <c r="A20" s="142">
        <v>16</v>
      </c>
      <c r="B20" s="143" t="str">
        <f>IF(AND(E20&lt;&gt;0,D20&lt;&gt;0,F20&lt;&gt;0),IF(C20&lt;&gt;0,CONCATENATE(C20,"-AGr",VLOOKUP(D20,Listen!$A$2:$D$45,4,FALSE),"-",E20,"-",F20,),CONCATENATE("AGr",VLOOKUP(D20,Listen!$A$2:$D$45,4,FALSE),"-",E20,"-",F20)),"keine vollständige ID")</f>
        <v>keine vollständige ID</v>
      </c>
      <c r="C20" s="28"/>
      <c r="D20" s="144"/>
      <c r="E20" s="144"/>
      <c r="F20" s="151"/>
      <c r="G20" s="12"/>
      <c r="H20" s="12"/>
      <c r="I20" s="12"/>
      <c r="J20" s="12"/>
      <c r="K20" s="12"/>
      <c r="L20" s="145">
        <f>IF(E20&gt;A_Stammdaten!$B$12,0,G20+H20-J20)</f>
        <v>0</v>
      </c>
      <c r="M20" s="12"/>
      <c r="N20" s="12"/>
      <c r="O20" s="12"/>
      <c r="P20" s="45">
        <f t="shared" si="0"/>
        <v>0</v>
      </c>
      <c r="Q20" s="26"/>
      <c r="R20" s="26"/>
      <c r="S20" s="26"/>
      <c r="T20" s="26"/>
      <c r="U20" s="146"/>
      <c r="V20" s="26"/>
      <c r="W20" s="46" t="str">
        <f t="shared" si="1"/>
        <v>-</v>
      </c>
      <c r="X20" s="46" t="str">
        <f t="shared" si="2"/>
        <v>-</v>
      </c>
      <c r="Y20" s="46">
        <f>IF(ISBLANK($D20),0,VLOOKUP($D20,Listen!$A$2:$C$45,2,FALSE))</f>
        <v>0</v>
      </c>
      <c r="Z20" s="46">
        <f>IF(ISBLANK($D20),0,VLOOKUP($D20,Listen!$A$2:$C$45,3,FALSE))</f>
        <v>0</v>
      </c>
      <c r="AA20" s="35">
        <f t="shared" si="3"/>
        <v>0</v>
      </c>
      <c r="AB20" s="35">
        <f t="shared" si="3"/>
        <v>0</v>
      </c>
      <c r="AC20" s="35">
        <f>IFERROR(IF(OR($R20&lt;&gt;"Ja",VLOOKUP($D20,Listen!$A$2:$F$45,5,0)="Nein",E20&lt;IF(D20="LNG Anbindungsanlagen gemäß separater Festlegung",2022,2023)),$Y20,$W20),0)</f>
        <v>0</v>
      </c>
      <c r="AD20" s="35">
        <f>IFERROR(IF(OR($R20&lt;&gt;"Ja",VLOOKUP($D20,Listen!$A$2:$F$45,5,0)="Nein",E20&lt;IF(D20="LNG Anbindungsanlagen gemäß separater Festlegung",2022,2023)),$Y20,$W20),0)</f>
        <v>0</v>
      </c>
      <c r="AE20" s="35">
        <f>IFERROR(IF(OR($S20&lt;&gt;"Ja",VLOOKUP($D20,Listen!$A$2:$F$45,6,0)="Nein"),$Y20,$X20),0)</f>
        <v>0</v>
      </c>
      <c r="AF20" s="35">
        <f>IFERROR(IF(OR($S20&lt;&gt;"Ja",VLOOKUP($D20,Listen!$A$2:$F$45,6,0)="Nein"),$Y20,$X20),0)</f>
        <v>0</v>
      </c>
      <c r="AG20" s="35">
        <f>IFERROR(IF(OR($S20&lt;&gt;"Ja",VLOOKUP($D20,Listen!$A$2:$F$45,6,0)="Nein"),$Y20,$X20),0)</f>
        <v>0</v>
      </c>
      <c r="AH20" s="37">
        <f t="shared" si="4"/>
        <v>0</v>
      </c>
      <c r="AI20" s="147">
        <f>IFERROR(IF(VLOOKUP($D20,Listen!$A$2:$F$45,6,0)="Ja",MAX(BC20:BD20),D_SAV!$BC20),0)</f>
        <v>0</v>
      </c>
      <c r="AJ20" s="37">
        <f t="shared" si="5"/>
        <v>0</v>
      </c>
      <c r="AL20" s="149">
        <f t="shared" si="6"/>
        <v>0</v>
      </c>
      <c r="AM20" s="149">
        <f t="shared" si="7"/>
        <v>0</v>
      </c>
      <c r="AN20" s="149">
        <f t="shared" si="8"/>
        <v>0</v>
      </c>
      <c r="AO20" s="149">
        <f t="shared" si="9"/>
        <v>0</v>
      </c>
      <c r="AP20" s="149">
        <f t="shared" si="10"/>
        <v>0</v>
      </c>
      <c r="AQ20" s="149">
        <f t="shared" si="11"/>
        <v>0</v>
      </c>
      <c r="AR20" s="149">
        <f t="shared" si="12"/>
        <v>0</v>
      </c>
      <c r="AS20" s="149">
        <f t="shared" si="18"/>
        <v>0</v>
      </c>
      <c r="AT20" s="149">
        <f t="shared" si="13"/>
        <v>0</v>
      </c>
      <c r="AU20" s="149">
        <f t="shared" si="14"/>
        <v>0</v>
      </c>
      <c r="AV20" s="149">
        <f t="shared" si="19"/>
        <v>0</v>
      </c>
      <c r="AW20" s="149">
        <f t="shared" si="15"/>
        <v>0</v>
      </c>
      <c r="AX20" s="149">
        <f t="shared" si="16"/>
        <v>0</v>
      </c>
      <c r="AY20" s="149">
        <f t="shared" si="20"/>
        <v>0</v>
      </c>
      <c r="AZ20" s="149">
        <f t="shared" si="17"/>
        <v>0</v>
      </c>
      <c r="BA20" s="149">
        <f>IFERROR(IF(VLOOKUP($D20,Listen!$A$2:$F$45,6,0)="Ja",AX20-MAX(AY20:AZ20),AX20-AY20),0)</f>
        <v>0</v>
      </c>
      <c r="BB20" s="149">
        <f t="shared" si="21"/>
        <v>0</v>
      </c>
      <c r="BC20" s="149">
        <f t="shared" si="22"/>
        <v>0</v>
      </c>
      <c r="BD20" s="149">
        <f t="shared" si="23"/>
        <v>0</v>
      </c>
      <c r="BE20" s="149">
        <f>IFERROR(IF(VLOOKUP($D20,Listen!$A$2:$F$45,6,0)="Ja",BB20-MAX(BC20:BD20),BB20-BC20),0)</f>
        <v>0</v>
      </c>
    </row>
    <row r="21" spans="1:57" s="150" customFormat="1" x14ac:dyDescent="0.25">
      <c r="A21" s="142">
        <v>17</v>
      </c>
      <c r="B21" s="143" t="str">
        <f>IF(AND(E21&lt;&gt;0,D21&lt;&gt;0,F21&lt;&gt;0),IF(C21&lt;&gt;0,CONCATENATE(C21,"-AGr",VLOOKUP(D21,Listen!$A$2:$D$45,4,FALSE),"-",E21,"-",F21,),CONCATENATE("AGr",VLOOKUP(D21,Listen!$A$2:$D$45,4,FALSE),"-",E21,"-",F21)),"keine vollständige ID")</f>
        <v>keine vollständige ID</v>
      </c>
      <c r="C21" s="28"/>
      <c r="D21" s="144"/>
      <c r="E21" s="144"/>
      <c r="F21" s="151"/>
      <c r="G21" s="12"/>
      <c r="H21" s="12"/>
      <c r="I21" s="12"/>
      <c r="J21" s="12"/>
      <c r="K21" s="12"/>
      <c r="L21" s="145">
        <f>IF(E21&gt;A_Stammdaten!$B$12,0,G21+H21-J21)</f>
        <v>0</v>
      </c>
      <c r="M21" s="12"/>
      <c r="N21" s="12"/>
      <c r="O21" s="12"/>
      <c r="P21" s="45">
        <f t="shared" si="0"/>
        <v>0</v>
      </c>
      <c r="Q21" s="26"/>
      <c r="R21" s="26"/>
      <c r="S21" s="26"/>
      <c r="T21" s="26"/>
      <c r="U21" s="146"/>
      <c r="V21" s="26"/>
      <c r="W21" s="46" t="str">
        <f t="shared" si="1"/>
        <v>-</v>
      </c>
      <c r="X21" s="46" t="str">
        <f t="shared" si="2"/>
        <v>-</v>
      </c>
      <c r="Y21" s="46">
        <f>IF(ISBLANK($D21),0,VLOOKUP($D21,Listen!$A$2:$C$45,2,FALSE))</f>
        <v>0</v>
      </c>
      <c r="Z21" s="46">
        <f>IF(ISBLANK($D21),0,VLOOKUP($D21,Listen!$A$2:$C$45,3,FALSE))</f>
        <v>0</v>
      </c>
      <c r="AA21" s="35">
        <f t="shared" si="3"/>
        <v>0</v>
      </c>
      <c r="AB21" s="35">
        <f t="shared" si="3"/>
        <v>0</v>
      </c>
      <c r="AC21" s="35">
        <f>IFERROR(IF(OR($R21&lt;&gt;"Ja",VLOOKUP($D21,Listen!$A$2:$F$45,5,0)="Nein",E21&lt;IF(D21="LNG Anbindungsanlagen gemäß separater Festlegung",2022,2023)),$Y21,$W21),0)</f>
        <v>0</v>
      </c>
      <c r="AD21" s="35">
        <f>IFERROR(IF(OR($R21&lt;&gt;"Ja",VLOOKUP($D21,Listen!$A$2:$F$45,5,0)="Nein",E21&lt;IF(D21="LNG Anbindungsanlagen gemäß separater Festlegung",2022,2023)),$Y21,$W21),0)</f>
        <v>0</v>
      </c>
      <c r="AE21" s="35">
        <f>IFERROR(IF(OR($S21&lt;&gt;"Ja",VLOOKUP($D21,Listen!$A$2:$F$45,6,0)="Nein"),$Y21,$X21),0)</f>
        <v>0</v>
      </c>
      <c r="AF21" s="35">
        <f>IFERROR(IF(OR($S21&lt;&gt;"Ja",VLOOKUP($D21,Listen!$A$2:$F$45,6,0)="Nein"),$Y21,$X21),0)</f>
        <v>0</v>
      </c>
      <c r="AG21" s="35">
        <f>IFERROR(IF(OR($S21&lt;&gt;"Ja",VLOOKUP($D21,Listen!$A$2:$F$45,6,0)="Nein"),$Y21,$X21),0)</f>
        <v>0</v>
      </c>
      <c r="AH21" s="37">
        <f t="shared" si="4"/>
        <v>0</v>
      </c>
      <c r="AI21" s="147">
        <f>IFERROR(IF(VLOOKUP($D21,Listen!$A$2:$F$45,6,0)="Ja",MAX(BC21:BD21),D_SAV!$BC21),0)</f>
        <v>0</v>
      </c>
      <c r="AJ21" s="37">
        <f t="shared" si="5"/>
        <v>0</v>
      </c>
      <c r="AL21" s="149">
        <f t="shared" si="6"/>
        <v>0</v>
      </c>
      <c r="AM21" s="149">
        <f t="shared" si="7"/>
        <v>0</v>
      </c>
      <c r="AN21" s="149">
        <f t="shared" si="8"/>
        <v>0</v>
      </c>
      <c r="AO21" s="149">
        <f t="shared" si="9"/>
        <v>0</v>
      </c>
      <c r="AP21" s="149">
        <f t="shared" si="10"/>
        <v>0</v>
      </c>
      <c r="AQ21" s="149">
        <f t="shared" si="11"/>
        <v>0</v>
      </c>
      <c r="AR21" s="149">
        <f t="shared" si="12"/>
        <v>0</v>
      </c>
      <c r="AS21" s="149">
        <f t="shared" si="18"/>
        <v>0</v>
      </c>
      <c r="AT21" s="149">
        <f t="shared" si="13"/>
        <v>0</v>
      </c>
      <c r="AU21" s="149">
        <f t="shared" si="14"/>
        <v>0</v>
      </c>
      <c r="AV21" s="149">
        <f t="shared" si="19"/>
        <v>0</v>
      </c>
      <c r="AW21" s="149">
        <f t="shared" si="15"/>
        <v>0</v>
      </c>
      <c r="AX21" s="149">
        <f t="shared" si="16"/>
        <v>0</v>
      </c>
      <c r="AY21" s="149">
        <f t="shared" si="20"/>
        <v>0</v>
      </c>
      <c r="AZ21" s="149">
        <f t="shared" si="17"/>
        <v>0</v>
      </c>
      <c r="BA21" s="149">
        <f>IFERROR(IF(VLOOKUP($D21,Listen!$A$2:$F$45,6,0)="Ja",AX21-MAX(AY21:AZ21),AX21-AY21),0)</f>
        <v>0</v>
      </c>
      <c r="BB21" s="149">
        <f t="shared" si="21"/>
        <v>0</v>
      </c>
      <c r="BC21" s="149">
        <f t="shared" si="22"/>
        <v>0</v>
      </c>
      <c r="BD21" s="149">
        <f t="shared" si="23"/>
        <v>0</v>
      </c>
      <c r="BE21" s="149">
        <f>IFERROR(IF(VLOOKUP($D21,Listen!$A$2:$F$45,6,0)="Ja",BB21-MAX(BC21:BD21),BB21-BC21),0)</f>
        <v>0</v>
      </c>
    </row>
    <row r="22" spans="1:57" s="150" customFormat="1" x14ac:dyDescent="0.25">
      <c r="A22" s="142">
        <v>18</v>
      </c>
      <c r="B22" s="143" t="str">
        <f>IF(AND(E22&lt;&gt;0,D22&lt;&gt;0,F22&lt;&gt;0),IF(C22&lt;&gt;0,CONCATENATE(C22,"-AGr",VLOOKUP(D22,Listen!$A$2:$D$45,4,FALSE),"-",E22,"-",F22,),CONCATENATE("AGr",VLOOKUP(D22,Listen!$A$2:$D$45,4,FALSE),"-",E22,"-",F22)),"keine vollständige ID")</f>
        <v>keine vollständige ID</v>
      </c>
      <c r="C22" s="28"/>
      <c r="D22" s="144"/>
      <c r="E22" s="144"/>
      <c r="F22" s="151"/>
      <c r="G22" s="12"/>
      <c r="H22" s="12"/>
      <c r="I22" s="12"/>
      <c r="J22" s="12"/>
      <c r="K22" s="12"/>
      <c r="L22" s="145">
        <f>IF(E22&gt;A_Stammdaten!$B$12,0,G22+H22-J22)</f>
        <v>0</v>
      </c>
      <c r="M22" s="12"/>
      <c r="N22" s="12"/>
      <c r="O22" s="12"/>
      <c r="P22" s="45">
        <f t="shared" si="0"/>
        <v>0</v>
      </c>
      <c r="Q22" s="26"/>
      <c r="R22" s="26"/>
      <c r="S22" s="26"/>
      <c r="T22" s="26"/>
      <c r="U22" s="146"/>
      <c r="V22" s="26"/>
      <c r="W22" s="46" t="str">
        <f t="shared" si="1"/>
        <v>-</v>
      </c>
      <c r="X22" s="46" t="str">
        <f t="shared" si="2"/>
        <v>-</v>
      </c>
      <c r="Y22" s="46">
        <f>IF(ISBLANK($D22),0,VLOOKUP($D22,Listen!$A$2:$C$45,2,FALSE))</f>
        <v>0</v>
      </c>
      <c r="Z22" s="46">
        <f>IF(ISBLANK($D22),0,VLOOKUP($D22,Listen!$A$2:$C$45,3,FALSE))</f>
        <v>0</v>
      </c>
      <c r="AA22" s="35">
        <f t="shared" si="3"/>
        <v>0</v>
      </c>
      <c r="AB22" s="35">
        <f t="shared" si="3"/>
        <v>0</v>
      </c>
      <c r="AC22" s="35">
        <f>IFERROR(IF(OR($R22&lt;&gt;"Ja",VLOOKUP($D22,Listen!$A$2:$F$45,5,0)="Nein",E22&lt;IF(D22="LNG Anbindungsanlagen gemäß separater Festlegung",2022,2023)),$Y22,$W22),0)</f>
        <v>0</v>
      </c>
      <c r="AD22" s="35">
        <f>IFERROR(IF(OR($R22&lt;&gt;"Ja",VLOOKUP($D22,Listen!$A$2:$F$45,5,0)="Nein",E22&lt;IF(D22="LNG Anbindungsanlagen gemäß separater Festlegung",2022,2023)),$Y22,$W22),0)</f>
        <v>0</v>
      </c>
      <c r="AE22" s="35">
        <f>IFERROR(IF(OR($S22&lt;&gt;"Ja",VLOOKUP($D22,Listen!$A$2:$F$45,6,0)="Nein"),$Y22,$X22),0)</f>
        <v>0</v>
      </c>
      <c r="AF22" s="35">
        <f>IFERROR(IF(OR($S22&lt;&gt;"Ja",VLOOKUP($D22,Listen!$A$2:$F$45,6,0)="Nein"),$Y22,$X22),0)</f>
        <v>0</v>
      </c>
      <c r="AG22" s="35">
        <f>IFERROR(IF(OR($S22&lt;&gt;"Ja",VLOOKUP($D22,Listen!$A$2:$F$45,6,0)="Nein"),$Y22,$X22),0)</f>
        <v>0</v>
      </c>
      <c r="AH22" s="37">
        <f t="shared" si="4"/>
        <v>0</v>
      </c>
      <c r="AI22" s="147">
        <f>IFERROR(IF(VLOOKUP($D22,Listen!$A$2:$F$45,6,0)="Ja",MAX(BC22:BD22),D_SAV!$BC22),0)</f>
        <v>0</v>
      </c>
      <c r="AJ22" s="37">
        <f t="shared" si="5"/>
        <v>0</v>
      </c>
      <c r="AL22" s="149">
        <f t="shared" si="6"/>
        <v>0</v>
      </c>
      <c r="AM22" s="149">
        <f t="shared" si="7"/>
        <v>0</v>
      </c>
      <c r="AN22" s="149">
        <f t="shared" si="8"/>
        <v>0</v>
      </c>
      <c r="AO22" s="149">
        <f t="shared" si="9"/>
        <v>0</v>
      </c>
      <c r="AP22" s="149">
        <f t="shared" si="10"/>
        <v>0</v>
      </c>
      <c r="AQ22" s="149">
        <f t="shared" si="11"/>
        <v>0</v>
      </c>
      <c r="AR22" s="149">
        <f t="shared" si="12"/>
        <v>0</v>
      </c>
      <c r="AS22" s="149">
        <f t="shared" si="18"/>
        <v>0</v>
      </c>
      <c r="AT22" s="149">
        <f t="shared" si="13"/>
        <v>0</v>
      </c>
      <c r="AU22" s="149">
        <f t="shared" si="14"/>
        <v>0</v>
      </c>
      <c r="AV22" s="149">
        <f t="shared" si="19"/>
        <v>0</v>
      </c>
      <c r="AW22" s="149">
        <f t="shared" si="15"/>
        <v>0</v>
      </c>
      <c r="AX22" s="149">
        <f t="shared" si="16"/>
        <v>0</v>
      </c>
      <c r="AY22" s="149">
        <f t="shared" si="20"/>
        <v>0</v>
      </c>
      <c r="AZ22" s="149">
        <f t="shared" si="17"/>
        <v>0</v>
      </c>
      <c r="BA22" s="149">
        <f>IFERROR(IF(VLOOKUP($D22,Listen!$A$2:$F$45,6,0)="Ja",AX22-MAX(AY22:AZ22),AX22-AY22),0)</f>
        <v>0</v>
      </c>
      <c r="BB22" s="149">
        <f t="shared" si="21"/>
        <v>0</v>
      </c>
      <c r="BC22" s="149">
        <f t="shared" si="22"/>
        <v>0</v>
      </c>
      <c r="BD22" s="149">
        <f t="shared" si="23"/>
        <v>0</v>
      </c>
      <c r="BE22" s="149">
        <f>IFERROR(IF(VLOOKUP($D22,Listen!$A$2:$F$45,6,0)="Ja",BB22-MAX(BC22:BD22),BB22-BC22),0)</f>
        <v>0</v>
      </c>
    </row>
    <row r="23" spans="1:57" s="150" customFormat="1" x14ac:dyDescent="0.25">
      <c r="A23" s="142">
        <v>19</v>
      </c>
      <c r="B23" s="143" t="str">
        <f>IF(AND(E23&lt;&gt;0,D23&lt;&gt;0,F23&lt;&gt;0),IF(C23&lt;&gt;0,CONCATENATE(C23,"-AGr",VLOOKUP(D23,Listen!$A$2:$D$45,4,FALSE),"-",E23,"-",F23,),CONCATENATE("AGr",VLOOKUP(D23,Listen!$A$2:$D$45,4,FALSE),"-",E23,"-",F23)),"keine vollständige ID")</f>
        <v>keine vollständige ID</v>
      </c>
      <c r="C23" s="28"/>
      <c r="D23" s="144"/>
      <c r="E23" s="144"/>
      <c r="F23" s="151"/>
      <c r="G23" s="12"/>
      <c r="H23" s="12"/>
      <c r="I23" s="12"/>
      <c r="J23" s="12"/>
      <c r="K23" s="12"/>
      <c r="L23" s="145">
        <f>IF(E23&gt;A_Stammdaten!$B$12,0,G23+H23-J23)</f>
        <v>0</v>
      </c>
      <c r="M23" s="12"/>
      <c r="N23" s="12"/>
      <c r="O23" s="12"/>
      <c r="P23" s="45">
        <f t="shared" si="0"/>
        <v>0</v>
      </c>
      <c r="Q23" s="26"/>
      <c r="R23" s="26"/>
      <c r="S23" s="26"/>
      <c r="T23" s="26"/>
      <c r="U23" s="146"/>
      <c r="V23" s="26"/>
      <c r="W23" s="46" t="str">
        <f t="shared" si="1"/>
        <v>-</v>
      </c>
      <c r="X23" s="46" t="str">
        <f t="shared" si="2"/>
        <v>-</v>
      </c>
      <c r="Y23" s="46">
        <f>IF(ISBLANK($D23),0,VLOOKUP($D23,Listen!$A$2:$C$45,2,FALSE))</f>
        <v>0</v>
      </c>
      <c r="Z23" s="46">
        <f>IF(ISBLANK($D23),0,VLOOKUP($D23,Listen!$A$2:$C$45,3,FALSE))</f>
        <v>0</v>
      </c>
      <c r="AA23" s="35">
        <f t="shared" si="3"/>
        <v>0</v>
      </c>
      <c r="AB23" s="35">
        <f t="shared" si="3"/>
        <v>0</v>
      </c>
      <c r="AC23" s="35">
        <f>IFERROR(IF(OR($R23&lt;&gt;"Ja",VLOOKUP($D23,Listen!$A$2:$F$45,5,0)="Nein",E23&lt;IF(D23="LNG Anbindungsanlagen gemäß separater Festlegung",2022,2023)),$Y23,$W23),0)</f>
        <v>0</v>
      </c>
      <c r="AD23" s="35">
        <f>IFERROR(IF(OR($R23&lt;&gt;"Ja",VLOOKUP($D23,Listen!$A$2:$F$45,5,0)="Nein",E23&lt;IF(D23="LNG Anbindungsanlagen gemäß separater Festlegung",2022,2023)),$Y23,$W23),0)</f>
        <v>0</v>
      </c>
      <c r="AE23" s="35">
        <f>IFERROR(IF(OR($S23&lt;&gt;"Ja",VLOOKUP($D23,Listen!$A$2:$F$45,6,0)="Nein"),$Y23,$X23),0)</f>
        <v>0</v>
      </c>
      <c r="AF23" s="35">
        <f>IFERROR(IF(OR($S23&lt;&gt;"Ja",VLOOKUP($D23,Listen!$A$2:$F$45,6,0)="Nein"),$Y23,$X23),0)</f>
        <v>0</v>
      </c>
      <c r="AG23" s="35">
        <f>IFERROR(IF(OR($S23&lt;&gt;"Ja",VLOOKUP($D23,Listen!$A$2:$F$45,6,0)="Nein"),$Y23,$X23),0)</f>
        <v>0</v>
      </c>
      <c r="AH23" s="37">
        <f t="shared" si="4"/>
        <v>0</v>
      </c>
      <c r="AI23" s="147">
        <f>IFERROR(IF(VLOOKUP($D23,Listen!$A$2:$F$45,6,0)="Ja",MAX(BC23:BD23),D_SAV!$BC23),0)</f>
        <v>0</v>
      </c>
      <c r="AJ23" s="37">
        <f t="shared" si="5"/>
        <v>0</v>
      </c>
      <c r="AL23" s="149">
        <f t="shared" si="6"/>
        <v>0</v>
      </c>
      <c r="AM23" s="149">
        <f t="shared" si="7"/>
        <v>0</v>
      </c>
      <c r="AN23" s="149">
        <f t="shared" si="8"/>
        <v>0</v>
      </c>
      <c r="AO23" s="149">
        <f t="shared" si="9"/>
        <v>0</v>
      </c>
      <c r="AP23" s="149">
        <f t="shared" si="10"/>
        <v>0</v>
      </c>
      <c r="AQ23" s="149">
        <f t="shared" si="11"/>
        <v>0</v>
      </c>
      <c r="AR23" s="149">
        <f t="shared" si="12"/>
        <v>0</v>
      </c>
      <c r="AS23" s="149">
        <f t="shared" si="18"/>
        <v>0</v>
      </c>
      <c r="AT23" s="149">
        <f t="shared" si="13"/>
        <v>0</v>
      </c>
      <c r="AU23" s="149">
        <f t="shared" si="14"/>
        <v>0</v>
      </c>
      <c r="AV23" s="149">
        <f t="shared" si="19"/>
        <v>0</v>
      </c>
      <c r="AW23" s="149">
        <f t="shared" si="15"/>
        <v>0</v>
      </c>
      <c r="AX23" s="149">
        <f t="shared" si="16"/>
        <v>0</v>
      </c>
      <c r="AY23" s="149">
        <f t="shared" si="20"/>
        <v>0</v>
      </c>
      <c r="AZ23" s="149">
        <f t="shared" si="17"/>
        <v>0</v>
      </c>
      <c r="BA23" s="149">
        <f>IFERROR(IF(VLOOKUP($D23,Listen!$A$2:$F$45,6,0)="Ja",AX23-MAX(AY23:AZ23),AX23-AY23),0)</f>
        <v>0</v>
      </c>
      <c r="BB23" s="149">
        <f t="shared" si="21"/>
        <v>0</v>
      </c>
      <c r="BC23" s="149">
        <f t="shared" si="22"/>
        <v>0</v>
      </c>
      <c r="BD23" s="149">
        <f t="shared" si="23"/>
        <v>0</v>
      </c>
      <c r="BE23" s="149">
        <f>IFERROR(IF(VLOOKUP($D23,Listen!$A$2:$F$45,6,0)="Ja",BB23-MAX(BC23:BD23),BB23-BC23),0)</f>
        <v>0</v>
      </c>
    </row>
    <row r="24" spans="1:57" s="150" customFormat="1" x14ac:dyDescent="0.25">
      <c r="A24" s="142">
        <v>20</v>
      </c>
      <c r="B24" s="143" t="str">
        <f>IF(AND(E24&lt;&gt;0,D24&lt;&gt;0,F24&lt;&gt;0),IF(C24&lt;&gt;0,CONCATENATE(C24,"-AGr",VLOOKUP(D24,Listen!$A$2:$D$45,4,FALSE),"-",E24,"-",F24,),CONCATENATE("AGr",VLOOKUP(D24,Listen!$A$2:$D$45,4,FALSE),"-",E24,"-",F24)),"keine vollständige ID")</f>
        <v>keine vollständige ID</v>
      </c>
      <c r="C24" s="28"/>
      <c r="D24" s="144"/>
      <c r="E24" s="144"/>
      <c r="F24" s="151"/>
      <c r="G24" s="12"/>
      <c r="H24" s="12"/>
      <c r="I24" s="12"/>
      <c r="J24" s="12"/>
      <c r="K24" s="12"/>
      <c r="L24" s="145">
        <f>IF(E24&gt;A_Stammdaten!$B$12,0,G24+H24-J24)</f>
        <v>0</v>
      </c>
      <c r="M24" s="12"/>
      <c r="N24" s="12"/>
      <c r="O24" s="12"/>
      <c r="P24" s="45">
        <f t="shared" si="0"/>
        <v>0</v>
      </c>
      <c r="Q24" s="26"/>
      <c r="R24" s="26"/>
      <c r="S24" s="26"/>
      <c r="T24" s="26"/>
      <c r="U24" s="146"/>
      <c r="V24" s="26"/>
      <c r="W24" s="46" t="str">
        <f t="shared" si="1"/>
        <v>-</v>
      </c>
      <c r="X24" s="46" t="str">
        <f t="shared" si="2"/>
        <v>-</v>
      </c>
      <c r="Y24" s="46">
        <f>IF(ISBLANK($D24),0,VLOOKUP($D24,Listen!$A$2:$C$45,2,FALSE))</f>
        <v>0</v>
      </c>
      <c r="Z24" s="46">
        <f>IF(ISBLANK($D24),0,VLOOKUP($D24,Listen!$A$2:$C$45,3,FALSE))</f>
        <v>0</v>
      </c>
      <c r="AA24" s="35">
        <f t="shared" si="3"/>
        <v>0</v>
      </c>
      <c r="AB24" s="35">
        <f t="shared" si="3"/>
        <v>0</v>
      </c>
      <c r="AC24" s="35">
        <f>IFERROR(IF(OR($R24&lt;&gt;"Ja",VLOOKUP($D24,Listen!$A$2:$F$45,5,0)="Nein",E24&lt;IF(D24="LNG Anbindungsanlagen gemäß separater Festlegung",2022,2023)),$Y24,$W24),0)</f>
        <v>0</v>
      </c>
      <c r="AD24" s="35">
        <f>IFERROR(IF(OR($R24&lt;&gt;"Ja",VLOOKUP($D24,Listen!$A$2:$F$45,5,0)="Nein",E24&lt;IF(D24="LNG Anbindungsanlagen gemäß separater Festlegung",2022,2023)),$Y24,$W24),0)</f>
        <v>0</v>
      </c>
      <c r="AE24" s="35">
        <f>IFERROR(IF(OR($S24&lt;&gt;"Ja",VLOOKUP($D24,Listen!$A$2:$F$45,6,0)="Nein"),$Y24,$X24),0)</f>
        <v>0</v>
      </c>
      <c r="AF24" s="35">
        <f>IFERROR(IF(OR($S24&lt;&gt;"Ja",VLOOKUP($D24,Listen!$A$2:$F$45,6,0)="Nein"),$Y24,$X24),0)</f>
        <v>0</v>
      </c>
      <c r="AG24" s="35">
        <f>IFERROR(IF(OR($S24&lt;&gt;"Ja",VLOOKUP($D24,Listen!$A$2:$F$45,6,0)="Nein"),$Y24,$X24),0)</f>
        <v>0</v>
      </c>
      <c r="AH24" s="37">
        <f t="shared" si="4"/>
        <v>0</v>
      </c>
      <c r="AI24" s="147">
        <f>IFERROR(IF(VLOOKUP($D24,Listen!$A$2:$F$45,6,0)="Ja",MAX(BC24:BD24),D_SAV!$BC24),0)</f>
        <v>0</v>
      </c>
      <c r="AJ24" s="37">
        <f t="shared" si="5"/>
        <v>0</v>
      </c>
      <c r="AL24" s="149">
        <f t="shared" si="6"/>
        <v>0</v>
      </c>
      <c r="AM24" s="149">
        <f t="shared" si="7"/>
        <v>0</v>
      </c>
      <c r="AN24" s="149">
        <f t="shared" si="8"/>
        <v>0</v>
      </c>
      <c r="AO24" s="149">
        <f t="shared" si="9"/>
        <v>0</v>
      </c>
      <c r="AP24" s="149">
        <f t="shared" si="10"/>
        <v>0</v>
      </c>
      <c r="AQ24" s="149">
        <f t="shared" si="11"/>
        <v>0</v>
      </c>
      <c r="AR24" s="149">
        <f t="shared" si="12"/>
        <v>0</v>
      </c>
      <c r="AS24" s="149">
        <f t="shared" si="18"/>
        <v>0</v>
      </c>
      <c r="AT24" s="149">
        <f t="shared" si="13"/>
        <v>0</v>
      </c>
      <c r="AU24" s="149">
        <f t="shared" si="14"/>
        <v>0</v>
      </c>
      <c r="AV24" s="149">
        <f t="shared" si="19"/>
        <v>0</v>
      </c>
      <c r="AW24" s="149">
        <f t="shared" si="15"/>
        <v>0</v>
      </c>
      <c r="AX24" s="149">
        <f t="shared" si="16"/>
        <v>0</v>
      </c>
      <c r="AY24" s="149">
        <f t="shared" si="20"/>
        <v>0</v>
      </c>
      <c r="AZ24" s="149">
        <f t="shared" si="17"/>
        <v>0</v>
      </c>
      <c r="BA24" s="149">
        <f>IFERROR(IF(VLOOKUP($D24,Listen!$A$2:$F$45,6,0)="Ja",AX24-MAX(AY24:AZ24),AX24-AY24),0)</f>
        <v>0</v>
      </c>
      <c r="BB24" s="149">
        <f t="shared" si="21"/>
        <v>0</v>
      </c>
      <c r="BC24" s="149">
        <f t="shared" si="22"/>
        <v>0</v>
      </c>
      <c r="BD24" s="149">
        <f t="shared" si="23"/>
        <v>0</v>
      </c>
      <c r="BE24" s="149">
        <f>IFERROR(IF(VLOOKUP($D24,Listen!$A$2:$F$45,6,0)="Ja",BB24-MAX(BC24:BD24),BB24-BC24),0)</f>
        <v>0</v>
      </c>
    </row>
    <row r="25" spans="1:57" s="150" customFormat="1" x14ac:dyDescent="0.25">
      <c r="A25" s="142">
        <v>21</v>
      </c>
      <c r="B25" s="143" t="str">
        <f>IF(AND(E25&lt;&gt;0,D25&lt;&gt;0,F25&lt;&gt;0),IF(C25&lt;&gt;0,CONCATENATE(C25,"-AGr",VLOOKUP(D25,Listen!$A$2:$D$45,4,FALSE),"-",E25,"-",F25,),CONCATENATE("AGr",VLOOKUP(D25,Listen!$A$2:$D$45,4,FALSE),"-",E25,"-",F25)),"keine vollständige ID")</f>
        <v>keine vollständige ID</v>
      </c>
      <c r="C25" s="28"/>
      <c r="D25" s="144"/>
      <c r="E25" s="144"/>
      <c r="F25" s="151"/>
      <c r="G25" s="12"/>
      <c r="H25" s="12"/>
      <c r="I25" s="12"/>
      <c r="J25" s="12"/>
      <c r="K25" s="12"/>
      <c r="L25" s="145">
        <f>IF(E25&gt;A_Stammdaten!$B$12,0,G25+H25-J25)</f>
        <v>0</v>
      </c>
      <c r="M25" s="12"/>
      <c r="N25" s="12"/>
      <c r="O25" s="12"/>
      <c r="P25" s="45">
        <f t="shared" si="0"/>
        <v>0</v>
      </c>
      <c r="Q25" s="26"/>
      <c r="R25" s="26"/>
      <c r="S25" s="26"/>
      <c r="T25" s="26"/>
      <c r="U25" s="146"/>
      <c r="V25" s="26"/>
      <c r="W25" s="46" t="str">
        <f t="shared" si="1"/>
        <v>-</v>
      </c>
      <c r="X25" s="46" t="str">
        <f t="shared" si="2"/>
        <v>-</v>
      </c>
      <c r="Y25" s="46">
        <f>IF(ISBLANK($D25),0,VLOOKUP($D25,Listen!$A$2:$C$45,2,FALSE))</f>
        <v>0</v>
      </c>
      <c r="Z25" s="46">
        <f>IF(ISBLANK($D25),0,VLOOKUP($D25,Listen!$A$2:$C$45,3,FALSE))</f>
        <v>0</v>
      </c>
      <c r="AA25" s="35">
        <f t="shared" ref="AA25:AB44" si="24">IFERROR($Y25,0)</f>
        <v>0</v>
      </c>
      <c r="AB25" s="35">
        <f t="shared" si="24"/>
        <v>0</v>
      </c>
      <c r="AC25" s="35">
        <f>IFERROR(IF(OR($R25&lt;&gt;"Ja",VLOOKUP($D25,Listen!$A$2:$F$45,5,0)="Nein",E25&lt;IF(D25="LNG Anbindungsanlagen gemäß separater Festlegung",2022,2023)),$Y25,$W25),0)</f>
        <v>0</v>
      </c>
      <c r="AD25" s="35">
        <f>IFERROR(IF(OR($R25&lt;&gt;"Ja",VLOOKUP($D25,Listen!$A$2:$F$45,5,0)="Nein",E25&lt;IF(D25="LNG Anbindungsanlagen gemäß separater Festlegung",2022,2023)),$Y25,$W25),0)</f>
        <v>0</v>
      </c>
      <c r="AE25" s="35">
        <f>IFERROR(IF(OR($S25&lt;&gt;"Ja",VLOOKUP($D25,Listen!$A$2:$F$45,6,0)="Nein"),$Y25,$X25),0)</f>
        <v>0</v>
      </c>
      <c r="AF25" s="35">
        <f>IFERROR(IF(OR($S25&lt;&gt;"Ja",VLOOKUP($D25,Listen!$A$2:$F$45,6,0)="Nein"),$Y25,$X25),0)</f>
        <v>0</v>
      </c>
      <c r="AG25" s="35">
        <f>IFERROR(IF(OR($S25&lt;&gt;"Ja",VLOOKUP($D25,Listen!$A$2:$F$45,6,0)="Nein"),$Y25,$X25),0)</f>
        <v>0</v>
      </c>
      <c r="AH25" s="37">
        <f t="shared" si="4"/>
        <v>0</v>
      </c>
      <c r="AI25" s="147">
        <f>IFERROR(IF(VLOOKUP($D25,Listen!$A$2:$F$45,6,0)="Ja",MAX(BC25:BD25),D_SAV!$BC25),0)</f>
        <v>0</v>
      </c>
      <c r="AJ25" s="37">
        <f t="shared" si="5"/>
        <v>0</v>
      </c>
      <c r="AL25" s="149">
        <f t="shared" si="6"/>
        <v>0</v>
      </c>
      <c r="AM25" s="149">
        <f t="shared" si="7"/>
        <v>0</v>
      </c>
      <c r="AN25" s="149">
        <f t="shared" si="8"/>
        <v>0</v>
      </c>
      <c r="AO25" s="149">
        <f t="shared" si="9"/>
        <v>0</v>
      </c>
      <c r="AP25" s="149">
        <f t="shared" si="10"/>
        <v>0</v>
      </c>
      <c r="AQ25" s="149">
        <f t="shared" si="11"/>
        <v>0</v>
      </c>
      <c r="AR25" s="149">
        <f t="shared" si="12"/>
        <v>0</v>
      </c>
      <c r="AS25" s="149">
        <f t="shared" si="18"/>
        <v>0</v>
      </c>
      <c r="AT25" s="149">
        <f t="shared" si="13"/>
        <v>0</v>
      </c>
      <c r="AU25" s="149">
        <f t="shared" si="14"/>
        <v>0</v>
      </c>
      <c r="AV25" s="149">
        <f t="shared" si="19"/>
        <v>0</v>
      </c>
      <c r="AW25" s="149">
        <f t="shared" si="15"/>
        <v>0</v>
      </c>
      <c r="AX25" s="149">
        <f t="shared" si="16"/>
        <v>0</v>
      </c>
      <c r="AY25" s="149">
        <f t="shared" si="20"/>
        <v>0</v>
      </c>
      <c r="AZ25" s="149">
        <f t="shared" si="17"/>
        <v>0</v>
      </c>
      <c r="BA25" s="149">
        <f>IFERROR(IF(VLOOKUP($D25,Listen!$A$2:$F$45,6,0)="Ja",AX25-MAX(AY25:AZ25),AX25-AY25),0)</f>
        <v>0</v>
      </c>
      <c r="BB25" s="149">
        <f t="shared" si="21"/>
        <v>0</v>
      </c>
      <c r="BC25" s="149">
        <f t="shared" si="22"/>
        <v>0</v>
      </c>
      <c r="BD25" s="149">
        <f t="shared" si="23"/>
        <v>0</v>
      </c>
      <c r="BE25" s="149">
        <f>IFERROR(IF(VLOOKUP($D25,Listen!$A$2:$F$45,6,0)="Ja",BB25-MAX(BC25:BD25),BB25-BC25),0)</f>
        <v>0</v>
      </c>
    </row>
    <row r="26" spans="1:57" s="150" customFormat="1" x14ac:dyDescent="0.25">
      <c r="A26" s="142">
        <v>22</v>
      </c>
      <c r="B26" s="143" t="str">
        <f>IF(AND(E26&lt;&gt;0,D26&lt;&gt;0,F26&lt;&gt;0),IF(C26&lt;&gt;0,CONCATENATE(C26,"-AGr",VLOOKUP(D26,Listen!$A$2:$D$45,4,FALSE),"-",E26,"-",F26,),CONCATENATE("AGr",VLOOKUP(D26,Listen!$A$2:$D$45,4,FALSE),"-",E26,"-",F26)),"keine vollständige ID")</f>
        <v>keine vollständige ID</v>
      </c>
      <c r="C26" s="28"/>
      <c r="D26" s="144"/>
      <c r="E26" s="144"/>
      <c r="F26" s="151"/>
      <c r="G26" s="12"/>
      <c r="H26" s="12"/>
      <c r="I26" s="12"/>
      <c r="J26" s="12"/>
      <c r="K26" s="12"/>
      <c r="L26" s="145">
        <f>IF(E26&gt;A_Stammdaten!$B$12,0,G26+H26-J26)</f>
        <v>0</v>
      </c>
      <c r="M26" s="12"/>
      <c r="N26" s="12"/>
      <c r="O26" s="12"/>
      <c r="P26" s="45">
        <f t="shared" si="0"/>
        <v>0</v>
      </c>
      <c r="Q26" s="26"/>
      <c r="R26" s="26"/>
      <c r="S26" s="26"/>
      <c r="T26" s="26"/>
      <c r="U26" s="146"/>
      <c r="V26" s="26"/>
      <c r="W26" s="46" t="str">
        <f t="shared" si="1"/>
        <v>-</v>
      </c>
      <c r="X26" s="46" t="str">
        <f t="shared" si="2"/>
        <v>-</v>
      </c>
      <c r="Y26" s="46">
        <f>IF(ISBLANK($D26),0,VLOOKUP($D26,Listen!$A$2:$C$45,2,FALSE))</f>
        <v>0</v>
      </c>
      <c r="Z26" s="46">
        <f>IF(ISBLANK($D26),0,VLOOKUP($D26,Listen!$A$2:$C$45,3,FALSE))</f>
        <v>0</v>
      </c>
      <c r="AA26" s="35">
        <f t="shared" si="24"/>
        <v>0</v>
      </c>
      <c r="AB26" s="35">
        <f t="shared" si="24"/>
        <v>0</v>
      </c>
      <c r="AC26" s="35">
        <f>IFERROR(IF(OR($R26&lt;&gt;"Ja",VLOOKUP($D26,Listen!$A$2:$F$45,5,0)="Nein",E26&lt;IF(D26="LNG Anbindungsanlagen gemäß separater Festlegung",2022,2023)),$Y26,$W26),0)</f>
        <v>0</v>
      </c>
      <c r="AD26" s="35">
        <f>IFERROR(IF(OR($R26&lt;&gt;"Ja",VLOOKUP($D26,Listen!$A$2:$F$45,5,0)="Nein",E26&lt;IF(D26="LNG Anbindungsanlagen gemäß separater Festlegung",2022,2023)),$Y26,$W26),0)</f>
        <v>0</v>
      </c>
      <c r="AE26" s="35">
        <f>IFERROR(IF(OR($S26&lt;&gt;"Ja",VLOOKUP($D26,Listen!$A$2:$F$45,6,0)="Nein"),$Y26,$X26),0)</f>
        <v>0</v>
      </c>
      <c r="AF26" s="35">
        <f>IFERROR(IF(OR($S26&lt;&gt;"Ja",VLOOKUP($D26,Listen!$A$2:$F$45,6,0)="Nein"),$Y26,$X26),0)</f>
        <v>0</v>
      </c>
      <c r="AG26" s="35">
        <f>IFERROR(IF(OR($S26&lt;&gt;"Ja",VLOOKUP($D26,Listen!$A$2:$F$45,6,0)="Nein"),$Y26,$X26),0)</f>
        <v>0</v>
      </c>
      <c r="AH26" s="37">
        <f t="shared" si="4"/>
        <v>0</v>
      </c>
      <c r="AI26" s="147">
        <f>IFERROR(IF(VLOOKUP($D26,Listen!$A$2:$F$45,6,0)="Ja",MAX(BC26:BD26),D_SAV!$BC26),0)</f>
        <v>0</v>
      </c>
      <c r="AJ26" s="37">
        <f t="shared" si="5"/>
        <v>0</v>
      </c>
      <c r="AL26" s="149">
        <f t="shared" si="6"/>
        <v>0</v>
      </c>
      <c r="AM26" s="149">
        <f t="shared" si="7"/>
        <v>0</v>
      </c>
      <c r="AN26" s="149">
        <f t="shared" si="8"/>
        <v>0</v>
      </c>
      <c r="AO26" s="149">
        <f t="shared" si="9"/>
        <v>0</v>
      </c>
      <c r="AP26" s="149">
        <f t="shared" si="10"/>
        <v>0</v>
      </c>
      <c r="AQ26" s="149">
        <f t="shared" si="11"/>
        <v>0</v>
      </c>
      <c r="AR26" s="149">
        <f t="shared" si="12"/>
        <v>0</v>
      </c>
      <c r="AS26" s="149">
        <f t="shared" si="18"/>
        <v>0</v>
      </c>
      <c r="AT26" s="149">
        <f t="shared" si="13"/>
        <v>0</v>
      </c>
      <c r="AU26" s="149">
        <f t="shared" si="14"/>
        <v>0</v>
      </c>
      <c r="AV26" s="149">
        <f t="shared" si="19"/>
        <v>0</v>
      </c>
      <c r="AW26" s="149">
        <f t="shared" si="15"/>
        <v>0</v>
      </c>
      <c r="AX26" s="149">
        <f t="shared" si="16"/>
        <v>0</v>
      </c>
      <c r="AY26" s="149">
        <f t="shared" si="20"/>
        <v>0</v>
      </c>
      <c r="AZ26" s="149">
        <f t="shared" si="17"/>
        <v>0</v>
      </c>
      <c r="BA26" s="149">
        <f>IFERROR(IF(VLOOKUP($D26,Listen!$A$2:$F$45,6,0)="Ja",AX26-MAX(AY26:AZ26),AX26-AY26),0)</f>
        <v>0</v>
      </c>
      <c r="BB26" s="149">
        <f t="shared" si="21"/>
        <v>0</v>
      </c>
      <c r="BC26" s="149">
        <f t="shared" si="22"/>
        <v>0</v>
      </c>
      <c r="BD26" s="149">
        <f t="shared" si="23"/>
        <v>0</v>
      </c>
      <c r="BE26" s="149">
        <f>IFERROR(IF(VLOOKUP($D26,Listen!$A$2:$F$45,6,0)="Ja",BB26-MAX(BC26:BD26),BB26-BC26),0)</f>
        <v>0</v>
      </c>
    </row>
    <row r="27" spans="1:57" s="150" customFormat="1" x14ac:dyDescent="0.25">
      <c r="A27" s="142">
        <v>23</v>
      </c>
      <c r="B27" s="143" t="str">
        <f>IF(AND(E27&lt;&gt;0,D27&lt;&gt;0,F27&lt;&gt;0),IF(C27&lt;&gt;0,CONCATENATE(C27,"-AGr",VLOOKUP(D27,Listen!$A$2:$D$45,4,FALSE),"-",E27,"-",F27,),CONCATENATE("AGr",VLOOKUP(D27,Listen!$A$2:$D$45,4,FALSE),"-",E27,"-",F27)),"keine vollständige ID")</f>
        <v>keine vollständige ID</v>
      </c>
      <c r="C27" s="28"/>
      <c r="D27" s="144"/>
      <c r="E27" s="144"/>
      <c r="F27" s="151"/>
      <c r="G27" s="12"/>
      <c r="H27" s="12"/>
      <c r="I27" s="12"/>
      <c r="J27" s="12"/>
      <c r="K27" s="12"/>
      <c r="L27" s="145">
        <f>IF(E27&gt;A_Stammdaten!$B$12,0,G27+H27-J27)</f>
        <v>0</v>
      </c>
      <c r="M27" s="12"/>
      <c r="N27" s="12"/>
      <c r="O27" s="12"/>
      <c r="P27" s="45">
        <f t="shared" si="0"/>
        <v>0</v>
      </c>
      <c r="Q27" s="26"/>
      <c r="R27" s="26"/>
      <c r="S27" s="26"/>
      <c r="T27" s="26"/>
      <c r="U27" s="146"/>
      <c r="V27" s="26"/>
      <c r="W27" s="46" t="str">
        <f t="shared" si="1"/>
        <v>-</v>
      </c>
      <c r="X27" s="46" t="str">
        <f t="shared" si="2"/>
        <v>-</v>
      </c>
      <c r="Y27" s="46">
        <f>IF(ISBLANK($D27),0,VLOOKUP($D27,Listen!$A$2:$C$45,2,FALSE))</f>
        <v>0</v>
      </c>
      <c r="Z27" s="46">
        <f>IF(ISBLANK($D27),0,VLOOKUP($D27,Listen!$A$2:$C$45,3,FALSE))</f>
        <v>0</v>
      </c>
      <c r="AA27" s="35">
        <f t="shared" si="24"/>
        <v>0</v>
      </c>
      <c r="AB27" s="35">
        <f t="shared" si="24"/>
        <v>0</v>
      </c>
      <c r="AC27" s="35">
        <f>IFERROR(IF(OR($R27&lt;&gt;"Ja",VLOOKUP($D27,Listen!$A$2:$F$45,5,0)="Nein",E27&lt;IF(D27="LNG Anbindungsanlagen gemäß separater Festlegung",2022,2023)),$Y27,$W27),0)</f>
        <v>0</v>
      </c>
      <c r="AD27" s="35">
        <f>IFERROR(IF(OR($R27&lt;&gt;"Ja",VLOOKUP($D27,Listen!$A$2:$F$45,5,0)="Nein",E27&lt;IF(D27="LNG Anbindungsanlagen gemäß separater Festlegung",2022,2023)),$Y27,$W27),0)</f>
        <v>0</v>
      </c>
      <c r="AE27" s="35">
        <f>IFERROR(IF(OR($S27&lt;&gt;"Ja",VLOOKUP($D27,Listen!$A$2:$F$45,6,0)="Nein"),$Y27,$X27),0)</f>
        <v>0</v>
      </c>
      <c r="AF27" s="35">
        <f>IFERROR(IF(OR($S27&lt;&gt;"Ja",VLOOKUP($D27,Listen!$A$2:$F$45,6,0)="Nein"),$Y27,$X27),0)</f>
        <v>0</v>
      </c>
      <c r="AG27" s="35">
        <f>IFERROR(IF(OR($S27&lt;&gt;"Ja",VLOOKUP($D27,Listen!$A$2:$F$45,6,0)="Nein"),$Y27,$X27),0)</f>
        <v>0</v>
      </c>
      <c r="AH27" s="37">
        <f t="shared" si="4"/>
        <v>0</v>
      </c>
      <c r="AI27" s="147">
        <f>IFERROR(IF(VLOOKUP($D27,Listen!$A$2:$F$45,6,0)="Ja",MAX(BC27:BD27),D_SAV!$BC27),0)</f>
        <v>0</v>
      </c>
      <c r="AJ27" s="37">
        <f t="shared" si="5"/>
        <v>0</v>
      </c>
      <c r="AL27" s="149">
        <f t="shared" si="6"/>
        <v>0</v>
      </c>
      <c r="AM27" s="149">
        <f t="shared" si="7"/>
        <v>0</v>
      </c>
      <c r="AN27" s="149">
        <f t="shared" si="8"/>
        <v>0</v>
      </c>
      <c r="AO27" s="149">
        <f t="shared" si="9"/>
        <v>0</v>
      </c>
      <c r="AP27" s="149">
        <f t="shared" si="10"/>
        <v>0</v>
      </c>
      <c r="AQ27" s="149">
        <f t="shared" si="11"/>
        <v>0</v>
      </c>
      <c r="AR27" s="149">
        <f t="shared" si="12"/>
        <v>0</v>
      </c>
      <c r="AS27" s="149">
        <f t="shared" si="18"/>
        <v>0</v>
      </c>
      <c r="AT27" s="149">
        <f t="shared" si="13"/>
        <v>0</v>
      </c>
      <c r="AU27" s="149">
        <f t="shared" si="14"/>
        <v>0</v>
      </c>
      <c r="AV27" s="149">
        <f t="shared" si="19"/>
        <v>0</v>
      </c>
      <c r="AW27" s="149">
        <f t="shared" si="15"/>
        <v>0</v>
      </c>
      <c r="AX27" s="149">
        <f t="shared" si="16"/>
        <v>0</v>
      </c>
      <c r="AY27" s="149">
        <f t="shared" si="20"/>
        <v>0</v>
      </c>
      <c r="AZ27" s="149">
        <f t="shared" si="17"/>
        <v>0</v>
      </c>
      <c r="BA27" s="149">
        <f>IFERROR(IF(VLOOKUP($D27,Listen!$A$2:$F$45,6,0)="Ja",AX27-MAX(AY27:AZ27),AX27-AY27),0)</f>
        <v>0</v>
      </c>
      <c r="BB27" s="149">
        <f t="shared" si="21"/>
        <v>0</v>
      </c>
      <c r="BC27" s="149">
        <f t="shared" si="22"/>
        <v>0</v>
      </c>
      <c r="BD27" s="149">
        <f t="shared" si="23"/>
        <v>0</v>
      </c>
      <c r="BE27" s="149">
        <f>IFERROR(IF(VLOOKUP($D27,Listen!$A$2:$F$45,6,0)="Ja",BB27-MAX(BC27:BD27),BB27-BC27),0)</f>
        <v>0</v>
      </c>
    </row>
    <row r="28" spans="1:57" s="150" customFormat="1" x14ac:dyDescent="0.25">
      <c r="A28" s="142">
        <v>24</v>
      </c>
      <c r="B28" s="143" t="str">
        <f>IF(AND(E28&lt;&gt;0,D28&lt;&gt;0,F28&lt;&gt;0),IF(C28&lt;&gt;0,CONCATENATE(C28,"-AGr",VLOOKUP(D28,Listen!$A$2:$D$45,4,FALSE),"-",E28,"-",F28,),CONCATENATE("AGr",VLOOKUP(D28,Listen!$A$2:$D$45,4,FALSE),"-",E28,"-",F28)),"keine vollständige ID")</f>
        <v>keine vollständige ID</v>
      </c>
      <c r="C28" s="28"/>
      <c r="D28" s="144"/>
      <c r="E28" s="144"/>
      <c r="F28" s="151"/>
      <c r="G28" s="12"/>
      <c r="H28" s="12"/>
      <c r="I28" s="12"/>
      <c r="J28" s="12"/>
      <c r="K28" s="12"/>
      <c r="L28" s="145">
        <f>IF(E28&gt;A_Stammdaten!$B$12,0,G28+H28-J28)</f>
        <v>0</v>
      </c>
      <c r="M28" s="12"/>
      <c r="N28" s="12"/>
      <c r="O28" s="12"/>
      <c r="P28" s="45">
        <f t="shared" si="0"/>
        <v>0</v>
      </c>
      <c r="Q28" s="26"/>
      <c r="R28" s="26"/>
      <c r="S28" s="26"/>
      <c r="T28" s="26"/>
      <c r="U28" s="146"/>
      <c r="V28" s="26"/>
      <c r="W28" s="46" t="str">
        <f t="shared" si="1"/>
        <v>-</v>
      </c>
      <c r="X28" s="46" t="str">
        <f t="shared" si="2"/>
        <v>-</v>
      </c>
      <c r="Y28" s="46">
        <f>IF(ISBLANK($D28),0,VLOOKUP($D28,Listen!$A$2:$C$45,2,FALSE))</f>
        <v>0</v>
      </c>
      <c r="Z28" s="46">
        <f>IF(ISBLANK($D28),0,VLOOKUP($D28,Listen!$A$2:$C$45,3,FALSE))</f>
        <v>0</v>
      </c>
      <c r="AA28" s="35">
        <f t="shared" si="24"/>
        <v>0</v>
      </c>
      <c r="AB28" s="35">
        <f t="shared" si="24"/>
        <v>0</v>
      </c>
      <c r="AC28" s="35">
        <f>IFERROR(IF(OR($R28&lt;&gt;"Ja",VLOOKUP($D28,Listen!$A$2:$F$45,5,0)="Nein",E28&lt;IF(D28="LNG Anbindungsanlagen gemäß separater Festlegung",2022,2023)),$Y28,$W28),0)</f>
        <v>0</v>
      </c>
      <c r="AD28" s="35">
        <f>IFERROR(IF(OR($R28&lt;&gt;"Ja",VLOOKUP($D28,Listen!$A$2:$F$45,5,0)="Nein",E28&lt;IF(D28="LNG Anbindungsanlagen gemäß separater Festlegung",2022,2023)),$Y28,$W28),0)</f>
        <v>0</v>
      </c>
      <c r="AE28" s="35">
        <f>IFERROR(IF(OR($S28&lt;&gt;"Ja",VLOOKUP($D28,Listen!$A$2:$F$45,6,0)="Nein"),$Y28,$X28),0)</f>
        <v>0</v>
      </c>
      <c r="AF28" s="35">
        <f>IFERROR(IF(OR($S28&lt;&gt;"Ja",VLOOKUP($D28,Listen!$A$2:$F$45,6,0)="Nein"),$Y28,$X28),0)</f>
        <v>0</v>
      </c>
      <c r="AG28" s="35">
        <f>IFERROR(IF(OR($S28&lt;&gt;"Ja",VLOOKUP($D28,Listen!$A$2:$F$45,6,0)="Nein"),$Y28,$X28),0)</f>
        <v>0</v>
      </c>
      <c r="AH28" s="37">
        <f t="shared" si="4"/>
        <v>0</v>
      </c>
      <c r="AI28" s="147">
        <f>IFERROR(IF(VLOOKUP($D28,Listen!$A$2:$F$45,6,0)="Ja",MAX(BC28:BD28),D_SAV!$BC28),0)</f>
        <v>0</v>
      </c>
      <c r="AJ28" s="37">
        <f t="shared" si="5"/>
        <v>0</v>
      </c>
      <c r="AL28" s="149">
        <f t="shared" si="6"/>
        <v>0</v>
      </c>
      <c r="AM28" s="149">
        <f t="shared" si="7"/>
        <v>0</v>
      </c>
      <c r="AN28" s="149">
        <f t="shared" si="8"/>
        <v>0</v>
      </c>
      <c r="AO28" s="149">
        <f t="shared" si="9"/>
        <v>0</v>
      </c>
      <c r="AP28" s="149">
        <f t="shared" si="10"/>
        <v>0</v>
      </c>
      <c r="AQ28" s="149">
        <f t="shared" si="11"/>
        <v>0</v>
      </c>
      <c r="AR28" s="149">
        <f t="shared" si="12"/>
        <v>0</v>
      </c>
      <c r="AS28" s="149">
        <f t="shared" si="18"/>
        <v>0</v>
      </c>
      <c r="AT28" s="149">
        <f t="shared" si="13"/>
        <v>0</v>
      </c>
      <c r="AU28" s="149">
        <f t="shared" si="14"/>
        <v>0</v>
      </c>
      <c r="AV28" s="149">
        <f t="shared" si="19"/>
        <v>0</v>
      </c>
      <c r="AW28" s="149">
        <f t="shared" si="15"/>
        <v>0</v>
      </c>
      <c r="AX28" s="149">
        <f t="shared" si="16"/>
        <v>0</v>
      </c>
      <c r="AY28" s="149">
        <f t="shared" si="20"/>
        <v>0</v>
      </c>
      <c r="AZ28" s="149">
        <f t="shared" si="17"/>
        <v>0</v>
      </c>
      <c r="BA28" s="149">
        <f>IFERROR(IF(VLOOKUP($D28,Listen!$A$2:$F$45,6,0)="Ja",AX28-MAX(AY28:AZ28),AX28-AY28),0)</f>
        <v>0</v>
      </c>
      <c r="BB28" s="149">
        <f t="shared" si="21"/>
        <v>0</v>
      </c>
      <c r="BC28" s="149">
        <f t="shared" si="22"/>
        <v>0</v>
      </c>
      <c r="BD28" s="149">
        <f t="shared" si="23"/>
        <v>0</v>
      </c>
      <c r="BE28" s="149">
        <f>IFERROR(IF(VLOOKUP($D28,Listen!$A$2:$F$45,6,0)="Ja",BB28-MAX(BC28:BD28),BB28-BC28),0)</f>
        <v>0</v>
      </c>
    </row>
    <row r="29" spans="1:57" s="150" customFormat="1" x14ac:dyDescent="0.25">
      <c r="A29" s="142">
        <v>25</v>
      </c>
      <c r="B29" s="143" t="str">
        <f>IF(AND(E29&lt;&gt;0,D29&lt;&gt;0,F29&lt;&gt;0),IF(C29&lt;&gt;0,CONCATENATE(C29,"-AGr",VLOOKUP(D29,Listen!$A$2:$D$45,4,FALSE),"-",E29,"-",F29,),CONCATENATE("AGr",VLOOKUP(D29,Listen!$A$2:$D$45,4,FALSE),"-",E29,"-",F29)),"keine vollständige ID")</f>
        <v>keine vollständige ID</v>
      </c>
      <c r="C29" s="28"/>
      <c r="D29" s="144"/>
      <c r="E29" s="144"/>
      <c r="F29" s="151"/>
      <c r="G29" s="12"/>
      <c r="H29" s="12"/>
      <c r="I29" s="12"/>
      <c r="J29" s="12"/>
      <c r="K29" s="12"/>
      <c r="L29" s="145">
        <f>IF(E29&gt;A_Stammdaten!$B$12,0,G29+H29-J29)</f>
        <v>0</v>
      </c>
      <c r="M29" s="12"/>
      <c r="N29" s="12"/>
      <c r="O29" s="12"/>
      <c r="P29" s="45">
        <f t="shared" si="0"/>
        <v>0</v>
      </c>
      <c r="Q29" s="26"/>
      <c r="R29" s="26"/>
      <c r="S29" s="26"/>
      <c r="T29" s="26"/>
      <c r="U29" s="146"/>
      <c r="V29" s="26"/>
      <c r="W29" s="46" t="str">
        <f t="shared" si="1"/>
        <v>-</v>
      </c>
      <c r="X29" s="46" t="str">
        <f t="shared" si="2"/>
        <v>-</v>
      </c>
      <c r="Y29" s="46">
        <f>IF(ISBLANK($D29),0,VLOOKUP($D29,Listen!$A$2:$C$45,2,FALSE))</f>
        <v>0</v>
      </c>
      <c r="Z29" s="46">
        <f>IF(ISBLANK($D29),0,VLOOKUP($D29,Listen!$A$2:$C$45,3,FALSE))</f>
        <v>0</v>
      </c>
      <c r="AA29" s="35">
        <f t="shared" si="24"/>
        <v>0</v>
      </c>
      <c r="AB29" s="35">
        <f t="shared" si="24"/>
        <v>0</v>
      </c>
      <c r="AC29" s="35">
        <f>IFERROR(IF(OR($R29&lt;&gt;"Ja",VLOOKUP($D29,Listen!$A$2:$F$45,5,0)="Nein",E29&lt;IF(D29="LNG Anbindungsanlagen gemäß separater Festlegung",2022,2023)),$Y29,$W29),0)</f>
        <v>0</v>
      </c>
      <c r="AD29" s="35">
        <f>IFERROR(IF(OR($R29&lt;&gt;"Ja",VLOOKUP($D29,Listen!$A$2:$F$45,5,0)="Nein",E29&lt;IF(D29="LNG Anbindungsanlagen gemäß separater Festlegung",2022,2023)),$Y29,$W29),0)</f>
        <v>0</v>
      </c>
      <c r="AE29" s="35">
        <f>IFERROR(IF(OR($S29&lt;&gt;"Ja",VLOOKUP($D29,Listen!$A$2:$F$45,6,0)="Nein"),$Y29,$X29),0)</f>
        <v>0</v>
      </c>
      <c r="AF29" s="35">
        <f>IFERROR(IF(OR($S29&lt;&gt;"Ja",VLOOKUP($D29,Listen!$A$2:$F$45,6,0)="Nein"),$Y29,$X29),0)</f>
        <v>0</v>
      </c>
      <c r="AG29" s="35">
        <f>IFERROR(IF(OR($S29&lt;&gt;"Ja",VLOOKUP($D29,Listen!$A$2:$F$45,6,0)="Nein"),$Y29,$X29),0)</f>
        <v>0</v>
      </c>
      <c r="AH29" s="37">
        <f t="shared" si="4"/>
        <v>0</v>
      </c>
      <c r="AI29" s="147">
        <f>IFERROR(IF(VLOOKUP($D29,Listen!$A$2:$F$45,6,0)="Ja",MAX(BC29:BD29),D_SAV!$BC29),0)</f>
        <v>0</v>
      </c>
      <c r="AJ29" s="37">
        <f t="shared" si="5"/>
        <v>0</v>
      </c>
      <c r="AL29" s="149">
        <f t="shared" si="6"/>
        <v>0</v>
      </c>
      <c r="AM29" s="149">
        <f t="shared" si="7"/>
        <v>0</v>
      </c>
      <c r="AN29" s="149">
        <f t="shared" si="8"/>
        <v>0</v>
      </c>
      <c r="AO29" s="149">
        <f t="shared" si="9"/>
        <v>0</v>
      </c>
      <c r="AP29" s="149">
        <f t="shared" si="10"/>
        <v>0</v>
      </c>
      <c r="AQ29" s="149">
        <f t="shared" si="11"/>
        <v>0</v>
      </c>
      <c r="AR29" s="149">
        <f t="shared" si="12"/>
        <v>0</v>
      </c>
      <c r="AS29" s="149">
        <f t="shared" si="18"/>
        <v>0</v>
      </c>
      <c r="AT29" s="149">
        <f t="shared" si="13"/>
        <v>0</v>
      </c>
      <c r="AU29" s="149">
        <f t="shared" si="14"/>
        <v>0</v>
      </c>
      <c r="AV29" s="149">
        <f t="shared" si="19"/>
        <v>0</v>
      </c>
      <c r="AW29" s="149">
        <f t="shared" si="15"/>
        <v>0</v>
      </c>
      <c r="AX29" s="149">
        <f t="shared" si="16"/>
        <v>0</v>
      </c>
      <c r="AY29" s="149">
        <f t="shared" si="20"/>
        <v>0</v>
      </c>
      <c r="AZ29" s="149">
        <f t="shared" si="17"/>
        <v>0</v>
      </c>
      <c r="BA29" s="149">
        <f>IFERROR(IF(VLOOKUP($D29,Listen!$A$2:$F$45,6,0)="Ja",AX29-MAX(AY29:AZ29),AX29-AY29),0)</f>
        <v>0</v>
      </c>
      <c r="BB29" s="149">
        <f t="shared" si="21"/>
        <v>0</v>
      </c>
      <c r="BC29" s="149">
        <f t="shared" si="22"/>
        <v>0</v>
      </c>
      <c r="BD29" s="149">
        <f t="shared" si="23"/>
        <v>0</v>
      </c>
      <c r="BE29" s="149">
        <f>IFERROR(IF(VLOOKUP($D29,Listen!$A$2:$F$45,6,0)="Ja",BB29-MAX(BC29:BD29),BB29-BC29),0)</f>
        <v>0</v>
      </c>
    </row>
    <row r="30" spans="1:57" s="150" customFormat="1" x14ac:dyDescent="0.25">
      <c r="A30" s="142">
        <v>26</v>
      </c>
      <c r="B30" s="143" t="str">
        <f>IF(AND(E30&lt;&gt;0,D30&lt;&gt;0,F30&lt;&gt;0),IF(C30&lt;&gt;0,CONCATENATE(C30,"-AGr",VLOOKUP(D30,Listen!$A$2:$D$45,4,FALSE),"-",E30,"-",F30,),CONCATENATE("AGr",VLOOKUP(D30,Listen!$A$2:$D$45,4,FALSE),"-",E30,"-",F30)),"keine vollständige ID")</f>
        <v>keine vollständige ID</v>
      </c>
      <c r="C30" s="28"/>
      <c r="D30" s="144"/>
      <c r="E30" s="144"/>
      <c r="F30" s="151"/>
      <c r="G30" s="12"/>
      <c r="H30" s="12"/>
      <c r="I30" s="12"/>
      <c r="J30" s="12"/>
      <c r="K30" s="12"/>
      <c r="L30" s="145">
        <f>IF(E30&gt;A_Stammdaten!$B$12,0,G30+H30-J30)</f>
        <v>0</v>
      </c>
      <c r="M30" s="12"/>
      <c r="N30" s="12"/>
      <c r="O30" s="12"/>
      <c r="P30" s="45">
        <f t="shared" si="0"/>
        <v>0</v>
      </c>
      <c r="Q30" s="26"/>
      <c r="R30" s="26"/>
      <c r="S30" s="26"/>
      <c r="T30" s="26"/>
      <c r="U30" s="146"/>
      <c r="V30" s="26"/>
      <c r="W30" s="46" t="str">
        <f t="shared" si="1"/>
        <v>-</v>
      </c>
      <c r="X30" s="46" t="str">
        <f t="shared" si="2"/>
        <v>-</v>
      </c>
      <c r="Y30" s="46">
        <f>IF(ISBLANK($D30),0,VLOOKUP($D30,Listen!$A$2:$C$45,2,FALSE))</f>
        <v>0</v>
      </c>
      <c r="Z30" s="46">
        <f>IF(ISBLANK($D30),0,VLOOKUP($D30,Listen!$A$2:$C$45,3,FALSE))</f>
        <v>0</v>
      </c>
      <c r="AA30" s="35">
        <f t="shared" si="24"/>
        <v>0</v>
      </c>
      <c r="AB30" s="35">
        <f t="shared" si="24"/>
        <v>0</v>
      </c>
      <c r="AC30" s="35">
        <f>IFERROR(IF(OR($R30&lt;&gt;"Ja",VLOOKUP($D30,Listen!$A$2:$F$45,5,0)="Nein",E30&lt;IF(D30="LNG Anbindungsanlagen gemäß separater Festlegung",2022,2023)),$Y30,$W30),0)</f>
        <v>0</v>
      </c>
      <c r="AD30" s="35">
        <f>IFERROR(IF(OR($R30&lt;&gt;"Ja",VLOOKUP($D30,Listen!$A$2:$F$45,5,0)="Nein",E30&lt;IF(D30="LNG Anbindungsanlagen gemäß separater Festlegung",2022,2023)),$Y30,$W30),0)</f>
        <v>0</v>
      </c>
      <c r="AE30" s="35">
        <f>IFERROR(IF(OR($S30&lt;&gt;"Ja",VLOOKUP($D30,Listen!$A$2:$F$45,6,0)="Nein"),$Y30,$X30),0)</f>
        <v>0</v>
      </c>
      <c r="AF30" s="35">
        <f>IFERROR(IF(OR($S30&lt;&gt;"Ja",VLOOKUP($D30,Listen!$A$2:$F$45,6,0)="Nein"),$Y30,$X30),0)</f>
        <v>0</v>
      </c>
      <c r="AG30" s="35">
        <f>IFERROR(IF(OR($S30&lt;&gt;"Ja",VLOOKUP($D30,Listen!$A$2:$F$45,6,0)="Nein"),$Y30,$X30),0)</f>
        <v>0</v>
      </c>
      <c r="AH30" s="37">
        <f t="shared" si="4"/>
        <v>0</v>
      </c>
      <c r="AI30" s="147">
        <f>IFERROR(IF(VLOOKUP($D30,Listen!$A$2:$F$45,6,0)="Ja",MAX(BC30:BD30),D_SAV!$BC30),0)</f>
        <v>0</v>
      </c>
      <c r="AJ30" s="37">
        <f t="shared" si="5"/>
        <v>0</v>
      </c>
      <c r="AL30" s="149">
        <f t="shared" si="6"/>
        <v>0</v>
      </c>
      <c r="AM30" s="149">
        <f t="shared" si="7"/>
        <v>0</v>
      </c>
      <c r="AN30" s="149">
        <f t="shared" si="8"/>
        <v>0</v>
      </c>
      <c r="AO30" s="149">
        <f t="shared" si="9"/>
        <v>0</v>
      </c>
      <c r="AP30" s="149">
        <f t="shared" si="10"/>
        <v>0</v>
      </c>
      <c r="AQ30" s="149">
        <f t="shared" si="11"/>
        <v>0</v>
      </c>
      <c r="AR30" s="149">
        <f t="shared" si="12"/>
        <v>0</v>
      </c>
      <c r="AS30" s="149">
        <f t="shared" si="18"/>
        <v>0</v>
      </c>
      <c r="AT30" s="149">
        <f t="shared" si="13"/>
        <v>0</v>
      </c>
      <c r="AU30" s="149">
        <f t="shared" si="14"/>
        <v>0</v>
      </c>
      <c r="AV30" s="149">
        <f t="shared" si="19"/>
        <v>0</v>
      </c>
      <c r="AW30" s="149">
        <f t="shared" si="15"/>
        <v>0</v>
      </c>
      <c r="AX30" s="149">
        <f t="shared" si="16"/>
        <v>0</v>
      </c>
      <c r="AY30" s="149">
        <f t="shared" si="20"/>
        <v>0</v>
      </c>
      <c r="AZ30" s="149">
        <f t="shared" si="17"/>
        <v>0</v>
      </c>
      <c r="BA30" s="149">
        <f>IFERROR(IF(VLOOKUP($D30,Listen!$A$2:$F$45,6,0)="Ja",AX30-MAX(AY30:AZ30),AX30-AY30),0)</f>
        <v>0</v>
      </c>
      <c r="BB30" s="149">
        <f t="shared" si="21"/>
        <v>0</v>
      </c>
      <c r="BC30" s="149">
        <f t="shared" si="22"/>
        <v>0</v>
      </c>
      <c r="BD30" s="149">
        <f t="shared" si="23"/>
        <v>0</v>
      </c>
      <c r="BE30" s="149">
        <f>IFERROR(IF(VLOOKUP($D30,Listen!$A$2:$F$45,6,0)="Ja",BB30-MAX(BC30:BD30),BB30-BC30),0)</f>
        <v>0</v>
      </c>
    </row>
    <row r="31" spans="1:57" s="150" customFormat="1" x14ac:dyDescent="0.25">
      <c r="A31" s="142">
        <v>27</v>
      </c>
      <c r="B31" s="143" t="str">
        <f>IF(AND(E31&lt;&gt;0,D31&lt;&gt;0,F31&lt;&gt;0),IF(C31&lt;&gt;0,CONCATENATE(C31,"-AGr",VLOOKUP(D31,Listen!$A$2:$D$45,4,FALSE),"-",E31,"-",F31,),CONCATENATE("AGr",VLOOKUP(D31,Listen!$A$2:$D$45,4,FALSE),"-",E31,"-",F31)),"keine vollständige ID")</f>
        <v>keine vollständige ID</v>
      </c>
      <c r="C31" s="28"/>
      <c r="D31" s="144"/>
      <c r="E31" s="144"/>
      <c r="F31" s="151"/>
      <c r="G31" s="12"/>
      <c r="H31" s="12"/>
      <c r="I31" s="12"/>
      <c r="J31" s="12"/>
      <c r="K31" s="12"/>
      <c r="L31" s="145">
        <f>IF(E31&gt;A_Stammdaten!$B$12,0,G31+H31-J31)</f>
        <v>0</v>
      </c>
      <c r="M31" s="12"/>
      <c r="N31" s="12"/>
      <c r="O31" s="12"/>
      <c r="P31" s="45">
        <f t="shared" si="0"/>
        <v>0</v>
      </c>
      <c r="Q31" s="26"/>
      <c r="R31" s="26"/>
      <c r="S31" s="26"/>
      <c r="T31" s="26"/>
      <c r="U31" s="146"/>
      <c r="V31" s="26"/>
      <c r="W31" s="46" t="str">
        <f t="shared" si="1"/>
        <v>-</v>
      </c>
      <c r="X31" s="46" t="str">
        <f t="shared" si="2"/>
        <v>-</v>
      </c>
      <c r="Y31" s="46">
        <f>IF(ISBLANK($D31),0,VLOOKUP($D31,Listen!$A$2:$C$45,2,FALSE))</f>
        <v>0</v>
      </c>
      <c r="Z31" s="46">
        <f>IF(ISBLANK($D31),0,VLOOKUP($D31,Listen!$A$2:$C$45,3,FALSE))</f>
        <v>0</v>
      </c>
      <c r="AA31" s="35">
        <f t="shared" si="24"/>
        <v>0</v>
      </c>
      <c r="AB31" s="35">
        <f t="shared" si="24"/>
        <v>0</v>
      </c>
      <c r="AC31" s="35">
        <f>IFERROR(IF(OR($R31&lt;&gt;"Ja",VLOOKUP($D31,Listen!$A$2:$F$45,5,0)="Nein",E31&lt;IF(D31="LNG Anbindungsanlagen gemäß separater Festlegung",2022,2023)),$Y31,$W31),0)</f>
        <v>0</v>
      </c>
      <c r="AD31" s="35">
        <f>IFERROR(IF(OR($R31&lt;&gt;"Ja",VLOOKUP($D31,Listen!$A$2:$F$45,5,0)="Nein",E31&lt;IF(D31="LNG Anbindungsanlagen gemäß separater Festlegung",2022,2023)),$Y31,$W31),0)</f>
        <v>0</v>
      </c>
      <c r="AE31" s="35">
        <f>IFERROR(IF(OR($S31&lt;&gt;"Ja",VLOOKUP($D31,Listen!$A$2:$F$45,6,0)="Nein"),$Y31,$X31),0)</f>
        <v>0</v>
      </c>
      <c r="AF31" s="35">
        <f>IFERROR(IF(OR($S31&lt;&gt;"Ja",VLOOKUP($D31,Listen!$A$2:$F$45,6,0)="Nein"),$Y31,$X31),0)</f>
        <v>0</v>
      </c>
      <c r="AG31" s="35">
        <f>IFERROR(IF(OR($S31&lt;&gt;"Ja",VLOOKUP($D31,Listen!$A$2:$F$45,6,0)="Nein"),$Y31,$X31),0)</f>
        <v>0</v>
      </c>
      <c r="AH31" s="37">
        <f t="shared" si="4"/>
        <v>0</v>
      </c>
      <c r="AI31" s="147">
        <f>IFERROR(IF(VLOOKUP($D31,Listen!$A$2:$F$45,6,0)="Ja",MAX(BC31:BD31),D_SAV!$BC31),0)</f>
        <v>0</v>
      </c>
      <c r="AJ31" s="37">
        <f t="shared" si="5"/>
        <v>0</v>
      </c>
      <c r="AL31" s="149">
        <f t="shared" si="6"/>
        <v>0</v>
      </c>
      <c r="AM31" s="149">
        <f t="shared" si="7"/>
        <v>0</v>
      </c>
      <c r="AN31" s="149">
        <f t="shared" si="8"/>
        <v>0</v>
      </c>
      <c r="AO31" s="149">
        <f t="shared" si="9"/>
        <v>0</v>
      </c>
      <c r="AP31" s="149">
        <f t="shared" si="10"/>
        <v>0</v>
      </c>
      <c r="AQ31" s="149">
        <f t="shared" si="11"/>
        <v>0</v>
      </c>
      <c r="AR31" s="149">
        <f t="shared" si="12"/>
        <v>0</v>
      </c>
      <c r="AS31" s="149">
        <f t="shared" si="18"/>
        <v>0</v>
      </c>
      <c r="AT31" s="149">
        <f t="shared" si="13"/>
        <v>0</v>
      </c>
      <c r="AU31" s="149">
        <f t="shared" si="14"/>
        <v>0</v>
      </c>
      <c r="AV31" s="149">
        <f t="shared" si="19"/>
        <v>0</v>
      </c>
      <c r="AW31" s="149">
        <f t="shared" si="15"/>
        <v>0</v>
      </c>
      <c r="AX31" s="149">
        <f t="shared" si="16"/>
        <v>0</v>
      </c>
      <c r="AY31" s="149">
        <f t="shared" si="20"/>
        <v>0</v>
      </c>
      <c r="AZ31" s="149">
        <f t="shared" si="17"/>
        <v>0</v>
      </c>
      <c r="BA31" s="149">
        <f>IFERROR(IF(VLOOKUP($D31,Listen!$A$2:$F$45,6,0)="Ja",AX31-MAX(AY31:AZ31),AX31-AY31),0)</f>
        <v>0</v>
      </c>
      <c r="BB31" s="149">
        <f t="shared" si="21"/>
        <v>0</v>
      </c>
      <c r="BC31" s="149">
        <f t="shared" si="22"/>
        <v>0</v>
      </c>
      <c r="BD31" s="149">
        <f t="shared" si="23"/>
        <v>0</v>
      </c>
      <c r="BE31" s="149">
        <f>IFERROR(IF(VLOOKUP($D31,Listen!$A$2:$F$45,6,0)="Ja",BB31-MAX(BC31:BD31),BB31-BC31),0)</f>
        <v>0</v>
      </c>
    </row>
    <row r="32" spans="1:57" s="150" customFormat="1" x14ac:dyDescent="0.25">
      <c r="A32" s="142">
        <v>28</v>
      </c>
      <c r="B32" s="143" t="str">
        <f>IF(AND(E32&lt;&gt;0,D32&lt;&gt;0,F32&lt;&gt;0),IF(C32&lt;&gt;0,CONCATENATE(C32,"-AGr",VLOOKUP(D32,Listen!$A$2:$D$45,4,FALSE),"-",E32,"-",F32,),CONCATENATE("AGr",VLOOKUP(D32,Listen!$A$2:$D$45,4,FALSE),"-",E32,"-",F32)),"keine vollständige ID")</f>
        <v>keine vollständige ID</v>
      </c>
      <c r="C32" s="28"/>
      <c r="D32" s="144"/>
      <c r="E32" s="144"/>
      <c r="F32" s="151"/>
      <c r="G32" s="12"/>
      <c r="H32" s="12"/>
      <c r="I32" s="12"/>
      <c r="J32" s="12"/>
      <c r="K32" s="12"/>
      <c r="L32" s="145">
        <f>IF(E32&gt;A_Stammdaten!$B$12,0,G32+H32-J32)</f>
        <v>0</v>
      </c>
      <c r="M32" s="12"/>
      <c r="N32" s="12"/>
      <c r="O32" s="12"/>
      <c r="P32" s="45">
        <f t="shared" si="0"/>
        <v>0</v>
      </c>
      <c r="Q32" s="26"/>
      <c r="R32" s="26"/>
      <c r="S32" s="26"/>
      <c r="T32" s="26"/>
      <c r="U32" s="146"/>
      <c r="V32" s="26"/>
      <c r="W32" s="46" t="str">
        <f t="shared" si="1"/>
        <v>-</v>
      </c>
      <c r="X32" s="46" t="str">
        <f t="shared" si="2"/>
        <v>-</v>
      </c>
      <c r="Y32" s="46">
        <f>IF(ISBLANK($D32),0,VLOOKUP($D32,Listen!$A$2:$C$45,2,FALSE))</f>
        <v>0</v>
      </c>
      <c r="Z32" s="46">
        <f>IF(ISBLANK($D32),0,VLOOKUP($D32,Listen!$A$2:$C$45,3,FALSE))</f>
        <v>0</v>
      </c>
      <c r="AA32" s="35">
        <f t="shared" si="24"/>
        <v>0</v>
      </c>
      <c r="AB32" s="35">
        <f t="shared" si="24"/>
        <v>0</v>
      </c>
      <c r="AC32" s="35">
        <f>IFERROR(IF(OR($R32&lt;&gt;"Ja",VLOOKUP($D32,Listen!$A$2:$F$45,5,0)="Nein",E32&lt;IF(D32="LNG Anbindungsanlagen gemäß separater Festlegung",2022,2023)),$Y32,$W32),0)</f>
        <v>0</v>
      </c>
      <c r="AD32" s="35">
        <f>IFERROR(IF(OR($R32&lt;&gt;"Ja",VLOOKUP($D32,Listen!$A$2:$F$45,5,0)="Nein",E32&lt;IF(D32="LNG Anbindungsanlagen gemäß separater Festlegung",2022,2023)),$Y32,$W32),0)</f>
        <v>0</v>
      </c>
      <c r="AE32" s="35">
        <f>IFERROR(IF(OR($S32&lt;&gt;"Ja",VLOOKUP($D32,Listen!$A$2:$F$45,6,0)="Nein"),$Y32,$X32),0)</f>
        <v>0</v>
      </c>
      <c r="AF32" s="35">
        <f>IFERROR(IF(OR($S32&lt;&gt;"Ja",VLOOKUP($D32,Listen!$A$2:$F$45,6,0)="Nein"),$Y32,$X32),0)</f>
        <v>0</v>
      </c>
      <c r="AG32" s="35">
        <f>IFERROR(IF(OR($S32&lt;&gt;"Ja",VLOOKUP($D32,Listen!$A$2:$F$45,6,0)="Nein"),$Y32,$X32),0)</f>
        <v>0</v>
      </c>
      <c r="AH32" s="37">
        <f t="shared" si="4"/>
        <v>0</v>
      </c>
      <c r="AI32" s="147">
        <f>IFERROR(IF(VLOOKUP($D32,Listen!$A$2:$F$45,6,0)="Ja",MAX(BC32:BD32),D_SAV!$BC32),0)</f>
        <v>0</v>
      </c>
      <c r="AJ32" s="37">
        <f t="shared" si="5"/>
        <v>0</v>
      </c>
      <c r="AL32" s="149">
        <f t="shared" si="6"/>
        <v>0</v>
      </c>
      <c r="AM32" s="149">
        <f t="shared" si="7"/>
        <v>0</v>
      </c>
      <c r="AN32" s="149">
        <f t="shared" si="8"/>
        <v>0</v>
      </c>
      <c r="AO32" s="149">
        <f t="shared" si="9"/>
        <v>0</v>
      </c>
      <c r="AP32" s="149">
        <f t="shared" si="10"/>
        <v>0</v>
      </c>
      <c r="AQ32" s="149">
        <f t="shared" si="11"/>
        <v>0</v>
      </c>
      <c r="AR32" s="149">
        <f t="shared" si="12"/>
        <v>0</v>
      </c>
      <c r="AS32" s="149">
        <f t="shared" si="18"/>
        <v>0</v>
      </c>
      <c r="AT32" s="149">
        <f t="shared" si="13"/>
        <v>0</v>
      </c>
      <c r="AU32" s="149">
        <f t="shared" si="14"/>
        <v>0</v>
      </c>
      <c r="AV32" s="149">
        <f t="shared" si="19"/>
        <v>0</v>
      </c>
      <c r="AW32" s="149">
        <f t="shared" si="15"/>
        <v>0</v>
      </c>
      <c r="AX32" s="149">
        <f t="shared" si="16"/>
        <v>0</v>
      </c>
      <c r="AY32" s="149">
        <f t="shared" si="20"/>
        <v>0</v>
      </c>
      <c r="AZ32" s="149">
        <f t="shared" si="17"/>
        <v>0</v>
      </c>
      <c r="BA32" s="149">
        <f>IFERROR(IF(VLOOKUP($D32,Listen!$A$2:$F$45,6,0)="Ja",AX32-MAX(AY32:AZ32),AX32-AY32),0)</f>
        <v>0</v>
      </c>
      <c r="BB32" s="149">
        <f t="shared" si="21"/>
        <v>0</v>
      </c>
      <c r="BC32" s="149">
        <f t="shared" si="22"/>
        <v>0</v>
      </c>
      <c r="BD32" s="149">
        <f t="shared" si="23"/>
        <v>0</v>
      </c>
      <c r="BE32" s="149">
        <f>IFERROR(IF(VLOOKUP($D32,Listen!$A$2:$F$45,6,0)="Ja",BB32-MAX(BC32:BD32),BB32-BC32),0)</f>
        <v>0</v>
      </c>
    </row>
    <row r="33" spans="1:57" s="150" customFormat="1" x14ac:dyDescent="0.25">
      <c r="A33" s="142">
        <v>29</v>
      </c>
      <c r="B33" s="143" t="str">
        <f>IF(AND(E33&lt;&gt;0,D33&lt;&gt;0,F33&lt;&gt;0),IF(C33&lt;&gt;0,CONCATENATE(C33,"-AGr",VLOOKUP(D33,Listen!$A$2:$D$45,4,FALSE),"-",E33,"-",F33,),CONCATENATE("AGr",VLOOKUP(D33,Listen!$A$2:$D$45,4,FALSE),"-",E33,"-",F33)),"keine vollständige ID")</f>
        <v>keine vollständige ID</v>
      </c>
      <c r="C33" s="28"/>
      <c r="D33" s="144"/>
      <c r="E33" s="144"/>
      <c r="F33" s="151"/>
      <c r="G33" s="12"/>
      <c r="H33" s="12"/>
      <c r="I33" s="12"/>
      <c r="J33" s="12"/>
      <c r="K33" s="12"/>
      <c r="L33" s="145">
        <f>IF(E33&gt;A_Stammdaten!$B$12,0,G33+H33-J33)</f>
        <v>0</v>
      </c>
      <c r="M33" s="12"/>
      <c r="N33" s="12"/>
      <c r="O33" s="12"/>
      <c r="P33" s="45">
        <f t="shared" si="0"/>
        <v>0</v>
      </c>
      <c r="Q33" s="26"/>
      <c r="R33" s="26"/>
      <c r="S33" s="26"/>
      <c r="T33" s="26"/>
      <c r="U33" s="146"/>
      <c r="V33" s="26"/>
      <c r="W33" s="46" t="str">
        <f t="shared" si="1"/>
        <v>-</v>
      </c>
      <c r="X33" s="46" t="str">
        <f t="shared" si="2"/>
        <v>-</v>
      </c>
      <c r="Y33" s="46">
        <f>IF(ISBLANK($D33),0,VLOOKUP($D33,Listen!$A$2:$C$45,2,FALSE))</f>
        <v>0</v>
      </c>
      <c r="Z33" s="46">
        <f>IF(ISBLANK($D33),0,VLOOKUP($D33,Listen!$A$2:$C$45,3,FALSE))</f>
        <v>0</v>
      </c>
      <c r="AA33" s="35">
        <f t="shared" si="24"/>
        <v>0</v>
      </c>
      <c r="AB33" s="35">
        <f t="shared" si="24"/>
        <v>0</v>
      </c>
      <c r="AC33" s="35">
        <f>IFERROR(IF(OR($R33&lt;&gt;"Ja",VLOOKUP($D33,Listen!$A$2:$F$45,5,0)="Nein",E33&lt;IF(D33="LNG Anbindungsanlagen gemäß separater Festlegung",2022,2023)),$Y33,$W33),0)</f>
        <v>0</v>
      </c>
      <c r="AD33" s="35">
        <f>IFERROR(IF(OR($R33&lt;&gt;"Ja",VLOOKUP($D33,Listen!$A$2:$F$45,5,0)="Nein",E33&lt;IF(D33="LNG Anbindungsanlagen gemäß separater Festlegung",2022,2023)),$Y33,$W33),0)</f>
        <v>0</v>
      </c>
      <c r="AE33" s="35">
        <f>IFERROR(IF(OR($S33&lt;&gt;"Ja",VLOOKUP($D33,Listen!$A$2:$F$45,6,0)="Nein"),$Y33,$X33),0)</f>
        <v>0</v>
      </c>
      <c r="AF33" s="35">
        <f>IFERROR(IF(OR($S33&lt;&gt;"Ja",VLOOKUP($D33,Listen!$A$2:$F$45,6,0)="Nein"),$Y33,$X33),0)</f>
        <v>0</v>
      </c>
      <c r="AG33" s="35">
        <f>IFERROR(IF(OR($S33&lt;&gt;"Ja",VLOOKUP($D33,Listen!$A$2:$F$45,6,0)="Nein"),$Y33,$X33),0)</f>
        <v>0</v>
      </c>
      <c r="AH33" s="37">
        <f t="shared" si="4"/>
        <v>0</v>
      </c>
      <c r="AI33" s="147">
        <f>IFERROR(IF(VLOOKUP($D33,Listen!$A$2:$F$45,6,0)="Ja",MAX(BC33:BD33),D_SAV!$BC33),0)</f>
        <v>0</v>
      </c>
      <c r="AJ33" s="37">
        <f t="shared" si="5"/>
        <v>0</v>
      </c>
      <c r="AL33" s="149">
        <f t="shared" si="6"/>
        <v>0</v>
      </c>
      <c r="AM33" s="149">
        <f t="shared" si="7"/>
        <v>0</v>
      </c>
      <c r="AN33" s="149">
        <f t="shared" si="8"/>
        <v>0</v>
      </c>
      <c r="AO33" s="149">
        <f t="shared" si="9"/>
        <v>0</v>
      </c>
      <c r="AP33" s="149">
        <f t="shared" si="10"/>
        <v>0</v>
      </c>
      <c r="AQ33" s="149">
        <f t="shared" si="11"/>
        <v>0</v>
      </c>
      <c r="AR33" s="149">
        <f t="shared" si="12"/>
        <v>0</v>
      </c>
      <c r="AS33" s="149">
        <f t="shared" si="18"/>
        <v>0</v>
      </c>
      <c r="AT33" s="149">
        <f t="shared" si="13"/>
        <v>0</v>
      </c>
      <c r="AU33" s="149">
        <f t="shared" si="14"/>
        <v>0</v>
      </c>
      <c r="AV33" s="149">
        <f t="shared" si="19"/>
        <v>0</v>
      </c>
      <c r="AW33" s="149">
        <f t="shared" si="15"/>
        <v>0</v>
      </c>
      <c r="AX33" s="149">
        <f t="shared" si="16"/>
        <v>0</v>
      </c>
      <c r="AY33" s="149">
        <f t="shared" si="20"/>
        <v>0</v>
      </c>
      <c r="AZ33" s="149">
        <f t="shared" si="17"/>
        <v>0</v>
      </c>
      <c r="BA33" s="149">
        <f>IFERROR(IF(VLOOKUP($D33,Listen!$A$2:$F$45,6,0)="Ja",AX33-MAX(AY33:AZ33),AX33-AY33),0)</f>
        <v>0</v>
      </c>
      <c r="BB33" s="149">
        <f t="shared" si="21"/>
        <v>0</v>
      </c>
      <c r="BC33" s="149">
        <f t="shared" si="22"/>
        <v>0</v>
      </c>
      <c r="BD33" s="149">
        <f t="shared" si="23"/>
        <v>0</v>
      </c>
      <c r="BE33" s="149">
        <f>IFERROR(IF(VLOOKUP($D33,Listen!$A$2:$F$45,6,0)="Ja",BB33-MAX(BC33:BD33),BB33-BC33),0)</f>
        <v>0</v>
      </c>
    </row>
    <row r="34" spans="1:57" s="150" customFormat="1" x14ac:dyDescent="0.25">
      <c r="A34" s="142">
        <v>30</v>
      </c>
      <c r="B34" s="143" t="str">
        <f>IF(AND(E34&lt;&gt;0,D34&lt;&gt;0,F34&lt;&gt;0),IF(C34&lt;&gt;0,CONCATENATE(C34,"-AGr",VLOOKUP(D34,Listen!$A$2:$D$45,4,FALSE),"-",E34,"-",F34,),CONCATENATE("AGr",VLOOKUP(D34,Listen!$A$2:$D$45,4,FALSE),"-",E34,"-",F34)),"keine vollständige ID")</f>
        <v>keine vollständige ID</v>
      </c>
      <c r="C34" s="28"/>
      <c r="D34" s="144"/>
      <c r="E34" s="144"/>
      <c r="F34" s="151"/>
      <c r="G34" s="12"/>
      <c r="H34" s="12"/>
      <c r="I34" s="12"/>
      <c r="J34" s="12"/>
      <c r="K34" s="12"/>
      <c r="L34" s="145">
        <f>IF(E34&gt;A_Stammdaten!$B$12,0,G34+H34-J34)</f>
        <v>0</v>
      </c>
      <c r="M34" s="12"/>
      <c r="N34" s="12"/>
      <c r="O34" s="12"/>
      <c r="P34" s="45">
        <f t="shared" si="0"/>
        <v>0</v>
      </c>
      <c r="Q34" s="26"/>
      <c r="R34" s="26"/>
      <c r="S34" s="26"/>
      <c r="T34" s="26"/>
      <c r="U34" s="146"/>
      <c r="V34" s="26"/>
      <c r="W34" s="46" t="str">
        <f t="shared" si="1"/>
        <v>-</v>
      </c>
      <c r="X34" s="46" t="str">
        <f t="shared" si="2"/>
        <v>-</v>
      </c>
      <c r="Y34" s="46">
        <f>IF(ISBLANK($D34),0,VLOOKUP($D34,Listen!$A$2:$C$45,2,FALSE))</f>
        <v>0</v>
      </c>
      <c r="Z34" s="46">
        <f>IF(ISBLANK($D34),0,VLOOKUP($D34,Listen!$A$2:$C$45,3,FALSE))</f>
        <v>0</v>
      </c>
      <c r="AA34" s="35">
        <f t="shared" si="24"/>
        <v>0</v>
      </c>
      <c r="AB34" s="35">
        <f t="shared" si="24"/>
        <v>0</v>
      </c>
      <c r="AC34" s="35">
        <f>IFERROR(IF(OR($R34&lt;&gt;"Ja",VLOOKUP($D34,Listen!$A$2:$F$45,5,0)="Nein",E34&lt;IF(D34="LNG Anbindungsanlagen gemäß separater Festlegung",2022,2023)),$Y34,$W34),0)</f>
        <v>0</v>
      </c>
      <c r="AD34" s="35">
        <f>IFERROR(IF(OR($R34&lt;&gt;"Ja",VLOOKUP($D34,Listen!$A$2:$F$45,5,0)="Nein",E34&lt;IF(D34="LNG Anbindungsanlagen gemäß separater Festlegung",2022,2023)),$Y34,$W34),0)</f>
        <v>0</v>
      </c>
      <c r="AE34" s="35">
        <f>IFERROR(IF(OR($S34&lt;&gt;"Ja",VLOOKUP($D34,Listen!$A$2:$F$45,6,0)="Nein"),$Y34,$X34),0)</f>
        <v>0</v>
      </c>
      <c r="AF34" s="35">
        <f>IFERROR(IF(OR($S34&lt;&gt;"Ja",VLOOKUP($D34,Listen!$A$2:$F$45,6,0)="Nein"),$Y34,$X34),0)</f>
        <v>0</v>
      </c>
      <c r="AG34" s="35">
        <f>IFERROR(IF(OR($S34&lt;&gt;"Ja",VLOOKUP($D34,Listen!$A$2:$F$45,6,0)="Nein"),$Y34,$X34),0)</f>
        <v>0</v>
      </c>
      <c r="AH34" s="37">
        <f t="shared" si="4"/>
        <v>0</v>
      </c>
      <c r="AI34" s="147">
        <f>IFERROR(IF(VLOOKUP($D34,Listen!$A$2:$F$45,6,0)="Ja",MAX(BC34:BD34),D_SAV!$BC34),0)</f>
        <v>0</v>
      </c>
      <c r="AJ34" s="37">
        <f t="shared" si="5"/>
        <v>0</v>
      </c>
      <c r="AL34" s="149">
        <f t="shared" si="6"/>
        <v>0</v>
      </c>
      <c r="AM34" s="149">
        <f t="shared" si="7"/>
        <v>0</v>
      </c>
      <c r="AN34" s="149">
        <f t="shared" si="8"/>
        <v>0</v>
      </c>
      <c r="AO34" s="149">
        <f t="shared" si="9"/>
        <v>0</v>
      </c>
      <c r="AP34" s="149">
        <f t="shared" si="10"/>
        <v>0</v>
      </c>
      <c r="AQ34" s="149">
        <f t="shared" si="11"/>
        <v>0</v>
      </c>
      <c r="AR34" s="149">
        <f t="shared" si="12"/>
        <v>0</v>
      </c>
      <c r="AS34" s="149">
        <f t="shared" si="18"/>
        <v>0</v>
      </c>
      <c r="AT34" s="149">
        <f t="shared" si="13"/>
        <v>0</v>
      </c>
      <c r="AU34" s="149">
        <f t="shared" si="14"/>
        <v>0</v>
      </c>
      <c r="AV34" s="149">
        <f t="shared" si="19"/>
        <v>0</v>
      </c>
      <c r="AW34" s="149">
        <f t="shared" si="15"/>
        <v>0</v>
      </c>
      <c r="AX34" s="149">
        <f t="shared" si="16"/>
        <v>0</v>
      </c>
      <c r="AY34" s="149">
        <f t="shared" si="20"/>
        <v>0</v>
      </c>
      <c r="AZ34" s="149">
        <f t="shared" si="17"/>
        <v>0</v>
      </c>
      <c r="BA34" s="149">
        <f>IFERROR(IF(VLOOKUP($D34,Listen!$A$2:$F$45,6,0)="Ja",AX34-MAX(AY34:AZ34),AX34-AY34),0)</f>
        <v>0</v>
      </c>
      <c r="BB34" s="149">
        <f t="shared" si="21"/>
        <v>0</v>
      </c>
      <c r="BC34" s="149">
        <f t="shared" si="22"/>
        <v>0</v>
      </c>
      <c r="BD34" s="149">
        <f t="shared" si="23"/>
        <v>0</v>
      </c>
      <c r="BE34" s="149">
        <f>IFERROR(IF(VLOOKUP($D34,Listen!$A$2:$F$45,6,0)="Ja",BB34-MAX(BC34:BD34),BB34-BC34),0)</f>
        <v>0</v>
      </c>
    </row>
    <row r="35" spans="1:57" s="150" customFormat="1" x14ac:dyDescent="0.25">
      <c r="A35" s="142">
        <v>31</v>
      </c>
      <c r="B35" s="143" t="str">
        <f>IF(AND(E35&lt;&gt;0,D35&lt;&gt;0,F35&lt;&gt;0),IF(C35&lt;&gt;0,CONCATENATE(C35,"-AGr",VLOOKUP(D35,Listen!$A$2:$D$45,4,FALSE),"-",E35,"-",F35,),CONCATENATE("AGr",VLOOKUP(D35,Listen!$A$2:$D$45,4,FALSE),"-",E35,"-",F35)),"keine vollständige ID")</f>
        <v>keine vollständige ID</v>
      </c>
      <c r="C35" s="28"/>
      <c r="D35" s="144"/>
      <c r="E35" s="144"/>
      <c r="F35" s="151"/>
      <c r="G35" s="12"/>
      <c r="H35" s="12"/>
      <c r="I35" s="12"/>
      <c r="J35" s="12"/>
      <c r="K35" s="12"/>
      <c r="L35" s="145">
        <f>IF(E35&gt;A_Stammdaten!$B$12,0,G35+H35-J35)</f>
        <v>0</v>
      </c>
      <c r="M35" s="12"/>
      <c r="N35" s="12"/>
      <c r="O35" s="12"/>
      <c r="P35" s="45">
        <f t="shared" si="0"/>
        <v>0</v>
      </c>
      <c r="Q35" s="26"/>
      <c r="R35" s="26"/>
      <c r="S35" s="26"/>
      <c r="T35" s="26"/>
      <c r="U35" s="146"/>
      <c r="V35" s="26"/>
      <c r="W35" s="46" t="str">
        <f t="shared" si="1"/>
        <v>-</v>
      </c>
      <c r="X35" s="46" t="str">
        <f t="shared" si="2"/>
        <v>-</v>
      </c>
      <c r="Y35" s="46">
        <f>IF(ISBLANK($D35),0,VLOOKUP($D35,Listen!$A$2:$C$45,2,FALSE))</f>
        <v>0</v>
      </c>
      <c r="Z35" s="46">
        <f>IF(ISBLANK($D35),0,VLOOKUP($D35,Listen!$A$2:$C$45,3,FALSE))</f>
        <v>0</v>
      </c>
      <c r="AA35" s="35">
        <f t="shared" si="24"/>
        <v>0</v>
      </c>
      <c r="AB35" s="35">
        <f t="shared" si="24"/>
        <v>0</v>
      </c>
      <c r="AC35" s="35">
        <f>IFERROR(IF(OR($R35&lt;&gt;"Ja",VLOOKUP($D35,Listen!$A$2:$F$45,5,0)="Nein",E35&lt;IF(D35="LNG Anbindungsanlagen gemäß separater Festlegung",2022,2023)),$Y35,$W35),0)</f>
        <v>0</v>
      </c>
      <c r="AD35" s="35">
        <f>IFERROR(IF(OR($R35&lt;&gt;"Ja",VLOOKUP($D35,Listen!$A$2:$F$45,5,0)="Nein",E35&lt;IF(D35="LNG Anbindungsanlagen gemäß separater Festlegung",2022,2023)),$Y35,$W35),0)</f>
        <v>0</v>
      </c>
      <c r="AE35" s="35">
        <f>IFERROR(IF(OR($S35&lt;&gt;"Ja",VLOOKUP($D35,Listen!$A$2:$F$45,6,0)="Nein"),$Y35,$X35),0)</f>
        <v>0</v>
      </c>
      <c r="AF35" s="35">
        <f>IFERROR(IF(OR($S35&lt;&gt;"Ja",VLOOKUP($D35,Listen!$A$2:$F$45,6,0)="Nein"),$Y35,$X35),0)</f>
        <v>0</v>
      </c>
      <c r="AG35" s="35">
        <f>IFERROR(IF(OR($S35&lt;&gt;"Ja",VLOOKUP($D35,Listen!$A$2:$F$45,6,0)="Nein"),$Y35,$X35),0)</f>
        <v>0</v>
      </c>
      <c r="AH35" s="37">
        <f t="shared" si="4"/>
        <v>0</v>
      </c>
      <c r="AI35" s="147">
        <f>IFERROR(IF(VLOOKUP($D35,Listen!$A$2:$F$45,6,0)="Ja",MAX(BC35:BD35),D_SAV!$BC35),0)</f>
        <v>0</v>
      </c>
      <c r="AJ35" s="37">
        <f t="shared" si="5"/>
        <v>0</v>
      </c>
      <c r="AL35" s="149">
        <f t="shared" si="6"/>
        <v>0</v>
      </c>
      <c r="AM35" s="149">
        <f t="shared" si="7"/>
        <v>0</v>
      </c>
      <c r="AN35" s="149">
        <f t="shared" si="8"/>
        <v>0</v>
      </c>
      <c r="AO35" s="149">
        <f t="shared" si="9"/>
        <v>0</v>
      </c>
      <c r="AP35" s="149">
        <f t="shared" si="10"/>
        <v>0</v>
      </c>
      <c r="AQ35" s="149">
        <f t="shared" si="11"/>
        <v>0</v>
      </c>
      <c r="AR35" s="149">
        <f t="shared" si="12"/>
        <v>0</v>
      </c>
      <c r="AS35" s="149">
        <f t="shared" si="18"/>
        <v>0</v>
      </c>
      <c r="AT35" s="149">
        <f t="shared" si="13"/>
        <v>0</v>
      </c>
      <c r="AU35" s="149">
        <f t="shared" si="14"/>
        <v>0</v>
      </c>
      <c r="AV35" s="149">
        <f t="shared" si="19"/>
        <v>0</v>
      </c>
      <c r="AW35" s="149">
        <f t="shared" si="15"/>
        <v>0</v>
      </c>
      <c r="AX35" s="149">
        <f t="shared" si="16"/>
        <v>0</v>
      </c>
      <c r="AY35" s="149">
        <f t="shared" si="20"/>
        <v>0</v>
      </c>
      <c r="AZ35" s="149">
        <f t="shared" si="17"/>
        <v>0</v>
      </c>
      <c r="BA35" s="149">
        <f>IFERROR(IF(VLOOKUP($D35,Listen!$A$2:$F$45,6,0)="Ja",AX35-MAX(AY35:AZ35),AX35-AY35),0)</f>
        <v>0</v>
      </c>
      <c r="BB35" s="149">
        <f t="shared" si="21"/>
        <v>0</v>
      </c>
      <c r="BC35" s="149">
        <f t="shared" si="22"/>
        <v>0</v>
      </c>
      <c r="BD35" s="149">
        <f t="shared" si="23"/>
        <v>0</v>
      </c>
      <c r="BE35" s="149">
        <f>IFERROR(IF(VLOOKUP($D35,Listen!$A$2:$F$45,6,0)="Ja",BB35-MAX(BC35:BD35),BB35-BC35),0)</f>
        <v>0</v>
      </c>
    </row>
    <row r="36" spans="1:57" s="150" customFormat="1" x14ac:dyDescent="0.25">
      <c r="A36" s="142">
        <v>32</v>
      </c>
      <c r="B36" s="143" t="str">
        <f>IF(AND(E36&lt;&gt;0,D36&lt;&gt;0,F36&lt;&gt;0),IF(C36&lt;&gt;0,CONCATENATE(C36,"-AGr",VLOOKUP(D36,Listen!$A$2:$D$45,4,FALSE),"-",E36,"-",F36,),CONCATENATE("AGr",VLOOKUP(D36,Listen!$A$2:$D$45,4,FALSE),"-",E36,"-",F36)),"keine vollständige ID")</f>
        <v>keine vollständige ID</v>
      </c>
      <c r="C36" s="28"/>
      <c r="D36" s="144"/>
      <c r="E36" s="144"/>
      <c r="F36" s="151"/>
      <c r="G36" s="12"/>
      <c r="H36" s="12"/>
      <c r="I36" s="12"/>
      <c r="J36" s="12"/>
      <c r="K36" s="12"/>
      <c r="L36" s="145">
        <f>IF(E36&gt;A_Stammdaten!$B$12,0,G36+H36-J36)</f>
        <v>0</v>
      </c>
      <c r="M36" s="12"/>
      <c r="N36" s="12"/>
      <c r="O36" s="12"/>
      <c r="P36" s="45">
        <f t="shared" si="0"/>
        <v>0</v>
      </c>
      <c r="Q36" s="26"/>
      <c r="R36" s="26"/>
      <c r="S36" s="26"/>
      <c r="T36" s="26"/>
      <c r="U36" s="146"/>
      <c r="V36" s="26"/>
      <c r="W36" s="46" t="str">
        <f t="shared" si="1"/>
        <v>-</v>
      </c>
      <c r="X36" s="46" t="str">
        <f t="shared" si="2"/>
        <v>-</v>
      </c>
      <c r="Y36" s="46">
        <f>IF(ISBLANK($D36),0,VLOOKUP($D36,Listen!$A$2:$C$45,2,FALSE))</f>
        <v>0</v>
      </c>
      <c r="Z36" s="46">
        <f>IF(ISBLANK($D36),0,VLOOKUP($D36,Listen!$A$2:$C$45,3,FALSE))</f>
        <v>0</v>
      </c>
      <c r="AA36" s="35">
        <f t="shared" si="24"/>
        <v>0</v>
      </c>
      <c r="AB36" s="35">
        <f t="shared" si="24"/>
        <v>0</v>
      </c>
      <c r="AC36" s="35">
        <f>IFERROR(IF(OR($R36&lt;&gt;"Ja",VLOOKUP($D36,Listen!$A$2:$F$45,5,0)="Nein",E36&lt;IF(D36="LNG Anbindungsanlagen gemäß separater Festlegung",2022,2023)),$Y36,$W36),0)</f>
        <v>0</v>
      </c>
      <c r="AD36" s="35">
        <f>IFERROR(IF(OR($R36&lt;&gt;"Ja",VLOOKUP($D36,Listen!$A$2:$F$45,5,0)="Nein",E36&lt;IF(D36="LNG Anbindungsanlagen gemäß separater Festlegung",2022,2023)),$Y36,$W36),0)</f>
        <v>0</v>
      </c>
      <c r="AE36" s="35">
        <f>IFERROR(IF(OR($S36&lt;&gt;"Ja",VLOOKUP($D36,Listen!$A$2:$F$45,6,0)="Nein"),$Y36,$X36),0)</f>
        <v>0</v>
      </c>
      <c r="AF36" s="35">
        <f>IFERROR(IF(OR($S36&lt;&gt;"Ja",VLOOKUP($D36,Listen!$A$2:$F$45,6,0)="Nein"),$Y36,$X36),0)</f>
        <v>0</v>
      </c>
      <c r="AG36" s="35">
        <f>IFERROR(IF(OR($S36&lt;&gt;"Ja",VLOOKUP($D36,Listen!$A$2:$F$45,6,0)="Nein"),$Y36,$X36),0)</f>
        <v>0</v>
      </c>
      <c r="AH36" s="37">
        <f t="shared" si="4"/>
        <v>0</v>
      </c>
      <c r="AI36" s="147">
        <f>IFERROR(IF(VLOOKUP($D36,Listen!$A$2:$F$45,6,0)="Ja",MAX(BC36:BD36),D_SAV!$BC36),0)</f>
        <v>0</v>
      </c>
      <c r="AJ36" s="37">
        <f t="shared" si="5"/>
        <v>0</v>
      </c>
      <c r="AL36" s="149">
        <f t="shared" si="6"/>
        <v>0</v>
      </c>
      <c r="AM36" s="149">
        <f t="shared" si="7"/>
        <v>0</v>
      </c>
      <c r="AN36" s="149">
        <f t="shared" si="8"/>
        <v>0</v>
      </c>
      <c r="AO36" s="149">
        <f t="shared" si="9"/>
        <v>0</v>
      </c>
      <c r="AP36" s="149">
        <f t="shared" si="10"/>
        <v>0</v>
      </c>
      <c r="AQ36" s="149">
        <f t="shared" si="11"/>
        <v>0</v>
      </c>
      <c r="AR36" s="149">
        <f t="shared" si="12"/>
        <v>0</v>
      </c>
      <c r="AS36" s="149">
        <f t="shared" si="18"/>
        <v>0</v>
      </c>
      <c r="AT36" s="149">
        <f t="shared" si="13"/>
        <v>0</v>
      </c>
      <c r="AU36" s="149">
        <f t="shared" si="14"/>
        <v>0</v>
      </c>
      <c r="AV36" s="149">
        <f t="shared" si="19"/>
        <v>0</v>
      </c>
      <c r="AW36" s="149">
        <f t="shared" si="15"/>
        <v>0</v>
      </c>
      <c r="AX36" s="149">
        <f t="shared" si="16"/>
        <v>0</v>
      </c>
      <c r="AY36" s="149">
        <f t="shared" si="20"/>
        <v>0</v>
      </c>
      <c r="AZ36" s="149">
        <f t="shared" si="17"/>
        <v>0</v>
      </c>
      <c r="BA36" s="149">
        <f>IFERROR(IF(VLOOKUP($D36,Listen!$A$2:$F$45,6,0)="Ja",AX36-MAX(AY36:AZ36),AX36-AY36),0)</f>
        <v>0</v>
      </c>
      <c r="BB36" s="149">
        <f t="shared" si="21"/>
        <v>0</v>
      </c>
      <c r="BC36" s="149">
        <f t="shared" si="22"/>
        <v>0</v>
      </c>
      <c r="BD36" s="149">
        <f t="shared" si="23"/>
        <v>0</v>
      </c>
      <c r="BE36" s="149">
        <f>IFERROR(IF(VLOOKUP($D36,Listen!$A$2:$F$45,6,0)="Ja",BB36-MAX(BC36:BD36),BB36-BC36),0)</f>
        <v>0</v>
      </c>
    </row>
    <row r="37" spans="1:57" s="150" customFormat="1" x14ac:dyDescent="0.25">
      <c r="A37" s="142">
        <v>33</v>
      </c>
      <c r="B37" s="143" t="str">
        <f>IF(AND(E37&lt;&gt;0,D37&lt;&gt;0,F37&lt;&gt;0),IF(C37&lt;&gt;0,CONCATENATE(C37,"-AGr",VLOOKUP(D37,Listen!$A$2:$D$45,4,FALSE),"-",E37,"-",F37,),CONCATENATE("AGr",VLOOKUP(D37,Listen!$A$2:$D$45,4,FALSE),"-",E37,"-",F37)),"keine vollständige ID")</f>
        <v>keine vollständige ID</v>
      </c>
      <c r="C37" s="28"/>
      <c r="D37" s="144"/>
      <c r="E37" s="144"/>
      <c r="F37" s="151"/>
      <c r="G37" s="12"/>
      <c r="H37" s="12"/>
      <c r="I37" s="12"/>
      <c r="J37" s="12"/>
      <c r="K37" s="12"/>
      <c r="L37" s="145">
        <f>IF(E37&gt;A_Stammdaten!$B$12,0,G37+H37-J37)</f>
        <v>0</v>
      </c>
      <c r="M37" s="12"/>
      <c r="N37" s="12"/>
      <c r="O37" s="12"/>
      <c r="P37" s="45">
        <f t="shared" si="0"/>
        <v>0</v>
      </c>
      <c r="Q37" s="26"/>
      <c r="R37" s="26"/>
      <c r="S37" s="26"/>
      <c r="T37" s="26"/>
      <c r="U37" s="146"/>
      <c r="V37" s="26"/>
      <c r="W37" s="46" t="str">
        <f t="shared" si="1"/>
        <v>-</v>
      </c>
      <c r="X37" s="46" t="str">
        <f t="shared" si="2"/>
        <v>-</v>
      </c>
      <c r="Y37" s="46">
        <f>IF(ISBLANK($D37),0,VLOOKUP($D37,Listen!$A$2:$C$45,2,FALSE))</f>
        <v>0</v>
      </c>
      <c r="Z37" s="46">
        <f>IF(ISBLANK($D37),0,VLOOKUP($D37,Listen!$A$2:$C$45,3,FALSE))</f>
        <v>0</v>
      </c>
      <c r="AA37" s="35">
        <f t="shared" si="24"/>
        <v>0</v>
      </c>
      <c r="AB37" s="35">
        <f t="shared" si="24"/>
        <v>0</v>
      </c>
      <c r="AC37" s="35">
        <f>IFERROR(IF(OR($R37&lt;&gt;"Ja",VLOOKUP($D37,Listen!$A$2:$F$45,5,0)="Nein",E37&lt;IF(D37="LNG Anbindungsanlagen gemäß separater Festlegung",2022,2023)),$Y37,$W37),0)</f>
        <v>0</v>
      </c>
      <c r="AD37" s="35">
        <f>IFERROR(IF(OR($R37&lt;&gt;"Ja",VLOOKUP($D37,Listen!$A$2:$F$45,5,0)="Nein",E37&lt;IF(D37="LNG Anbindungsanlagen gemäß separater Festlegung",2022,2023)),$Y37,$W37),0)</f>
        <v>0</v>
      </c>
      <c r="AE37" s="35">
        <f>IFERROR(IF(OR($S37&lt;&gt;"Ja",VLOOKUP($D37,Listen!$A$2:$F$45,6,0)="Nein"),$Y37,$X37),0)</f>
        <v>0</v>
      </c>
      <c r="AF37" s="35">
        <f>IFERROR(IF(OR($S37&lt;&gt;"Ja",VLOOKUP($D37,Listen!$A$2:$F$45,6,0)="Nein"),$Y37,$X37),0)</f>
        <v>0</v>
      </c>
      <c r="AG37" s="35">
        <f>IFERROR(IF(OR($S37&lt;&gt;"Ja",VLOOKUP($D37,Listen!$A$2:$F$45,6,0)="Nein"),$Y37,$X37),0)</f>
        <v>0</v>
      </c>
      <c r="AH37" s="37">
        <f t="shared" si="4"/>
        <v>0</v>
      </c>
      <c r="AI37" s="147">
        <f>IFERROR(IF(VLOOKUP($D37,Listen!$A$2:$F$45,6,0)="Ja",MAX(BC37:BD37),D_SAV!$BC37),0)</f>
        <v>0</v>
      </c>
      <c r="AJ37" s="37">
        <f t="shared" si="5"/>
        <v>0</v>
      </c>
      <c r="AL37" s="149">
        <f t="shared" si="6"/>
        <v>0</v>
      </c>
      <c r="AM37" s="149">
        <f t="shared" si="7"/>
        <v>0</v>
      </c>
      <c r="AN37" s="149">
        <f t="shared" si="8"/>
        <v>0</v>
      </c>
      <c r="AO37" s="149">
        <f t="shared" si="9"/>
        <v>0</v>
      </c>
      <c r="AP37" s="149">
        <f t="shared" si="10"/>
        <v>0</v>
      </c>
      <c r="AQ37" s="149">
        <f t="shared" si="11"/>
        <v>0</v>
      </c>
      <c r="AR37" s="149">
        <f t="shared" si="12"/>
        <v>0</v>
      </c>
      <c r="AS37" s="149">
        <f t="shared" si="18"/>
        <v>0</v>
      </c>
      <c r="AT37" s="149">
        <f t="shared" si="13"/>
        <v>0</v>
      </c>
      <c r="AU37" s="149">
        <f t="shared" si="14"/>
        <v>0</v>
      </c>
      <c r="AV37" s="149">
        <f t="shared" si="19"/>
        <v>0</v>
      </c>
      <c r="AW37" s="149">
        <f t="shared" si="15"/>
        <v>0</v>
      </c>
      <c r="AX37" s="149">
        <f t="shared" si="16"/>
        <v>0</v>
      </c>
      <c r="AY37" s="149">
        <f t="shared" si="20"/>
        <v>0</v>
      </c>
      <c r="AZ37" s="149">
        <f t="shared" si="17"/>
        <v>0</v>
      </c>
      <c r="BA37" s="149">
        <f>IFERROR(IF(VLOOKUP($D37,Listen!$A$2:$F$45,6,0)="Ja",AX37-MAX(AY37:AZ37),AX37-AY37),0)</f>
        <v>0</v>
      </c>
      <c r="BB37" s="149">
        <f t="shared" si="21"/>
        <v>0</v>
      </c>
      <c r="BC37" s="149">
        <f t="shared" si="22"/>
        <v>0</v>
      </c>
      <c r="BD37" s="149">
        <f t="shared" si="23"/>
        <v>0</v>
      </c>
      <c r="BE37" s="149">
        <f>IFERROR(IF(VLOOKUP($D37,Listen!$A$2:$F$45,6,0)="Ja",BB37-MAX(BC37:BD37),BB37-BC37),0)</f>
        <v>0</v>
      </c>
    </row>
    <row r="38" spans="1:57" s="150" customFormat="1" x14ac:dyDescent="0.25">
      <c r="A38" s="142">
        <v>34</v>
      </c>
      <c r="B38" s="143" t="str">
        <f>IF(AND(E38&lt;&gt;0,D38&lt;&gt;0,F38&lt;&gt;0),IF(C38&lt;&gt;0,CONCATENATE(C38,"-AGr",VLOOKUP(D38,Listen!$A$2:$D$45,4,FALSE),"-",E38,"-",F38,),CONCATENATE("AGr",VLOOKUP(D38,Listen!$A$2:$D$45,4,FALSE),"-",E38,"-",F38)),"keine vollständige ID")</f>
        <v>keine vollständige ID</v>
      </c>
      <c r="C38" s="28"/>
      <c r="D38" s="144"/>
      <c r="E38" s="144"/>
      <c r="F38" s="151"/>
      <c r="G38" s="12"/>
      <c r="H38" s="12"/>
      <c r="I38" s="12"/>
      <c r="J38" s="12"/>
      <c r="K38" s="12"/>
      <c r="L38" s="145">
        <f>IF(E38&gt;A_Stammdaten!$B$12,0,G38+H38-J38)</f>
        <v>0</v>
      </c>
      <c r="M38" s="12"/>
      <c r="N38" s="12"/>
      <c r="O38" s="12"/>
      <c r="P38" s="45">
        <f t="shared" si="0"/>
        <v>0</v>
      </c>
      <c r="Q38" s="26"/>
      <c r="R38" s="26"/>
      <c r="S38" s="26"/>
      <c r="T38" s="26"/>
      <c r="U38" s="146"/>
      <c r="V38" s="26"/>
      <c r="W38" s="46" t="str">
        <f t="shared" si="1"/>
        <v>-</v>
      </c>
      <c r="X38" s="46" t="str">
        <f t="shared" si="2"/>
        <v>-</v>
      </c>
      <c r="Y38" s="46">
        <f>IF(ISBLANK($D38),0,VLOOKUP($D38,Listen!$A$2:$C$45,2,FALSE))</f>
        <v>0</v>
      </c>
      <c r="Z38" s="46">
        <f>IF(ISBLANK($D38),0,VLOOKUP($D38,Listen!$A$2:$C$45,3,FALSE))</f>
        <v>0</v>
      </c>
      <c r="AA38" s="35">
        <f t="shared" si="24"/>
        <v>0</v>
      </c>
      <c r="AB38" s="35">
        <f t="shared" si="24"/>
        <v>0</v>
      </c>
      <c r="AC38" s="35">
        <f>IFERROR(IF(OR($R38&lt;&gt;"Ja",VLOOKUP($D38,Listen!$A$2:$F$45,5,0)="Nein",E38&lt;IF(D38="LNG Anbindungsanlagen gemäß separater Festlegung",2022,2023)),$Y38,$W38),0)</f>
        <v>0</v>
      </c>
      <c r="AD38" s="35">
        <f>IFERROR(IF(OR($R38&lt;&gt;"Ja",VLOOKUP($D38,Listen!$A$2:$F$45,5,0)="Nein",E38&lt;IF(D38="LNG Anbindungsanlagen gemäß separater Festlegung",2022,2023)),$Y38,$W38),0)</f>
        <v>0</v>
      </c>
      <c r="AE38" s="35">
        <f>IFERROR(IF(OR($S38&lt;&gt;"Ja",VLOOKUP($D38,Listen!$A$2:$F$45,6,0)="Nein"),$Y38,$X38),0)</f>
        <v>0</v>
      </c>
      <c r="AF38" s="35">
        <f>IFERROR(IF(OR($S38&lt;&gt;"Ja",VLOOKUP($D38,Listen!$A$2:$F$45,6,0)="Nein"),$Y38,$X38),0)</f>
        <v>0</v>
      </c>
      <c r="AG38" s="35">
        <f>IFERROR(IF(OR($S38&lt;&gt;"Ja",VLOOKUP($D38,Listen!$A$2:$F$45,6,0)="Nein"),$Y38,$X38),0)</f>
        <v>0</v>
      </c>
      <c r="AH38" s="37">
        <f t="shared" si="4"/>
        <v>0</v>
      </c>
      <c r="AI38" s="147">
        <f>IFERROR(IF(VLOOKUP($D38,Listen!$A$2:$F$45,6,0)="Ja",MAX(BC38:BD38),D_SAV!$BC38),0)</f>
        <v>0</v>
      </c>
      <c r="AJ38" s="37">
        <f t="shared" si="5"/>
        <v>0</v>
      </c>
      <c r="AL38" s="149">
        <f t="shared" si="6"/>
        <v>0</v>
      </c>
      <c r="AM38" s="149">
        <f t="shared" si="7"/>
        <v>0</v>
      </c>
      <c r="AN38" s="149">
        <f t="shared" si="8"/>
        <v>0</v>
      </c>
      <c r="AO38" s="149">
        <f t="shared" si="9"/>
        <v>0</v>
      </c>
      <c r="AP38" s="149">
        <f t="shared" si="10"/>
        <v>0</v>
      </c>
      <c r="AQ38" s="149">
        <f t="shared" si="11"/>
        <v>0</v>
      </c>
      <c r="AR38" s="149">
        <f t="shared" si="12"/>
        <v>0</v>
      </c>
      <c r="AS38" s="149">
        <f t="shared" si="18"/>
        <v>0</v>
      </c>
      <c r="AT38" s="149">
        <f t="shared" si="13"/>
        <v>0</v>
      </c>
      <c r="AU38" s="149">
        <f t="shared" si="14"/>
        <v>0</v>
      </c>
      <c r="AV38" s="149">
        <f t="shared" si="19"/>
        <v>0</v>
      </c>
      <c r="AW38" s="149">
        <f t="shared" si="15"/>
        <v>0</v>
      </c>
      <c r="AX38" s="149">
        <f t="shared" si="16"/>
        <v>0</v>
      </c>
      <c r="AY38" s="149">
        <f t="shared" si="20"/>
        <v>0</v>
      </c>
      <c r="AZ38" s="149">
        <f t="shared" si="17"/>
        <v>0</v>
      </c>
      <c r="BA38" s="149">
        <f>IFERROR(IF(VLOOKUP($D38,Listen!$A$2:$F$45,6,0)="Ja",AX38-MAX(AY38:AZ38),AX38-AY38),0)</f>
        <v>0</v>
      </c>
      <c r="BB38" s="149">
        <f t="shared" si="21"/>
        <v>0</v>
      </c>
      <c r="BC38" s="149">
        <f t="shared" si="22"/>
        <v>0</v>
      </c>
      <c r="BD38" s="149">
        <f t="shared" si="23"/>
        <v>0</v>
      </c>
      <c r="BE38" s="149">
        <f>IFERROR(IF(VLOOKUP($D38,Listen!$A$2:$F$45,6,0)="Ja",BB38-MAX(BC38:BD38),BB38-BC38),0)</f>
        <v>0</v>
      </c>
    </row>
    <row r="39" spans="1:57" s="150" customFormat="1" x14ac:dyDescent="0.25">
      <c r="A39" s="142">
        <v>35</v>
      </c>
      <c r="B39" s="143" t="str">
        <f>IF(AND(E39&lt;&gt;0,D39&lt;&gt;0,F39&lt;&gt;0),IF(C39&lt;&gt;0,CONCATENATE(C39,"-AGr",VLOOKUP(D39,Listen!$A$2:$D$45,4,FALSE),"-",E39,"-",F39,),CONCATENATE("AGr",VLOOKUP(D39,Listen!$A$2:$D$45,4,FALSE),"-",E39,"-",F39)),"keine vollständige ID")</f>
        <v>keine vollständige ID</v>
      </c>
      <c r="C39" s="28"/>
      <c r="D39" s="144"/>
      <c r="E39" s="144"/>
      <c r="F39" s="151"/>
      <c r="G39" s="12"/>
      <c r="H39" s="12"/>
      <c r="I39" s="12"/>
      <c r="J39" s="12"/>
      <c r="K39" s="12"/>
      <c r="L39" s="145">
        <f>IF(E39&gt;A_Stammdaten!$B$12,0,G39+H39-J39)</f>
        <v>0</v>
      </c>
      <c r="M39" s="12"/>
      <c r="N39" s="12"/>
      <c r="O39" s="12"/>
      <c r="P39" s="45">
        <f t="shared" si="0"/>
        <v>0</v>
      </c>
      <c r="Q39" s="26"/>
      <c r="R39" s="26"/>
      <c r="S39" s="26"/>
      <c r="T39" s="26"/>
      <c r="U39" s="146"/>
      <c r="V39" s="26"/>
      <c r="W39" s="46" t="str">
        <f t="shared" si="1"/>
        <v>-</v>
      </c>
      <c r="X39" s="46" t="str">
        <f t="shared" si="2"/>
        <v>-</v>
      </c>
      <c r="Y39" s="46">
        <f>IF(ISBLANK($D39),0,VLOOKUP($D39,Listen!$A$2:$C$45,2,FALSE))</f>
        <v>0</v>
      </c>
      <c r="Z39" s="46">
        <f>IF(ISBLANK($D39),0,VLOOKUP($D39,Listen!$A$2:$C$45,3,FALSE))</f>
        <v>0</v>
      </c>
      <c r="AA39" s="35">
        <f t="shared" si="24"/>
        <v>0</v>
      </c>
      <c r="AB39" s="35">
        <f t="shared" si="24"/>
        <v>0</v>
      </c>
      <c r="AC39" s="35">
        <f>IFERROR(IF(OR($R39&lt;&gt;"Ja",VLOOKUP($D39,Listen!$A$2:$F$45,5,0)="Nein",E39&lt;IF(D39="LNG Anbindungsanlagen gemäß separater Festlegung",2022,2023)),$Y39,$W39),0)</f>
        <v>0</v>
      </c>
      <c r="AD39" s="35">
        <f>IFERROR(IF(OR($R39&lt;&gt;"Ja",VLOOKUP($D39,Listen!$A$2:$F$45,5,0)="Nein",E39&lt;IF(D39="LNG Anbindungsanlagen gemäß separater Festlegung",2022,2023)),$Y39,$W39),0)</f>
        <v>0</v>
      </c>
      <c r="AE39" s="35">
        <f>IFERROR(IF(OR($S39&lt;&gt;"Ja",VLOOKUP($D39,Listen!$A$2:$F$45,6,0)="Nein"),$Y39,$X39),0)</f>
        <v>0</v>
      </c>
      <c r="AF39" s="35">
        <f>IFERROR(IF(OR($S39&lt;&gt;"Ja",VLOOKUP($D39,Listen!$A$2:$F$45,6,0)="Nein"),$Y39,$X39),0)</f>
        <v>0</v>
      </c>
      <c r="AG39" s="35">
        <f>IFERROR(IF(OR($S39&lt;&gt;"Ja",VLOOKUP($D39,Listen!$A$2:$F$45,6,0)="Nein"),$Y39,$X39),0)</f>
        <v>0</v>
      </c>
      <c r="AH39" s="37">
        <f t="shared" si="4"/>
        <v>0</v>
      </c>
      <c r="AI39" s="147">
        <f>IFERROR(IF(VLOOKUP($D39,Listen!$A$2:$F$45,6,0)="Ja",MAX(BC39:BD39),D_SAV!$BC39),0)</f>
        <v>0</v>
      </c>
      <c r="AJ39" s="37">
        <f t="shared" si="5"/>
        <v>0</v>
      </c>
      <c r="AL39" s="149">
        <f t="shared" si="6"/>
        <v>0</v>
      </c>
      <c r="AM39" s="149">
        <f t="shared" si="7"/>
        <v>0</v>
      </c>
      <c r="AN39" s="149">
        <f t="shared" si="8"/>
        <v>0</v>
      </c>
      <c r="AO39" s="149">
        <f t="shared" si="9"/>
        <v>0</v>
      </c>
      <c r="AP39" s="149">
        <f t="shared" si="10"/>
        <v>0</v>
      </c>
      <c r="AQ39" s="149">
        <f t="shared" si="11"/>
        <v>0</v>
      </c>
      <c r="AR39" s="149">
        <f t="shared" si="12"/>
        <v>0</v>
      </c>
      <c r="AS39" s="149">
        <f t="shared" si="18"/>
        <v>0</v>
      </c>
      <c r="AT39" s="149">
        <f t="shared" si="13"/>
        <v>0</v>
      </c>
      <c r="AU39" s="149">
        <f t="shared" si="14"/>
        <v>0</v>
      </c>
      <c r="AV39" s="149">
        <f t="shared" si="19"/>
        <v>0</v>
      </c>
      <c r="AW39" s="149">
        <f t="shared" si="15"/>
        <v>0</v>
      </c>
      <c r="AX39" s="149">
        <f t="shared" si="16"/>
        <v>0</v>
      </c>
      <c r="AY39" s="149">
        <f t="shared" si="20"/>
        <v>0</v>
      </c>
      <c r="AZ39" s="149">
        <f t="shared" si="17"/>
        <v>0</v>
      </c>
      <c r="BA39" s="149">
        <f>IFERROR(IF(VLOOKUP($D39,Listen!$A$2:$F$45,6,0)="Ja",AX39-MAX(AY39:AZ39),AX39-AY39),0)</f>
        <v>0</v>
      </c>
      <c r="BB39" s="149">
        <f t="shared" si="21"/>
        <v>0</v>
      </c>
      <c r="BC39" s="149">
        <f t="shared" si="22"/>
        <v>0</v>
      </c>
      <c r="BD39" s="149">
        <f t="shared" si="23"/>
        <v>0</v>
      </c>
      <c r="BE39" s="149">
        <f>IFERROR(IF(VLOOKUP($D39,Listen!$A$2:$F$45,6,0)="Ja",BB39-MAX(BC39:BD39),BB39-BC39),0)</f>
        <v>0</v>
      </c>
    </row>
    <row r="40" spans="1:57" s="150" customFormat="1" x14ac:dyDescent="0.25">
      <c r="A40" s="142">
        <v>36</v>
      </c>
      <c r="B40" s="143" t="str">
        <f>IF(AND(E40&lt;&gt;0,D40&lt;&gt;0,F40&lt;&gt;0),IF(C40&lt;&gt;0,CONCATENATE(C40,"-AGr",VLOOKUP(D40,Listen!$A$2:$D$45,4,FALSE),"-",E40,"-",F40,),CONCATENATE("AGr",VLOOKUP(D40,Listen!$A$2:$D$45,4,FALSE),"-",E40,"-",F40)),"keine vollständige ID")</f>
        <v>keine vollständige ID</v>
      </c>
      <c r="C40" s="28"/>
      <c r="D40" s="144"/>
      <c r="E40" s="144"/>
      <c r="F40" s="151"/>
      <c r="G40" s="12"/>
      <c r="H40" s="12"/>
      <c r="I40" s="12"/>
      <c r="J40" s="12"/>
      <c r="K40" s="12"/>
      <c r="L40" s="145">
        <f>IF(E40&gt;A_Stammdaten!$B$12,0,G40+H40-J40)</f>
        <v>0</v>
      </c>
      <c r="M40" s="12"/>
      <c r="N40" s="12"/>
      <c r="O40" s="12"/>
      <c r="P40" s="45">
        <f t="shared" si="0"/>
        <v>0</v>
      </c>
      <c r="Q40" s="26"/>
      <c r="R40" s="26"/>
      <c r="S40" s="26"/>
      <c r="T40" s="26"/>
      <c r="U40" s="146"/>
      <c r="V40" s="26"/>
      <c r="W40" s="46" t="str">
        <f t="shared" si="1"/>
        <v>-</v>
      </c>
      <c r="X40" s="46" t="str">
        <f t="shared" si="2"/>
        <v>-</v>
      </c>
      <c r="Y40" s="46">
        <f>IF(ISBLANK($D40),0,VLOOKUP($D40,Listen!$A$2:$C$45,2,FALSE))</f>
        <v>0</v>
      </c>
      <c r="Z40" s="46">
        <f>IF(ISBLANK($D40),0,VLOOKUP($D40,Listen!$A$2:$C$45,3,FALSE))</f>
        <v>0</v>
      </c>
      <c r="AA40" s="35">
        <f t="shared" si="24"/>
        <v>0</v>
      </c>
      <c r="AB40" s="35">
        <f t="shared" si="24"/>
        <v>0</v>
      </c>
      <c r="AC40" s="35">
        <f>IFERROR(IF(OR($R40&lt;&gt;"Ja",VLOOKUP($D40,Listen!$A$2:$F$45,5,0)="Nein",E40&lt;IF(D40="LNG Anbindungsanlagen gemäß separater Festlegung",2022,2023)),$Y40,$W40),0)</f>
        <v>0</v>
      </c>
      <c r="AD40" s="35">
        <f>IFERROR(IF(OR($R40&lt;&gt;"Ja",VLOOKUP($D40,Listen!$A$2:$F$45,5,0)="Nein",E40&lt;IF(D40="LNG Anbindungsanlagen gemäß separater Festlegung",2022,2023)),$Y40,$W40),0)</f>
        <v>0</v>
      </c>
      <c r="AE40" s="35">
        <f>IFERROR(IF(OR($S40&lt;&gt;"Ja",VLOOKUP($D40,Listen!$A$2:$F$45,6,0)="Nein"),$Y40,$X40),0)</f>
        <v>0</v>
      </c>
      <c r="AF40" s="35">
        <f>IFERROR(IF(OR($S40&lt;&gt;"Ja",VLOOKUP($D40,Listen!$A$2:$F$45,6,0)="Nein"),$Y40,$X40),0)</f>
        <v>0</v>
      </c>
      <c r="AG40" s="35">
        <f>IFERROR(IF(OR($S40&lt;&gt;"Ja",VLOOKUP($D40,Listen!$A$2:$F$45,6,0)="Nein"),$Y40,$X40),0)</f>
        <v>0</v>
      </c>
      <c r="AH40" s="37">
        <f t="shared" si="4"/>
        <v>0</v>
      </c>
      <c r="AI40" s="147">
        <f>IFERROR(IF(VLOOKUP($D40,Listen!$A$2:$F$45,6,0)="Ja",MAX(BC40:BD40),D_SAV!$BC40),0)</f>
        <v>0</v>
      </c>
      <c r="AJ40" s="37">
        <f t="shared" si="5"/>
        <v>0</v>
      </c>
      <c r="AL40" s="149">
        <f t="shared" si="6"/>
        <v>0</v>
      </c>
      <c r="AM40" s="149">
        <f t="shared" si="7"/>
        <v>0</v>
      </c>
      <c r="AN40" s="149">
        <f t="shared" si="8"/>
        <v>0</v>
      </c>
      <c r="AO40" s="149">
        <f t="shared" si="9"/>
        <v>0</v>
      </c>
      <c r="AP40" s="149">
        <f t="shared" si="10"/>
        <v>0</v>
      </c>
      <c r="AQ40" s="149">
        <f t="shared" si="11"/>
        <v>0</v>
      </c>
      <c r="AR40" s="149">
        <f t="shared" si="12"/>
        <v>0</v>
      </c>
      <c r="AS40" s="149">
        <f t="shared" si="18"/>
        <v>0</v>
      </c>
      <c r="AT40" s="149">
        <f t="shared" si="13"/>
        <v>0</v>
      </c>
      <c r="AU40" s="149">
        <f t="shared" si="14"/>
        <v>0</v>
      </c>
      <c r="AV40" s="149">
        <f t="shared" si="19"/>
        <v>0</v>
      </c>
      <c r="AW40" s="149">
        <f t="shared" si="15"/>
        <v>0</v>
      </c>
      <c r="AX40" s="149">
        <f t="shared" si="16"/>
        <v>0</v>
      </c>
      <c r="AY40" s="149">
        <f t="shared" si="20"/>
        <v>0</v>
      </c>
      <c r="AZ40" s="149">
        <f t="shared" si="17"/>
        <v>0</v>
      </c>
      <c r="BA40" s="149">
        <f>IFERROR(IF(VLOOKUP($D40,Listen!$A$2:$F$45,6,0)="Ja",AX40-MAX(AY40:AZ40),AX40-AY40),0)</f>
        <v>0</v>
      </c>
      <c r="BB40" s="149">
        <f t="shared" si="21"/>
        <v>0</v>
      </c>
      <c r="BC40" s="149">
        <f t="shared" si="22"/>
        <v>0</v>
      </c>
      <c r="BD40" s="149">
        <f t="shared" si="23"/>
        <v>0</v>
      </c>
      <c r="BE40" s="149">
        <f>IFERROR(IF(VLOOKUP($D40,Listen!$A$2:$F$45,6,0)="Ja",BB40-MAX(BC40:BD40),BB40-BC40),0)</f>
        <v>0</v>
      </c>
    </row>
    <row r="41" spans="1:57" s="150" customFormat="1" x14ac:dyDescent="0.25">
      <c r="A41" s="142">
        <v>37</v>
      </c>
      <c r="B41" s="143" t="str">
        <f>IF(AND(E41&lt;&gt;0,D41&lt;&gt;0,F41&lt;&gt;0),IF(C41&lt;&gt;0,CONCATENATE(C41,"-AGr",VLOOKUP(D41,Listen!$A$2:$D$45,4,FALSE),"-",E41,"-",F41,),CONCATENATE("AGr",VLOOKUP(D41,Listen!$A$2:$D$45,4,FALSE),"-",E41,"-",F41)),"keine vollständige ID")</f>
        <v>keine vollständige ID</v>
      </c>
      <c r="C41" s="28"/>
      <c r="D41" s="144"/>
      <c r="E41" s="144"/>
      <c r="F41" s="151"/>
      <c r="G41" s="12"/>
      <c r="H41" s="12"/>
      <c r="I41" s="12"/>
      <c r="J41" s="12"/>
      <c r="K41" s="12"/>
      <c r="L41" s="145">
        <f>IF(E41&gt;A_Stammdaten!$B$12,0,G41+H41-J41)</f>
        <v>0</v>
      </c>
      <c r="M41" s="12"/>
      <c r="N41" s="12"/>
      <c r="O41" s="12"/>
      <c r="P41" s="45">
        <f t="shared" si="0"/>
        <v>0</v>
      </c>
      <c r="Q41" s="26"/>
      <c r="R41" s="26"/>
      <c r="S41" s="26"/>
      <c r="T41" s="26"/>
      <c r="U41" s="146"/>
      <c r="V41" s="26"/>
      <c r="W41" s="46" t="str">
        <f t="shared" si="1"/>
        <v>-</v>
      </c>
      <c r="X41" s="46" t="str">
        <f t="shared" si="2"/>
        <v>-</v>
      </c>
      <c r="Y41" s="46">
        <f>IF(ISBLANK($D41),0,VLOOKUP($D41,Listen!$A$2:$C$45,2,FALSE))</f>
        <v>0</v>
      </c>
      <c r="Z41" s="46">
        <f>IF(ISBLANK($D41),0,VLOOKUP($D41,Listen!$A$2:$C$45,3,FALSE))</f>
        <v>0</v>
      </c>
      <c r="AA41" s="35">
        <f t="shared" si="24"/>
        <v>0</v>
      </c>
      <c r="AB41" s="35">
        <f t="shared" si="24"/>
        <v>0</v>
      </c>
      <c r="AC41" s="35">
        <f>IFERROR(IF(OR($R41&lt;&gt;"Ja",VLOOKUP($D41,Listen!$A$2:$F$45,5,0)="Nein",E41&lt;IF(D41="LNG Anbindungsanlagen gemäß separater Festlegung",2022,2023)),$Y41,$W41),0)</f>
        <v>0</v>
      </c>
      <c r="AD41" s="35">
        <f>IFERROR(IF(OR($R41&lt;&gt;"Ja",VLOOKUP($D41,Listen!$A$2:$F$45,5,0)="Nein",E41&lt;IF(D41="LNG Anbindungsanlagen gemäß separater Festlegung",2022,2023)),$Y41,$W41),0)</f>
        <v>0</v>
      </c>
      <c r="AE41" s="35">
        <f>IFERROR(IF(OR($S41&lt;&gt;"Ja",VLOOKUP($D41,Listen!$A$2:$F$45,6,0)="Nein"),$Y41,$X41),0)</f>
        <v>0</v>
      </c>
      <c r="AF41" s="35">
        <f>IFERROR(IF(OR($S41&lt;&gt;"Ja",VLOOKUP($D41,Listen!$A$2:$F$45,6,0)="Nein"),$Y41,$X41),0)</f>
        <v>0</v>
      </c>
      <c r="AG41" s="35">
        <f>IFERROR(IF(OR($S41&lt;&gt;"Ja",VLOOKUP($D41,Listen!$A$2:$F$45,6,0)="Nein"),$Y41,$X41),0)</f>
        <v>0</v>
      </c>
      <c r="AH41" s="37">
        <f t="shared" si="4"/>
        <v>0</v>
      </c>
      <c r="AI41" s="147">
        <f>IFERROR(IF(VLOOKUP($D41,Listen!$A$2:$F$45,6,0)="Ja",MAX(BC41:BD41),D_SAV!$BC41),0)</f>
        <v>0</v>
      </c>
      <c r="AJ41" s="37">
        <f t="shared" si="5"/>
        <v>0</v>
      </c>
      <c r="AL41" s="149">
        <f t="shared" si="6"/>
        <v>0</v>
      </c>
      <c r="AM41" s="149">
        <f t="shared" si="7"/>
        <v>0</v>
      </c>
      <c r="AN41" s="149">
        <f t="shared" si="8"/>
        <v>0</v>
      </c>
      <c r="AO41" s="149">
        <f t="shared" si="9"/>
        <v>0</v>
      </c>
      <c r="AP41" s="149">
        <f t="shared" si="10"/>
        <v>0</v>
      </c>
      <c r="AQ41" s="149">
        <f t="shared" si="11"/>
        <v>0</v>
      </c>
      <c r="AR41" s="149">
        <f t="shared" si="12"/>
        <v>0</v>
      </c>
      <c r="AS41" s="149">
        <f t="shared" si="18"/>
        <v>0</v>
      </c>
      <c r="AT41" s="149">
        <f t="shared" si="13"/>
        <v>0</v>
      </c>
      <c r="AU41" s="149">
        <f t="shared" si="14"/>
        <v>0</v>
      </c>
      <c r="AV41" s="149">
        <f t="shared" si="19"/>
        <v>0</v>
      </c>
      <c r="AW41" s="149">
        <f t="shared" si="15"/>
        <v>0</v>
      </c>
      <c r="AX41" s="149">
        <f t="shared" si="16"/>
        <v>0</v>
      </c>
      <c r="AY41" s="149">
        <f t="shared" si="20"/>
        <v>0</v>
      </c>
      <c r="AZ41" s="149">
        <f t="shared" si="17"/>
        <v>0</v>
      </c>
      <c r="BA41" s="149">
        <f>IFERROR(IF(VLOOKUP($D41,Listen!$A$2:$F$45,6,0)="Ja",AX41-MAX(AY41:AZ41),AX41-AY41),0)</f>
        <v>0</v>
      </c>
      <c r="BB41" s="149">
        <f t="shared" si="21"/>
        <v>0</v>
      </c>
      <c r="BC41" s="149">
        <f t="shared" si="22"/>
        <v>0</v>
      </c>
      <c r="BD41" s="149">
        <f t="shared" si="23"/>
        <v>0</v>
      </c>
      <c r="BE41" s="149">
        <f>IFERROR(IF(VLOOKUP($D41,Listen!$A$2:$F$45,6,0)="Ja",BB41-MAX(BC41:BD41),BB41-BC41),0)</f>
        <v>0</v>
      </c>
    </row>
    <row r="42" spans="1:57" s="150" customFormat="1" x14ac:dyDescent="0.25">
      <c r="A42" s="142">
        <v>38</v>
      </c>
      <c r="B42" s="143" t="str">
        <f>IF(AND(E42&lt;&gt;0,D42&lt;&gt;0,F42&lt;&gt;0),IF(C42&lt;&gt;0,CONCATENATE(C42,"-AGr",VLOOKUP(D42,Listen!$A$2:$D$45,4,FALSE),"-",E42,"-",F42,),CONCATENATE("AGr",VLOOKUP(D42,Listen!$A$2:$D$45,4,FALSE),"-",E42,"-",F42)),"keine vollständige ID")</f>
        <v>keine vollständige ID</v>
      </c>
      <c r="C42" s="28"/>
      <c r="D42" s="144"/>
      <c r="E42" s="144"/>
      <c r="F42" s="151"/>
      <c r="G42" s="12"/>
      <c r="H42" s="12"/>
      <c r="I42" s="12"/>
      <c r="J42" s="12"/>
      <c r="K42" s="12"/>
      <c r="L42" s="145">
        <f>IF(E42&gt;A_Stammdaten!$B$12,0,G42+H42-J42)</f>
        <v>0</v>
      </c>
      <c r="M42" s="12"/>
      <c r="N42" s="12"/>
      <c r="O42" s="12"/>
      <c r="P42" s="45">
        <f t="shared" si="0"/>
        <v>0</v>
      </c>
      <c r="Q42" s="26"/>
      <c r="R42" s="26"/>
      <c r="S42" s="26"/>
      <c r="T42" s="26"/>
      <c r="U42" s="146"/>
      <c r="V42" s="26"/>
      <c r="W42" s="46" t="str">
        <f t="shared" si="1"/>
        <v>-</v>
      </c>
      <c r="X42" s="46" t="str">
        <f t="shared" si="2"/>
        <v>-</v>
      </c>
      <c r="Y42" s="46">
        <f>IF(ISBLANK($D42),0,VLOOKUP($D42,Listen!$A$2:$C$45,2,FALSE))</f>
        <v>0</v>
      </c>
      <c r="Z42" s="46">
        <f>IF(ISBLANK($D42),0,VLOOKUP($D42,Listen!$A$2:$C$45,3,FALSE))</f>
        <v>0</v>
      </c>
      <c r="AA42" s="35">
        <f t="shared" si="24"/>
        <v>0</v>
      </c>
      <c r="AB42" s="35">
        <f t="shared" si="24"/>
        <v>0</v>
      </c>
      <c r="AC42" s="35">
        <f>IFERROR(IF(OR($R42&lt;&gt;"Ja",VLOOKUP($D42,Listen!$A$2:$F$45,5,0)="Nein",E42&lt;IF(D42="LNG Anbindungsanlagen gemäß separater Festlegung",2022,2023)),$Y42,$W42),0)</f>
        <v>0</v>
      </c>
      <c r="AD42" s="35">
        <f>IFERROR(IF(OR($R42&lt;&gt;"Ja",VLOOKUP($D42,Listen!$A$2:$F$45,5,0)="Nein",E42&lt;IF(D42="LNG Anbindungsanlagen gemäß separater Festlegung",2022,2023)),$Y42,$W42),0)</f>
        <v>0</v>
      </c>
      <c r="AE42" s="35">
        <f>IFERROR(IF(OR($S42&lt;&gt;"Ja",VLOOKUP($D42,Listen!$A$2:$F$45,6,0)="Nein"),$Y42,$X42),0)</f>
        <v>0</v>
      </c>
      <c r="AF42" s="35">
        <f>IFERROR(IF(OR($S42&lt;&gt;"Ja",VLOOKUP($D42,Listen!$A$2:$F$45,6,0)="Nein"),$Y42,$X42),0)</f>
        <v>0</v>
      </c>
      <c r="AG42" s="35">
        <f>IFERROR(IF(OR($S42&lt;&gt;"Ja",VLOOKUP($D42,Listen!$A$2:$F$45,6,0)="Nein"),$Y42,$X42),0)</f>
        <v>0</v>
      </c>
      <c r="AH42" s="37">
        <f t="shared" si="4"/>
        <v>0</v>
      </c>
      <c r="AI42" s="147">
        <f>IFERROR(IF(VLOOKUP($D42,Listen!$A$2:$F$45,6,0)="Ja",MAX(BC42:BD42),D_SAV!$BC42),0)</f>
        <v>0</v>
      </c>
      <c r="AJ42" s="37">
        <f t="shared" si="5"/>
        <v>0</v>
      </c>
      <c r="AL42" s="149">
        <f t="shared" si="6"/>
        <v>0</v>
      </c>
      <c r="AM42" s="149">
        <f t="shared" si="7"/>
        <v>0</v>
      </c>
      <c r="AN42" s="149">
        <f t="shared" si="8"/>
        <v>0</v>
      </c>
      <c r="AO42" s="149">
        <f t="shared" si="9"/>
        <v>0</v>
      </c>
      <c r="AP42" s="149">
        <f t="shared" si="10"/>
        <v>0</v>
      </c>
      <c r="AQ42" s="149">
        <f t="shared" si="11"/>
        <v>0</v>
      </c>
      <c r="AR42" s="149">
        <f t="shared" si="12"/>
        <v>0</v>
      </c>
      <c r="AS42" s="149">
        <f t="shared" si="18"/>
        <v>0</v>
      </c>
      <c r="AT42" s="149">
        <f t="shared" si="13"/>
        <v>0</v>
      </c>
      <c r="AU42" s="149">
        <f t="shared" si="14"/>
        <v>0</v>
      </c>
      <c r="AV42" s="149">
        <f t="shared" si="19"/>
        <v>0</v>
      </c>
      <c r="AW42" s="149">
        <f t="shared" si="15"/>
        <v>0</v>
      </c>
      <c r="AX42" s="149">
        <f t="shared" si="16"/>
        <v>0</v>
      </c>
      <c r="AY42" s="149">
        <f t="shared" si="20"/>
        <v>0</v>
      </c>
      <c r="AZ42" s="149">
        <f t="shared" si="17"/>
        <v>0</v>
      </c>
      <c r="BA42" s="149">
        <f>IFERROR(IF(VLOOKUP($D42,Listen!$A$2:$F$45,6,0)="Ja",AX42-MAX(AY42:AZ42),AX42-AY42),0)</f>
        <v>0</v>
      </c>
      <c r="BB42" s="149">
        <f t="shared" si="21"/>
        <v>0</v>
      </c>
      <c r="BC42" s="149">
        <f t="shared" si="22"/>
        <v>0</v>
      </c>
      <c r="BD42" s="149">
        <f t="shared" si="23"/>
        <v>0</v>
      </c>
      <c r="BE42" s="149">
        <f>IFERROR(IF(VLOOKUP($D42,Listen!$A$2:$F$45,6,0)="Ja",BB42-MAX(BC42:BD42),BB42-BC42),0)</f>
        <v>0</v>
      </c>
    </row>
    <row r="43" spans="1:57" s="150" customFormat="1" x14ac:dyDescent="0.25">
      <c r="A43" s="142">
        <v>39</v>
      </c>
      <c r="B43" s="143" t="str">
        <f>IF(AND(E43&lt;&gt;0,D43&lt;&gt;0,F43&lt;&gt;0),IF(C43&lt;&gt;0,CONCATENATE(C43,"-AGr",VLOOKUP(D43,Listen!$A$2:$D$45,4,FALSE),"-",E43,"-",F43,),CONCATENATE("AGr",VLOOKUP(D43,Listen!$A$2:$D$45,4,FALSE),"-",E43,"-",F43)),"keine vollständige ID")</f>
        <v>keine vollständige ID</v>
      </c>
      <c r="C43" s="28"/>
      <c r="D43" s="144"/>
      <c r="E43" s="144"/>
      <c r="F43" s="151"/>
      <c r="G43" s="12"/>
      <c r="H43" s="12"/>
      <c r="I43" s="12"/>
      <c r="J43" s="12"/>
      <c r="K43" s="12"/>
      <c r="L43" s="145">
        <f>IF(E43&gt;A_Stammdaten!$B$12,0,G43+H43-J43)</f>
        <v>0</v>
      </c>
      <c r="M43" s="12"/>
      <c r="N43" s="12"/>
      <c r="O43" s="12"/>
      <c r="P43" s="45">
        <f t="shared" si="0"/>
        <v>0</v>
      </c>
      <c r="Q43" s="26"/>
      <c r="R43" s="26"/>
      <c r="S43" s="26"/>
      <c r="T43" s="26"/>
      <c r="U43" s="146"/>
      <c r="V43" s="26"/>
      <c r="W43" s="46" t="str">
        <f t="shared" si="1"/>
        <v>-</v>
      </c>
      <c r="X43" s="46" t="str">
        <f t="shared" si="2"/>
        <v>-</v>
      </c>
      <c r="Y43" s="46">
        <f>IF(ISBLANK($D43),0,VLOOKUP($D43,Listen!$A$2:$C$45,2,FALSE))</f>
        <v>0</v>
      </c>
      <c r="Z43" s="46">
        <f>IF(ISBLANK($D43),0,VLOOKUP($D43,Listen!$A$2:$C$45,3,FALSE))</f>
        <v>0</v>
      </c>
      <c r="AA43" s="35">
        <f t="shared" si="24"/>
        <v>0</v>
      </c>
      <c r="AB43" s="35">
        <f t="shared" si="24"/>
        <v>0</v>
      </c>
      <c r="AC43" s="35">
        <f>IFERROR(IF(OR($R43&lt;&gt;"Ja",VLOOKUP($D43,Listen!$A$2:$F$45,5,0)="Nein",E43&lt;IF(D43="LNG Anbindungsanlagen gemäß separater Festlegung",2022,2023)),$Y43,$W43),0)</f>
        <v>0</v>
      </c>
      <c r="AD43" s="35">
        <f>IFERROR(IF(OR($R43&lt;&gt;"Ja",VLOOKUP($D43,Listen!$A$2:$F$45,5,0)="Nein",E43&lt;IF(D43="LNG Anbindungsanlagen gemäß separater Festlegung",2022,2023)),$Y43,$W43),0)</f>
        <v>0</v>
      </c>
      <c r="AE43" s="35">
        <f>IFERROR(IF(OR($S43&lt;&gt;"Ja",VLOOKUP($D43,Listen!$A$2:$F$45,6,0)="Nein"),$Y43,$X43),0)</f>
        <v>0</v>
      </c>
      <c r="AF43" s="35">
        <f>IFERROR(IF(OR($S43&lt;&gt;"Ja",VLOOKUP($D43,Listen!$A$2:$F$45,6,0)="Nein"),$Y43,$X43),0)</f>
        <v>0</v>
      </c>
      <c r="AG43" s="35">
        <f>IFERROR(IF(OR($S43&lt;&gt;"Ja",VLOOKUP($D43,Listen!$A$2:$F$45,6,0)="Nein"),$Y43,$X43),0)</f>
        <v>0</v>
      </c>
      <c r="AH43" s="37">
        <f t="shared" si="4"/>
        <v>0</v>
      </c>
      <c r="AI43" s="147">
        <f>IFERROR(IF(VLOOKUP($D43,Listen!$A$2:$F$45,6,0)="Ja",MAX(BC43:BD43),D_SAV!$BC43),0)</f>
        <v>0</v>
      </c>
      <c r="AJ43" s="37">
        <f t="shared" si="5"/>
        <v>0</v>
      </c>
      <c r="AL43" s="149">
        <f t="shared" si="6"/>
        <v>0</v>
      </c>
      <c r="AM43" s="149">
        <f t="shared" si="7"/>
        <v>0</v>
      </c>
      <c r="AN43" s="149">
        <f t="shared" si="8"/>
        <v>0</v>
      </c>
      <c r="AO43" s="149">
        <f t="shared" si="9"/>
        <v>0</v>
      </c>
      <c r="AP43" s="149">
        <f t="shared" si="10"/>
        <v>0</v>
      </c>
      <c r="AQ43" s="149">
        <f t="shared" si="11"/>
        <v>0</v>
      </c>
      <c r="AR43" s="149">
        <f t="shared" si="12"/>
        <v>0</v>
      </c>
      <c r="AS43" s="149">
        <f t="shared" si="18"/>
        <v>0</v>
      </c>
      <c r="AT43" s="149">
        <f t="shared" si="13"/>
        <v>0</v>
      </c>
      <c r="AU43" s="149">
        <f t="shared" si="14"/>
        <v>0</v>
      </c>
      <c r="AV43" s="149">
        <f t="shared" si="19"/>
        <v>0</v>
      </c>
      <c r="AW43" s="149">
        <f t="shared" si="15"/>
        <v>0</v>
      </c>
      <c r="AX43" s="149">
        <f t="shared" si="16"/>
        <v>0</v>
      </c>
      <c r="AY43" s="149">
        <f t="shared" si="20"/>
        <v>0</v>
      </c>
      <c r="AZ43" s="149">
        <f t="shared" si="17"/>
        <v>0</v>
      </c>
      <c r="BA43" s="149">
        <f>IFERROR(IF(VLOOKUP($D43,Listen!$A$2:$F$45,6,0)="Ja",AX43-MAX(AY43:AZ43),AX43-AY43),0)</f>
        <v>0</v>
      </c>
      <c r="BB43" s="149">
        <f t="shared" si="21"/>
        <v>0</v>
      </c>
      <c r="BC43" s="149">
        <f t="shared" si="22"/>
        <v>0</v>
      </c>
      <c r="BD43" s="149">
        <f t="shared" si="23"/>
        <v>0</v>
      </c>
      <c r="BE43" s="149">
        <f>IFERROR(IF(VLOOKUP($D43,Listen!$A$2:$F$45,6,0)="Ja",BB43-MAX(BC43:BD43),BB43-BC43),0)</f>
        <v>0</v>
      </c>
    </row>
    <row r="44" spans="1:57" s="150" customFormat="1" x14ac:dyDescent="0.25">
      <c r="A44" s="142">
        <v>40</v>
      </c>
      <c r="B44" s="143" t="str">
        <f>IF(AND(E44&lt;&gt;0,D44&lt;&gt;0,F44&lt;&gt;0),IF(C44&lt;&gt;0,CONCATENATE(C44,"-AGr",VLOOKUP(D44,Listen!$A$2:$D$45,4,FALSE),"-",E44,"-",F44,),CONCATENATE("AGr",VLOOKUP(D44,Listen!$A$2:$D$45,4,FALSE),"-",E44,"-",F44)),"keine vollständige ID")</f>
        <v>keine vollständige ID</v>
      </c>
      <c r="C44" s="28"/>
      <c r="D44" s="144"/>
      <c r="E44" s="144"/>
      <c r="F44" s="151"/>
      <c r="G44" s="12"/>
      <c r="H44" s="12"/>
      <c r="I44" s="12"/>
      <c r="J44" s="12"/>
      <c r="K44" s="12"/>
      <c r="L44" s="145">
        <f>IF(E44&gt;A_Stammdaten!$B$12,0,G44+H44-J44)</f>
        <v>0</v>
      </c>
      <c r="M44" s="12"/>
      <c r="N44" s="12"/>
      <c r="O44" s="12"/>
      <c r="P44" s="45">
        <f t="shared" si="0"/>
        <v>0</v>
      </c>
      <c r="Q44" s="26"/>
      <c r="R44" s="26"/>
      <c r="S44" s="26"/>
      <c r="T44" s="26"/>
      <c r="U44" s="146"/>
      <c r="V44" s="26"/>
      <c r="W44" s="46" t="str">
        <f t="shared" si="1"/>
        <v>-</v>
      </c>
      <c r="X44" s="46" t="str">
        <f t="shared" si="2"/>
        <v>-</v>
      </c>
      <c r="Y44" s="46">
        <f>IF(ISBLANK($D44),0,VLOOKUP($D44,Listen!$A$2:$C$45,2,FALSE))</f>
        <v>0</v>
      </c>
      <c r="Z44" s="46">
        <f>IF(ISBLANK($D44),0,VLOOKUP($D44,Listen!$A$2:$C$45,3,FALSE))</f>
        <v>0</v>
      </c>
      <c r="AA44" s="35">
        <f t="shared" si="24"/>
        <v>0</v>
      </c>
      <c r="AB44" s="35">
        <f t="shared" si="24"/>
        <v>0</v>
      </c>
      <c r="AC44" s="35">
        <f>IFERROR(IF(OR($R44&lt;&gt;"Ja",VLOOKUP($D44,Listen!$A$2:$F$45,5,0)="Nein",E44&lt;IF(D44="LNG Anbindungsanlagen gemäß separater Festlegung",2022,2023)),$Y44,$W44),0)</f>
        <v>0</v>
      </c>
      <c r="AD44" s="35">
        <f>IFERROR(IF(OR($R44&lt;&gt;"Ja",VLOOKUP($D44,Listen!$A$2:$F$45,5,0)="Nein",E44&lt;IF(D44="LNG Anbindungsanlagen gemäß separater Festlegung",2022,2023)),$Y44,$W44),0)</f>
        <v>0</v>
      </c>
      <c r="AE44" s="35">
        <f>IFERROR(IF(OR($S44&lt;&gt;"Ja",VLOOKUP($D44,Listen!$A$2:$F$45,6,0)="Nein"),$Y44,$X44),0)</f>
        <v>0</v>
      </c>
      <c r="AF44" s="35">
        <f>IFERROR(IF(OR($S44&lt;&gt;"Ja",VLOOKUP($D44,Listen!$A$2:$F$45,6,0)="Nein"),$Y44,$X44),0)</f>
        <v>0</v>
      </c>
      <c r="AG44" s="35">
        <f>IFERROR(IF(OR($S44&lt;&gt;"Ja",VLOOKUP($D44,Listen!$A$2:$F$45,6,0)="Nein"),$Y44,$X44),0)</f>
        <v>0</v>
      </c>
      <c r="AH44" s="37">
        <f t="shared" si="4"/>
        <v>0</v>
      </c>
      <c r="AI44" s="147">
        <f>IFERROR(IF(VLOOKUP($D44,Listen!$A$2:$F$45,6,0)="Ja",MAX(BC44:BD44),D_SAV!$BC44),0)</f>
        <v>0</v>
      </c>
      <c r="AJ44" s="37">
        <f t="shared" si="5"/>
        <v>0</v>
      </c>
      <c r="AL44" s="149">
        <f t="shared" si="6"/>
        <v>0</v>
      </c>
      <c r="AM44" s="149">
        <f t="shared" si="7"/>
        <v>0</v>
      </c>
      <c r="AN44" s="149">
        <f t="shared" si="8"/>
        <v>0</v>
      </c>
      <c r="AO44" s="149">
        <f t="shared" si="9"/>
        <v>0</v>
      </c>
      <c r="AP44" s="149">
        <f t="shared" si="10"/>
        <v>0</v>
      </c>
      <c r="AQ44" s="149">
        <f t="shared" si="11"/>
        <v>0</v>
      </c>
      <c r="AR44" s="149">
        <f t="shared" si="12"/>
        <v>0</v>
      </c>
      <c r="AS44" s="149">
        <f t="shared" si="18"/>
        <v>0</v>
      </c>
      <c r="AT44" s="149">
        <f t="shared" si="13"/>
        <v>0</v>
      </c>
      <c r="AU44" s="149">
        <f t="shared" si="14"/>
        <v>0</v>
      </c>
      <c r="AV44" s="149">
        <f t="shared" si="19"/>
        <v>0</v>
      </c>
      <c r="AW44" s="149">
        <f t="shared" si="15"/>
        <v>0</v>
      </c>
      <c r="AX44" s="149">
        <f t="shared" si="16"/>
        <v>0</v>
      </c>
      <c r="AY44" s="149">
        <f t="shared" si="20"/>
        <v>0</v>
      </c>
      <c r="AZ44" s="149">
        <f t="shared" si="17"/>
        <v>0</v>
      </c>
      <c r="BA44" s="149">
        <f>IFERROR(IF(VLOOKUP($D44,Listen!$A$2:$F$45,6,0)="Ja",AX44-MAX(AY44:AZ44),AX44-AY44),0)</f>
        <v>0</v>
      </c>
      <c r="BB44" s="149">
        <f t="shared" si="21"/>
        <v>0</v>
      </c>
      <c r="BC44" s="149">
        <f t="shared" si="22"/>
        <v>0</v>
      </c>
      <c r="BD44" s="149">
        <f t="shared" si="23"/>
        <v>0</v>
      </c>
      <c r="BE44" s="149">
        <f>IFERROR(IF(VLOOKUP($D44,Listen!$A$2:$F$45,6,0)="Ja",BB44-MAX(BC44:BD44),BB44-BC44),0)</f>
        <v>0</v>
      </c>
    </row>
    <row r="45" spans="1:57" s="150" customFormat="1" x14ac:dyDescent="0.25">
      <c r="A45" s="142">
        <v>41</v>
      </c>
      <c r="B45" s="143" t="str">
        <f>IF(AND(E45&lt;&gt;0,D45&lt;&gt;0,F45&lt;&gt;0),IF(C45&lt;&gt;0,CONCATENATE(C45,"-AGr",VLOOKUP(D45,Listen!$A$2:$D$45,4,FALSE),"-",E45,"-",F45,),CONCATENATE("AGr",VLOOKUP(D45,Listen!$A$2:$D$45,4,FALSE),"-",E45,"-",F45)),"keine vollständige ID")</f>
        <v>keine vollständige ID</v>
      </c>
      <c r="C45" s="28"/>
      <c r="D45" s="144"/>
      <c r="E45" s="144"/>
      <c r="F45" s="151"/>
      <c r="G45" s="12"/>
      <c r="H45" s="12"/>
      <c r="I45" s="12"/>
      <c r="J45" s="12"/>
      <c r="K45" s="12"/>
      <c r="L45" s="145">
        <f>IF(E45&gt;A_Stammdaten!$B$12,0,G45+H45-J45)</f>
        <v>0</v>
      </c>
      <c r="M45" s="12"/>
      <c r="N45" s="12"/>
      <c r="O45" s="12"/>
      <c r="P45" s="45">
        <f t="shared" si="0"/>
        <v>0</v>
      </c>
      <c r="Q45" s="26"/>
      <c r="R45" s="26"/>
      <c r="S45" s="26"/>
      <c r="T45" s="26"/>
      <c r="U45" s="146"/>
      <c r="V45" s="26"/>
      <c r="W45" s="46" t="str">
        <f t="shared" si="1"/>
        <v>-</v>
      </c>
      <c r="X45" s="46" t="str">
        <f t="shared" si="2"/>
        <v>-</v>
      </c>
      <c r="Y45" s="46">
        <f>IF(ISBLANK($D45),0,VLOOKUP($D45,Listen!$A$2:$C$45,2,FALSE))</f>
        <v>0</v>
      </c>
      <c r="Z45" s="46">
        <f>IF(ISBLANK($D45),0,VLOOKUP($D45,Listen!$A$2:$C$45,3,FALSE))</f>
        <v>0</v>
      </c>
      <c r="AA45" s="35">
        <f t="shared" ref="AA45:AB64" si="25">IFERROR($Y45,0)</f>
        <v>0</v>
      </c>
      <c r="AB45" s="35">
        <f t="shared" si="25"/>
        <v>0</v>
      </c>
      <c r="AC45" s="35">
        <f>IFERROR(IF(OR($R45&lt;&gt;"Ja",VLOOKUP($D45,Listen!$A$2:$F$45,5,0)="Nein",E45&lt;IF(D45="LNG Anbindungsanlagen gemäß separater Festlegung",2022,2023)),$Y45,$W45),0)</f>
        <v>0</v>
      </c>
      <c r="AD45" s="35">
        <f>IFERROR(IF(OR($R45&lt;&gt;"Ja",VLOOKUP($D45,Listen!$A$2:$F$45,5,0)="Nein",E45&lt;IF(D45="LNG Anbindungsanlagen gemäß separater Festlegung",2022,2023)),$Y45,$W45),0)</f>
        <v>0</v>
      </c>
      <c r="AE45" s="35">
        <f>IFERROR(IF(OR($S45&lt;&gt;"Ja",VLOOKUP($D45,Listen!$A$2:$F$45,6,0)="Nein"),$Y45,$X45),0)</f>
        <v>0</v>
      </c>
      <c r="AF45" s="35">
        <f>IFERROR(IF(OR($S45&lt;&gt;"Ja",VLOOKUP($D45,Listen!$A$2:$F$45,6,0)="Nein"),$Y45,$X45),0)</f>
        <v>0</v>
      </c>
      <c r="AG45" s="35">
        <f>IFERROR(IF(OR($S45&lt;&gt;"Ja",VLOOKUP($D45,Listen!$A$2:$F$45,6,0)="Nein"),$Y45,$X45),0)</f>
        <v>0</v>
      </c>
      <c r="AH45" s="37">
        <f t="shared" si="4"/>
        <v>0</v>
      </c>
      <c r="AI45" s="147">
        <f>IFERROR(IF(VLOOKUP($D45,Listen!$A$2:$F$45,6,0)="Ja",MAX(BC45:BD45),D_SAV!$BC45),0)</f>
        <v>0</v>
      </c>
      <c r="AJ45" s="37">
        <f t="shared" si="5"/>
        <v>0</v>
      </c>
      <c r="AL45" s="149">
        <f t="shared" si="6"/>
        <v>0</v>
      </c>
      <c r="AM45" s="149">
        <f t="shared" si="7"/>
        <v>0</v>
      </c>
      <c r="AN45" s="149">
        <f t="shared" si="8"/>
        <v>0</v>
      </c>
      <c r="AO45" s="149">
        <f t="shared" si="9"/>
        <v>0</v>
      </c>
      <c r="AP45" s="149">
        <f t="shared" si="10"/>
        <v>0</v>
      </c>
      <c r="AQ45" s="149">
        <f t="shared" si="11"/>
        <v>0</v>
      </c>
      <c r="AR45" s="149">
        <f t="shared" si="12"/>
        <v>0</v>
      </c>
      <c r="AS45" s="149">
        <f t="shared" si="18"/>
        <v>0</v>
      </c>
      <c r="AT45" s="149">
        <f t="shared" si="13"/>
        <v>0</v>
      </c>
      <c r="AU45" s="149">
        <f t="shared" si="14"/>
        <v>0</v>
      </c>
      <c r="AV45" s="149">
        <f t="shared" si="19"/>
        <v>0</v>
      </c>
      <c r="AW45" s="149">
        <f t="shared" si="15"/>
        <v>0</v>
      </c>
      <c r="AX45" s="149">
        <f t="shared" si="16"/>
        <v>0</v>
      </c>
      <c r="AY45" s="149">
        <f t="shared" si="20"/>
        <v>0</v>
      </c>
      <c r="AZ45" s="149">
        <f t="shared" si="17"/>
        <v>0</v>
      </c>
      <c r="BA45" s="149">
        <f>IFERROR(IF(VLOOKUP($D45,Listen!$A$2:$F$45,6,0)="Ja",AX45-MAX(AY45:AZ45),AX45-AY45),0)</f>
        <v>0</v>
      </c>
      <c r="BB45" s="149">
        <f t="shared" si="21"/>
        <v>0</v>
      </c>
      <c r="BC45" s="149">
        <f t="shared" si="22"/>
        <v>0</v>
      </c>
      <c r="BD45" s="149">
        <f t="shared" si="23"/>
        <v>0</v>
      </c>
      <c r="BE45" s="149">
        <f>IFERROR(IF(VLOOKUP($D45,Listen!$A$2:$F$45,6,0)="Ja",BB45-MAX(BC45:BD45),BB45-BC45),0)</f>
        <v>0</v>
      </c>
    </row>
    <row r="46" spans="1:57" s="150" customFormat="1" x14ac:dyDescent="0.25">
      <c r="A46" s="142">
        <v>42</v>
      </c>
      <c r="B46" s="143" t="str">
        <f>IF(AND(E46&lt;&gt;0,D46&lt;&gt;0,F46&lt;&gt;0),IF(C46&lt;&gt;0,CONCATENATE(C46,"-AGr",VLOOKUP(D46,Listen!$A$2:$D$45,4,FALSE),"-",E46,"-",F46,),CONCATENATE("AGr",VLOOKUP(D46,Listen!$A$2:$D$45,4,FALSE),"-",E46,"-",F46)),"keine vollständige ID")</f>
        <v>keine vollständige ID</v>
      </c>
      <c r="C46" s="28"/>
      <c r="D46" s="144"/>
      <c r="E46" s="144"/>
      <c r="F46" s="151"/>
      <c r="G46" s="12"/>
      <c r="H46" s="12"/>
      <c r="I46" s="12"/>
      <c r="J46" s="12"/>
      <c r="K46" s="12"/>
      <c r="L46" s="145">
        <f>IF(E46&gt;A_Stammdaten!$B$12,0,G46+H46-J46)</f>
        <v>0</v>
      </c>
      <c r="M46" s="12"/>
      <c r="N46" s="12"/>
      <c r="O46" s="12"/>
      <c r="P46" s="45">
        <f t="shared" si="0"/>
        <v>0</v>
      </c>
      <c r="Q46" s="26"/>
      <c r="R46" s="26"/>
      <c r="S46" s="26"/>
      <c r="T46" s="26"/>
      <c r="U46" s="146"/>
      <c r="V46" s="26"/>
      <c r="W46" s="46" t="str">
        <f t="shared" si="1"/>
        <v>-</v>
      </c>
      <c r="X46" s="46" t="str">
        <f t="shared" si="2"/>
        <v>-</v>
      </c>
      <c r="Y46" s="46">
        <f>IF(ISBLANK($D46),0,VLOOKUP($D46,Listen!$A$2:$C$45,2,FALSE))</f>
        <v>0</v>
      </c>
      <c r="Z46" s="46">
        <f>IF(ISBLANK($D46),0,VLOOKUP($D46,Listen!$A$2:$C$45,3,FALSE))</f>
        <v>0</v>
      </c>
      <c r="AA46" s="35">
        <f t="shared" si="25"/>
        <v>0</v>
      </c>
      <c r="AB46" s="35">
        <f t="shared" si="25"/>
        <v>0</v>
      </c>
      <c r="AC46" s="35">
        <f>IFERROR(IF(OR($R46&lt;&gt;"Ja",VLOOKUP($D46,Listen!$A$2:$F$45,5,0)="Nein",E46&lt;IF(D46="LNG Anbindungsanlagen gemäß separater Festlegung",2022,2023)),$Y46,$W46),0)</f>
        <v>0</v>
      </c>
      <c r="AD46" s="35">
        <f>IFERROR(IF(OR($R46&lt;&gt;"Ja",VLOOKUP($D46,Listen!$A$2:$F$45,5,0)="Nein",E46&lt;IF(D46="LNG Anbindungsanlagen gemäß separater Festlegung",2022,2023)),$Y46,$W46),0)</f>
        <v>0</v>
      </c>
      <c r="AE46" s="35">
        <f>IFERROR(IF(OR($S46&lt;&gt;"Ja",VLOOKUP($D46,Listen!$A$2:$F$45,6,0)="Nein"),$Y46,$X46),0)</f>
        <v>0</v>
      </c>
      <c r="AF46" s="35">
        <f>IFERROR(IF(OR($S46&lt;&gt;"Ja",VLOOKUP($D46,Listen!$A$2:$F$45,6,0)="Nein"),$Y46,$X46),0)</f>
        <v>0</v>
      </c>
      <c r="AG46" s="35">
        <f>IFERROR(IF(OR($S46&lt;&gt;"Ja",VLOOKUP($D46,Listen!$A$2:$F$45,6,0)="Nein"),$Y46,$X46),0)</f>
        <v>0</v>
      </c>
      <c r="AH46" s="37">
        <f t="shared" si="4"/>
        <v>0</v>
      </c>
      <c r="AI46" s="147">
        <f>IFERROR(IF(VLOOKUP($D46,Listen!$A$2:$F$45,6,0)="Ja",MAX(BC46:BD46),D_SAV!$BC46),0)</f>
        <v>0</v>
      </c>
      <c r="AJ46" s="37">
        <f t="shared" si="5"/>
        <v>0</v>
      </c>
      <c r="AL46" s="149">
        <f t="shared" si="6"/>
        <v>0</v>
      </c>
      <c r="AM46" s="149">
        <f t="shared" si="7"/>
        <v>0</v>
      </c>
      <c r="AN46" s="149">
        <f t="shared" si="8"/>
        <v>0</v>
      </c>
      <c r="AO46" s="149">
        <f t="shared" si="9"/>
        <v>0</v>
      </c>
      <c r="AP46" s="149">
        <f t="shared" si="10"/>
        <v>0</v>
      </c>
      <c r="AQ46" s="149">
        <f t="shared" si="11"/>
        <v>0</v>
      </c>
      <c r="AR46" s="149">
        <f t="shared" si="12"/>
        <v>0</v>
      </c>
      <c r="AS46" s="149">
        <f t="shared" si="18"/>
        <v>0</v>
      </c>
      <c r="AT46" s="149">
        <f t="shared" si="13"/>
        <v>0</v>
      </c>
      <c r="AU46" s="149">
        <f t="shared" si="14"/>
        <v>0</v>
      </c>
      <c r="AV46" s="149">
        <f t="shared" si="19"/>
        <v>0</v>
      </c>
      <c r="AW46" s="149">
        <f t="shared" si="15"/>
        <v>0</v>
      </c>
      <c r="AX46" s="149">
        <f t="shared" si="16"/>
        <v>0</v>
      </c>
      <c r="AY46" s="149">
        <f t="shared" si="20"/>
        <v>0</v>
      </c>
      <c r="AZ46" s="149">
        <f t="shared" si="17"/>
        <v>0</v>
      </c>
      <c r="BA46" s="149">
        <f>IFERROR(IF(VLOOKUP($D46,Listen!$A$2:$F$45,6,0)="Ja",AX46-MAX(AY46:AZ46),AX46-AY46),0)</f>
        <v>0</v>
      </c>
      <c r="BB46" s="149">
        <f t="shared" si="21"/>
        <v>0</v>
      </c>
      <c r="BC46" s="149">
        <f t="shared" si="22"/>
        <v>0</v>
      </c>
      <c r="BD46" s="149">
        <f t="shared" si="23"/>
        <v>0</v>
      </c>
      <c r="BE46" s="149">
        <f>IFERROR(IF(VLOOKUP($D46,Listen!$A$2:$F$45,6,0)="Ja",BB46-MAX(BC46:BD46),BB46-BC46),0)</f>
        <v>0</v>
      </c>
    </row>
    <row r="47" spans="1:57" s="150" customFormat="1" x14ac:dyDescent="0.25">
      <c r="A47" s="142">
        <v>43</v>
      </c>
      <c r="B47" s="143" t="str">
        <f>IF(AND(E47&lt;&gt;0,D47&lt;&gt;0,F47&lt;&gt;0),IF(C47&lt;&gt;0,CONCATENATE(C47,"-AGr",VLOOKUP(D47,Listen!$A$2:$D$45,4,FALSE),"-",E47,"-",F47,),CONCATENATE("AGr",VLOOKUP(D47,Listen!$A$2:$D$45,4,FALSE),"-",E47,"-",F47)),"keine vollständige ID")</f>
        <v>keine vollständige ID</v>
      </c>
      <c r="C47" s="28"/>
      <c r="D47" s="144"/>
      <c r="E47" s="144"/>
      <c r="F47" s="151"/>
      <c r="G47" s="12"/>
      <c r="H47" s="12"/>
      <c r="I47" s="12"/>
      <c r="J47" s="12"/>
      <c r="K47" s="12"/>
      <c r="L47" s="145">
        <f>IF(E47&gt;A_Stammdaten!$B$12,0,G47+H47-J47)</f>
        <v>0</v>
      </c>
      <c r="M47" s="12"/>
      <c r="N47" s="12"/>
      <c r="O47" s="12"/>
      <c r="P47" s="45">
        <f t="shared" si="0"/>
        <v>0</v>
      </c>
      <c r="Q47" s="26"/>
      <c r="R47" s="26"/>
      <c r="S47" s="26"/>
      <c r="T47" s="26"/>
      <c r="U47" s="146"/>
      <c r="V47" s="26"/>
      <c r="W47" s="46" t="str">
        <f t="shared" si="1"/>
        <v>-</v>
      </c>
      <c r="X47" s="46" t="str">
        <f t="shared" si="2"/>
        <v>-</v>
      </c>
      <c r="Y47" s="46">
        <f>IF(ISBLANK($D47),0,VLOOKUP($D47,Listen!$A$2:$C$45,2,FALSE))</f>
        <v>0</v>
      </c>
      <c r="Z47" s="46">
        <f>IF(ISBLANK($D47),0,VLOOKUP($D47,Listen!$A$2:$C$45,3,FALSE))</f>
        <v>0</v>
      </c>
      <c r="AA47" s="35">
        <f t="shared" si="25"/>
        <v>0</v>
      </c>
      <c r="AB47" s="35">
        <f t="shared" si="25"/>
        <v>0</v>
      </c>
      <c r="AC47" s="35">
        <f>IFERROR(IF(OR($R47&lt;&gt;"Ja",VLOOKUP($D47,Listen!$A$2:$F$45,5,0)="Nein",E47&lt;IF(D47="LNG Anbindungsanlagen gemäß separater Festlegung",2022,2023)),$Y47,$W47),0)</f>
        <v>0</v>
      </c>
      <c r="AD47" s="35">
        <f>IFERROR(IF(OR($R47&lt;&gt;"Ja",VLOOKUP($D47,Listen!$A$2:$F$45,5,0)="Nein",E47&lt;IF(D47="LNG Anbindungsanlagen gemäß separater Festlegung",2022,2023)),$Y47,$W47),0)</f>
        <v>0</v>
      </c>
      <c r="AE47" s="35">
        <f>IFERROR(IF(OR($S47&lt;&gt;"Ja",VLOOKUP($D47,Listen!$A$2:$F$45,6,0)="Nein"),$Y47,$X47),0)</f>
        <v>0</v>
      </c>
      <c r="AF47" s="35">
        <f>IFERROR(IF(OR($S47&lt;&gt;"Ja",VLOOKUP($D47,Listen!$A$2:$F$45,6,0)="Nein"),$Y47,$X47),0)</f>
        <v>0</v>
      </c>
      <c r="AG47" s="35">
        <f>IFERROR(IF(OR($S47&lt;&gt;"Ja",VLOOKUP($D47,Listen!$A$2:$F$45,6,0)="Nein"),$Y47,$X47),0)</f>
        <v>0</v>
      </c>
      <c r="AH47" s="37">
        <f t="shared" si="4"/>
        <v>0</v>
      </c>
      <c r="AI47" s="147">
        <f>IFERROR(IF(VLOOKUP($D47,Listen!$A$2:$F$45,6,0)="Ja",MAX(BC47:BD47),D_SAV!$BC47),0)</f>
        <v>0</v>
      </c>
      <c r="AJ47" s="37">
        <f t="shared" si="5"/>
        <v>0</v>
      </c>
      <c r="AL47" s="149">
        <f t="shared" si="6"/>
        <v>0</v>
      </c>
      <c r="AM47" s="149">
        <f t="shared" si="7"/>
        <v>0</v>
      </c>
      <c r="AN47" s="149">
        <f t="shared" si="8"/>
        <v>0</v>
      </c>
      <c r="AO47" s="149">
        <f t="shared" si="9"/>
        <v>0</v>
      </c>
      <c r="AP47" s="149">
        <f t="shared" si="10"/>
        <v>0</v>
      </c>
      <c r="AQ47" s="149">
        <f t="shared" si="11"/>
        <v>0</v>
      </c>
      <c r="AR47" s="149">
        <f t="shared" si="12"/>
        <v>0</v>
      </c>
      <c r="AS47" s="149">
        <f t="shared" si="18"/>
        <v>0</v>
      </c>
      <c r="AT47" s="149">
        <f t="shared" si="13"/>
        <v>0</v>
      </c>
      <c r="AU47" s="149">
        <f t="shared" si="14"/>
        <v>0</v>
      </c>
      <c r="AV47" s="149">
        <f t="shared" si="19"/>
        <v>0</v>
      </c>
      <c r="AW47" s="149">
        <f t="shared" si="15"/>
        <v>0</v>
      </c>
      <c r="AX47" s="149">
        <f t="shared" si="16"/>
        <v>0</v>
      </c>
      <c r="AY47" s="149">
        <f t="shared" si="20"/>
        <v>0</v>
      </c>
      <c r="AZ47" s="149">
        <f t="shared" si="17"/>
        <v>0</v>
      </c>
      <c r="BA47" s="149">
        <f>IFERROR(IF(VLOOKUP($D47,Listen!$A$2:$F$45,6,0)="Ja",AX47-MAX(AY47:AZ47),AX47-AY47),0)</f>
        <v>0</v>
      </c>
      <c r="BB47" s="149">
        <f t="shared" si="21"/>
        <v>0</v>
      </c>
      <c r="BC47" s="149">
        <f t="shared" si="22"/>
        <v>0</v>
      </c>
      <c r="BD47" s="149">
        <f t="shared" si="23"/>
        <v>0</v>
      </c>
      <c r="BE47" s="149">
        <f>IFERROR(IF(VLOOKUP($D47,Listen!$A$2:$F$45,6,0)="Ja",BB47-MAX(BC47:BD47),BB47-BC47),0)</f>
        <v>0</v>
      </c>
    </row>
    <row r="48" spans="1:57" s="150" customFormat="1" x14ac:dyDescent="0.25">
      <c r="A48" s="142">
        <v>44</v>
      </c>
      <c r="B48" s="143" t="str">
        <f>IF(AND(E48&lt;&gt;0,D48&lt;&gt;0,F48&lt;&gt;0),IF(C48&lt;&gt;0,CONCATENATE(C48,"-AGr",VLOOKUP(D48,Listen!$A$2:$D$45,4,FALSE),"-",E48,"-",F48,),CONCATENATE("AGr",VLOOKUP(D48,Listen!$A$2:$D$45,4,FALSE),"-",E48,"-",F48)),"keine vollständige ID")</f>
        <v>keine vollständige ID</v>
      </c>
      <c r="C48" s="28"/>
      <c r="D48" s="144"/>
      <c r="E48" s="144"/>
      <c r="F48" s="151"/>
      <c r="G48" s="12"/>
      <c r="H48" s="12"/>
      <c r="I48" s="12"/>
      <c r="J48" s="12"/>
      <c r="K48" s="12"/>
      <c r="L48" s="145">
        <f>IF(E48&gt;A_Stammdaten!$B$12,0,G48+H48-J48)</f>
        <v>0</v>
      </c>
      <c r="M48" s="12"/>
      <c r="N48" s="12"/>
      <c r="O48" s="12"/>
      <c r="P48" s="45">
        <f t="shared" si="0"/>
        <v>0</v>
      </c>
      <c r="Q48" s="26"/>
      <c r="R48" s="26"/>
      <c r="S48" s="26"/>
      <c r="T48" s="26"/>
      <c r="U48" s="146"/>
      <c r="V48" s="26"/>
      <c r="W48" s="46" t="str">
        <f t="shared" si="1"/>
        <v>-</v>
      </c>
      <c r="X48" s="46" t="str">
        <f t="shared" si="2"/>
        <v>-</v>
      </c>
      <c r="Y48" s="46">
        <f>IF(ISBLANK($D48),0,VLOOKUP($D48,Listen!$A$2:$C$45,2,FALSE))</f>
        <v>0</v>
      </c>
      <c r="Z48" s="46">
        <f>IF(ISBLANK($D48),0,VLOOKUP($D48,Listen!$A$2:$C$45,3,FALSE))</f>
        <v>0</v>
      </c>
      <c r="AA48" s="35">
        <f t="shared" si="25"/>
        <v>0</v>
      </c>
      <c r="AB48" s="35">
        <f t="shared" si="25"/>
        <v>0</v>
      </c>
      <c r="AC48" s="35">
        <f>IFERROR(IF(OR($R48&lt;&gt;"Ja",VLOOKUP($D48,Listen!$A$2:$F$45,5,0)="Nein",E48&lt;IF(D48="LNG Anbindungsanlagen gemäß separater Festlegung",2022,2023)),$Y48,$W48),0)</f>
        <v>0</v>
      </c>
      <c r="AD48" s="35">
        <f>IFERROR(IF(OR($R48&lt;&gt;"Ja",VLOOKUP($D48,Listen!$A$2:$F$45,5,0)="Nein",E48&lt;IF(D48="LNG Anbindungsanlagen gemäß separater Festlegung",2022,2023)),$Y48,$W48),0)</f>
        <v>0</v>
      </c>
      <c r="AE48" s="35">
        <f>IFERROR(IF(OR($S48&lt;&gt;"Ja",VLOOKUP($D48,Listen!$A$2:$F$45,6,0)="Nein"),$Y48,$X48),0)</f>
        <v>0</v>
      </c>
      <c r="AF48" s="35">
        <f>IFERROR(IF(OR($S48&lt;&gt;"Ja",VLOOKUP($D48,Listen!$A$2:$F$45,6,0)="Nein"),$Y48,$X48),0)</f>
        <v>0</v>
      </c>
      <c r="AG48" s="35">
        <f>IFERROR(IF(OR($S48&lt;&gt;"Ja",VLOOKUP($D48,Listen!$A$2:$F$45,6,0)="Nein"),$Y48,$X48),0)</f>
        <v>0</v>
      </c>
      <c r="AH48" s="37">
        <f t="shared" si="4"/>
        <v>0</v>
      </c>
      <c r="AI48" s="147">
        <f>IFERROR(IF(VLOOKUP($D48,Listen!$A$2:$F$45,6,0)="Ja",MAX(BC48:BD48),D_SAV!$BC48),0)</f>
        <v>0</v>
      </c>
      <c r="AJ48" s="37">
        <f t="shared" si="5"/>
        <v>0</v>
      </c>
      <c r="AL48" s="149">
        <f t="shared" si="6"/>
        <v>0</v>
      </c>
      <c r="AM48" s="149">
        <f t="shared" si="7"/>
        <v>0</v>
      </c>
      <c r="AN48" s="149">
        <f t="shared" si="8"/>
        <v>0</v>
      </c>
      <c r="AO48" s="149">
        <f t="shared" si="9"/>
        <v>0</v>
      </c>
      <c r="AP48" s="149">
        <f t="shared" si="10"/>
        <v>0</v>
      </c>
      <c r="AQ48" s="149">
        <f t="shared" si="11"/>
        <v>0</v>
      </c>
      <c r="AR48" s="149">
        <f t="shared" si="12"/>
        <v>0</v>
      </c>
      <c r="AS48" s="149">
        <f t="shared" si="18"/>
        <v>0</v>
      </c>
      <c r="AT48" s="149">
        <f t="shared" si="13"/>
        <v>0</v>
      </c>
      <c r="AU48" s="149">
        <f t="shared" si="14"/>
        <v>0</v>
      </c>
      <c r="AV48" s="149">
        <f t="shared" si="19"/>
        <v>0</v>
      </c>
      <c r="AW48" s="149">
        <f t="shared" si="15"/>
        <v>0</v>
      </c>
      <c r="AX48" s="149">
        <f t="shared" si="16"/>
        <v>0</v>
      </c>
      <c r="AY48" s="149">
        <f t="shared" si="20"/>
        <v>0</v>
      </c>
      <c r="AZ48" s="149">
        <f t="shared" si="17"/>
        <v>0</v>
      </c>
      <c r="BA48" s="149">
        <f>IFERROR(IF(VLOOKUP($D48,Listen!$A$2:$F$45,6,0)="Ja",AX48-MAX(AY48:AZ48),AX48-AY48),0)</f>
        <v>0</v>
      </c>
      <c r="BB48" s="149">
        <f t="shared" si="21"/>
        <v>0</v>
      </c>
      <c r="BC48" s="149">
        <f t="shared" si="22"/>
        <v>0</v>
      </c>
      <c r="BD48" s="149">
        <f t="shared" si="23"/>
        <v>0</v>
      </c>
      <c r="BE48" s="149">
        <f>IFERROR(IF(VLOOKUP($D48,Listen!$A$2:$F$45,6,0)="Ja",BB48-MAX(BC48:BD48),BB48-BC48),0)</f>
        <v>0</v>
      </c>
    </row>
    <row r="49" spans="1:57" s="150" customFormat="1" x14ac:dyDescent="0.25">
      <c r="A49" s="142">
        <v>45</v>
      </c>
      <c r="B49" s="143" t="str">
        <f>IF(AND(E49&lt;&gt;0,D49&lt;&gt;0,F49&lt;&gt;0),IF(C49&lt;&gt;0,CONCATENATE(C49,"-AGr",VLOOKUP(D49,Listen!$A$2:$D$45,4,FALSE),"-",E49,"-",F49,),CONCATENATE("AGr",VLOOKUP(D49,Listen!$A$2:$D$45,4,FALSE),"-",E49,"-",F49)),"keine vollständige ID")</f>
        <v>keine vollständige ID</v>
      </c>
      <c r="C49" s="28"/>
      <c r="D49" s="144"/>
      <c r="E49" s="144"/>
      <c r="F49" s="151"/>
      <c r="G49" s="12"/>
      <c r="H49" s="12"/>
      <c r="I49" s="12"/>
      <c r="J49" s="12"/>
      <c r="K49" s="12"/>
      <c r="L49" s="145">
        <f>IF(E49&gt;A_Stammdaten!$B$12,0,G49+H49-J49)</f>
        <v>0</v>
      </c>
      <c r="M49" s="12"/>
      <c r="N49" s="12"/>
      <c r="O49" s="12"/>
      <c r="P49" s="45">
        <f t="shared" si="0"/>
        <v>0</v>
      </c>
      <c r="Q49" s="26"/>
      <c r="R49" s="26"/>
      <c r="S49" s="26"/>
      <c r="T49" s="26"/>
      <c r="U49" s="146"/>
      <c r="V49" s="26"/>
      <c r="W49" s="46" t="str">
        <f t="shared" si="1"/>
        <v>-</v>
      </c>
      <c r="X49" s="46" t="str">
        <f t="shared" si="2"/>
        <v>-</v>
      </c>
      <c r="Y49" s="46">
        <f>IF(ISBLANK($D49),0,VLOOKUP($D49,Listen!$A$2:$C$45,2,FALSE))</f>
        <v>0</v>
      </c>
      <c r="Z49" s="46">
        <f>IF(ISBLANK($D49),0,VLOOKUP($D49,Listen!$A$2:$C$45,3,FALSE))</f>
        <v>0</v>
      </c>
      <c r="AA49" s="35">
        <f t="shared" si="25"/>
        <v>0</v>
      </c>
      <c r="AB49" s="35">
        <f t="shared" si="25"/>
        <v>0</v>
      </c>
      <c r="AC49" s="35">
        <f>IFERROR(IF(OR($R49&lt;&gt;"Ja",VLOOKUP($D49,Listen!$A$2:$F$45,5,0)="Nein",E49&lt;IF(D49="LNG Anbindungsanlagen gemäß separater Festlegung",2022,2023)),$Y49,$W49),0)</f>
        <v>0</v>
      </c>
      <c r="AD49" s="35">
        <f>IFERROR(IF(OR($R49&lt;&gt;"Ja",VLOOKUP($D49,Listen!$A$2:$F$45,5,0)="Nein",E49&lt;IF(D49="LNG Anbindungsanlagen gemäß separater Festlegung",2022,2023)),$Y49,$W49),0)</f>
        <v>0</v>
      </c>
      <c r="AE49" s="35">
        <f>IFERROR(IF(OR($S49&lt;&gt;"Ja",VLOOKUP($D49,Listen!$A$2:$F$45,6,0)="Nein"),$Y49,$X49),0)</f>
        <v>0</v>
      </c>
      <c r="AF49" s="35">
        <f>IFERROR(IF(OR($S49&lt;&gt;"Ja",VLOOKUP($D49,Listen!$A$2:$F$45,6,0)="Nein"),$Y49,$X49),0)</f>
        <v>0</v>
      </c>
      <c r="AG49" s="35">
        <f>IFERROR(IF(OR($S49&lt;&gt;"Ja",VLOOKUP($D49,Listen!$A$2:$F$45,6,0)="Nein"),$Y49,$X49),0)</f>
        <v>0</v>
      </c>
      <c r="AH49" s="37">
        <f t="shared" si="4"/>
        <v>0</v>
      </c>
      <c r="AI49" s="147">
        <f>IFERROR(IF(VLOOKUP($D49,Listen!$A$2:$F$45,6,0)="Ja",MAX(BC49:BD49),D_SAV!$BC49),0)</f>
        <v>0</v>
      </c>
      <c r="AJ49" s="37">
        <f t="shared" si="5"/>
        <v>0</v>
      </c>
      <c r="AL49" s="149">
        <f t="shared" si="6"/>
        <v>0</v>
      </c>
      <c r="AM49" s="149">
        <f t="shared" si="7"/>
        <v>0</v>
      </c>
      <c r="AN49" s="149">
        <f t="shared" si="8"/>
        <v>0</v>
      </c>
      <c r="AO49" s="149">
        <f t="shared" si="9"/>
        <v>0</v>
      </c>
      <c r="AP49" s="149">
        <f t="shared" si="10"/>
        <v>0</v>
      </c>
      <c r="AQ49" s="149">
        <f t="shared" si="11"/>
        <v>0</v>
      </c>
      <c r="AR49" s="149">
        <f t="shared" si="12"/>
        <v>0</v>
      </c>
      <c r="AS49" s="149">
        <f t="shared" si="18"/>
        <v>0</v>
      </c>
      <c r="AT49" s="149">
        <f t="shared" si="13"/>
        <v>0</v>
      </c>
      <c r="AU49" s="149">
        <f t="shared" si="14"/>
        <v>0</v>
      </c>
      <c r="AV49" s="149">
        <f t="shared" si="19"/>
        <v>0</v>
      </c>
      <c r="AW49" s="149">
        <f t="shared" si="15"/>
        <v>0</v>
      </c>
      <c r="AX49" s="149">
        <f t="shared" si="16"/>
        <v>0</v>
      </c>
      <c r="AY49" s="149">
        <f t="shared" si="20"/>
        <v>0</v>
      </c>
      <c r="AZ49" s="149">
        <f t="shared" si="17"/>
        <v>0</v>
      </c>
      <c r="BA49" s="149">
        <f>IFERROR(IF(VLOOKUP($D49,Listen!$A$2:$F$45,6,0)="Ja",AX49-MAX(AY49:AZ49),AX49-AY49),0)</f>
        <v>0</v>
      </c>
      <c r="BB49" s="149">
        <f t="shared" si="21"/>
        <v>0</v>
      </c>
      <c r="BC49" s="149">
        <f t="shared" si="22"/>
        <v>0</v>
      </c>
      <c r="BD49" s="149">
        <f t="shared" si="23"/>
        <v>0</v>
      </c>
      <c r="BE49" s="149">
        <f>IFERROR(IF(VLOOKUP($D49,Listen!$A$2:$F$45,6,0)="Ja",BB49-MAX(BC49:BD49),BB49-BC49),0)</f>
        <v>0</v>
      </c>
    </row>
    <row r="50" spans="1:57" s="150" customFormat="1" x14ac:dyDescent="0.25">
      <c r="A50" s="142">
        <v>46</v>
      </c>
      <c r="B50" s="143" t="str">
        <f>IF(AND(E50&lt;&gt;0,D50&lt;&gt;0,F50&lt;&gt;0),IF(C50&lt;&gt;0,CONCATENATE(C50,"-AGr",VLOOKUP(D50,Listen!$A$2:$D$45,4,FALSE),"-",E50,"-",F50,),CONCATENATE("AGr",VLOOKUP(D50,Listen!$A$2:$D$45,4,FALSE),"-",E50,"-",F50)),"keine vollständige ID")</f>
        <v>keine vollständige ID</v>
      </c>
      <c r="C50" s="28"/>
      <c r="D50" s="144"/>
      <c r="E50" s="144"/>
      <c r="F50" s="151"/>
      <c r="G50" s="12"/>
      <c r="H50" s="12"/>
      <c r="I50" s="12"/>
      <c r="J50" s="12"/>
      <c r="K50" s="12"/>
      <c r="L50" s="145">
        <f>IF(E50&gt;A_Stammdaten!$B$12,0,G50+H50-J50)</f>
        <v>0</v>
      </c>
      <c r="M50" s="12"/>
      <c r="N50" s="12"/>
      <c r="O50" s="12"/>
      <c r="P50" s="45">
        <f t="shared" si="0"/>
        <v>0</v>
      </c>
      <c r="Q50" s="26"/>
      <c r="R50" s="26"/>
      <c r="S50" s="26"/>
      <c r="T50" s="26"/>
      <c r="U50" s="146"/>
      <c r="V50" s="26"/>
      <c r="W50" s="46" t="str">
        <f t="shared" si="1"/>
        <v>-</v>
      </c>
      <c r="X50" s="46" t="str">
        <f t="shared" si="2"/>
        <v>-</v>
      </c>
      <c r="Y50" s="46">
        <f>IF(ISBLANK($D50),0,VLOOKUP($D50,Listen!$A$2:$C$45,2,FALSE))</f>
        <v>0</v>
      </c>
      <c r="Z50" s="46">
        <f>IF(ISBLANK($D50),0,VLOOKUP($D50,Listen!$A$2:$C$45,3,FALSE))</f>
        <v>0</v>
      </c>
      <c r="AA50" s="35">
        <f t="shared" si="25"/>
        <v>0</v>
      </c>
      <c r="AB50" s="35">
        <f t="shared" si="25"/>
        <v>0</v>
      </c>
      <c r="AC50" s="35">
        <f>IFERROR(IF(OR($R50&lt;&gt;"Ja",VLOOKUP($D50,Listen!$A$2:$F$45,5,0)="Nein",E50&lt;IF(D50="LNG Anbindungsanlagen gemäß separater Festlegung",2022,2023)),$Y50,$W50),0)</f>
        <v>0</v>
      </c>
      <c r="AD50" s="35">
        <f>IFERROR(IF(OR($R50&lt;&gt;"Ja",VLOOKUP($D50,Listen!$A$2:$F$45,5,0)="Nein",E50&lt;IF(D50="LNG Anbindungsanlagen gemäß separater Festlegung",2022,2023)),$Y50,$W50),0)</f>
        <v>0</v>
      </c>
      <c r="AE50" s="35">
        <f>IFERROR(IF(OR($S50&lt;&gt;"Ja",VLOOKUP($D50,Listen!$A$2:$F$45,6,0)="Nein"),$Y50,$X50),0)</f>
        <v>0</v>
      </c>
      <c r="AF50" s="35">
        <f>IFERROR(IF(OR($S50&lt;&gt;"Ja",VLOOKUP($D50,Listen!$A$2:$F$45,6,0)="Nein"),$Y50,$X50),0)</f>
        <v>0</v>
      </c>
      <c r="AG50" s="35">
        <f>IFERROR(IF(OR($S50&lt;&gt;"Ja",VLOOKUP($D50,Listen!$A$2:$F$45,6,0)="Nein"),$Y50,$X50),0)</f>
        <v>0</v>
      </c>
      <c r="AH50" s="37">
        <f t="shared" si="4"/>
        <v>0</v>
      </c>
      <c r="AI50" s="147">
        <f>IFERROR(IF(VLOOKUP($D50,Listen!$A$2:$F$45,6,0)="Ja",MAX(BC50:BD50),D_SAV!$BC50),0)</f>
        <v>0</v>
      </c>
      <c r="AJ50" s="37">
        <f t="shared" si="5"/>
        <v>0</v>
      </c>
      <c r="AL50" s="149">
        <f t="shared" si="6"/>
        <v>0</v>
      </c>
      <c r="AM50" s="149">
        <f t="shared" si="7"/>
        <v>0</v>
      </c>
      <c r="AN50" s="149">
        <f t="shared" si="8"/>
        <v>0</v>
      </c>
      <c r="AO50" s="149">
        <f t="shared" si="9"/>
        <v>0</v>
      </c>
      <c r="AP50" s="149">
        <f t="shared" si="10"/>
        <v>0</v>
      </c>
      <c r="AQ50" s="149">
        <f t="shared" si="11"/>
        <v>0</v>
      </c>
      <c r="AR50" s="149">
        <f t="shared" si="12"/>
        <v>0</v>
      </c>
      <c r="AS50" s="149">
        <f t="shared" si="18"/>
        <v>0</v>
      </c>
      <c r="AT50" s="149">
        <f t="shared" si="13"/>
        <v>0</v>
      </c>
      <c r="AU50" s="149">
        <f t="shared" si="14"/>
        <v>0</v>
      </c>
      <c r="AV50" s="149">
        <f t="shared" si="19"/>
        <v>0</v>
      </c>
      <c r="AW50" s="149">
        <f t="shared" si="15"/>
        <v>0</v>
      </c>
      <c r="AX50" s="149">
        <f t="shared" si="16"/>
        <v>0</v>
      </c>
      <c r="AY50" s="149">
        <f t="shared" si="20"/>
        <v>0</v>
      </c>
      <c r="AZ50" s="149">
        <f t="shared" si="17"/>
        <v>0</v>
      </c>
      <c r="BA50" s="149">
        <f>IFERROR(IF(VLOOKUP($D50,Listen!$A$2:$F$45,6,0)="Ja",AX50-MAX(AY50:AZ50),AX50-AY50),0)</f>
        <v>0</v>
      </c>
      <c r="BB50" s="149">
        <f t="shared" si="21"/>
        <v>0</v>
      </c>
      <c r="BC50" s="149">
        <f t="shared" si="22"/>
        <v>0</v>
      </c>
      <c r="BD50" s="149">
        <f t="shared" si="23"/>
        <v>0</v>
      </c>
      <c r="BE50" s="149">
        <f>IFERROR(IF(VLOOKUP($D50,Listen!$A$2:$F$45,6,0)="Ja",BB50-MAX(BC50:BD50),BB50-BC50),0)</f>
        <v>0</v>
      </c>
    </row>
    <row r="51" spans="1:57" s="150" customFormat="1" x14ac:dyDescent="0.25">
      <c r="A51" s="142">
        <v>47</v>
      </c>
      <c r="B51" s="143" t="str">
        <f>IF(AND(E51&lt;&gt;0,D51&lt;&gt;0,F51&lt;&gt;0),IF(C51&lt;&gt;0,CONCATENATE(C51,"-AGr",VLOOKUP(D51,Listen!$A$2:$D$45,4,FALSE),"-",E51,"-",F51,),CONCATENATE("AGr",VLOOKUP(D51,Listen!$A$2:$D$45,4,FALSE),"-",E51,"-",F51)),"keine vollständige ID")</f>
        <v>keine vollständige ID</v>
      </c>
      <c r="C51" s="28"/>
      <c r="D51" s="144"/>
      <c r="E51" s="144"/>
      <c r="F51" s="151"/>
      <c r="G51" s="12"/>
      <c r="H51" s="12"/>
      <c r="I51" s="12"/>
      <c r="J51" s="12"/>
      <c r="K51" s="12"/>
      <c r="L51" s="145">
        <f>IF(E51&gt;A_Stammdaten!$B$12,0,G51+H51-J51)</f>
        <v>0</v>
      </c>
      <c r="M51" s="12"/>
      <c r="N51" s="12"/>
      <c r="O51" s="12"/>
      <c r="P51" s="45">
        <f t="shared" si="0"/>
        <v>0</v>
      </c>
      <c r="Q51" s="26"/>
      <c r="R51" s="26"/>
      <c r="S51" s="26"/>
      <c r="T51" s="26"/>
      <c r="U51" s="146"/>
      <c r="V51" s="26"/>
      <c r="W51" s="46" t="str">
        <f t="shared" si="1"/>
        <v>-</v>
      </c>
      <c r="X51" s="46" t="str">
        <f t="shared" si="2"/>
        <v>-</v>
      </c>
      <c r="Y51" s="46">
        <f>IF(ISBLANK($D51),0,VLOOKUP($D51,Listen!$A$2:$C$45,2,FALSE))</f>
        <v>0</v>
      </c>
      <c r="Z51" s="46">
        <f>IF(ISBLANK($D51),0,VLOOKUP($D51,Listen!$A$2:$C$45,3,FALSE))</f>
        <v>0</v>
      </c>
      <c r="AA51" s="35">
        <f t="shared" si="25"/>
        <v>0</v>
      </c>
      <c r="AB51" s="35">
        <f t="shared" si="25"/>
        <v>0</v>
      </c>
      <c r="AC51" s="35">
        <f>IFERROR(IF(OR($R51&lt;&gt;"Ja",VLOOKUP($D51,Listen!$A$2:$F$45,5,0)="Nein",E51&lt;IF(D51="LNG Anbindungsanlagen gemäß separater Festlegung",2022,2023)),$Y51,$W51),0)</f>
        <v>0</v>
      </c>
      <c r="AD51" s="35">
        <f>IFERROR(IF(OR($R51&lt;&gt;"Ja",VLOOKUP($D51,Listen!$A$2:$F$45,5,0)="Nein",E51&lt;IF(D51="LNG Anbindungsanlagen gemäß separater Festlegung",2022,2023)),$Y51,$W51),0)</f>
        <v>0</v>
      </c>
      <c r="AE51" s="35">
        <f>IFERROR(IF(OR($S51&lt;&gt;"Ja",VLOOKUP($D51,Listen!$A$2:$F$45,6,0)="Nein"),$Y51,$X51),0)</f>
        <v>0</v>
      </c>
      <c r="AF51" s="35">
        <f>IFERROR(IF(OR($S51&lt;&gt;"Ja",VLOOKUP($D51,Listen!$A$2:$F$45,6,0)="Nein"),$Y51,$X51),0)</f>
        <v>0</v>
      </c>
      <c r="AG51" s="35">
        <f>IFERROR(IF(OR($S51&lt;&gt;"Ja",VLOOKUP($D51,Listen!$A$2:$F$45,6,0)="Nein"),$Y51,$X51),0)</f>
        <v>0</v>
      </c>
      <c r="AH51" s="37">
        <f t="shared" si="4"/>
        <v>0</v>
      </c>
      <c r="AI51" s="147">
        <f>IFERROR(IF(VLOOKUP($D51,Listen!$A$2:$F$45,6,0)="Ja",MAX(BC51:BD51),D_SAV!$BC51),0)</f>
        <v>0</v>
      </c>
      <c r="AJ51" s="37">
        <f t="shared" si="5"/>
        <v>0</v>
      </c>
      <c r="AL51" s="149">
        <f t="shared" si="6"/>
        <v>0</v>
      </c>
      <c r="AM51" s="149">
        <f t="shared" si="7"/>
        <v>0</v>
      </c>
      <c r="AN51" s="149">
        <f t="shared" si="8"/>
        <v>0</v>
      </c>
      <c r="AO51" s="149">
        <f t="shared" si="9"/>
        <v>0</v>
      </c>
      <c r="AP51" s="149">
        <f t="shared" si="10"/>
        <v>0</v>
      </c>
      <c r="AQ51" s="149">
        <f t="shared" si="11"/>
        <v>0</v>
      </c>
      <c r="AR51" s="149">
        <f t="shared" si="12"/>
        <v>0</v>
      </c>
      <c r="AS51" s="149">
        <f t="shared" si="18"/>
        <v>0</v>
      </c>
      <c r="AT51" s="149">
        <f t="shared" si="13"/>
        <v>0</v>
      </c>
      <c r="AU51" s="149">
        <f t="shared" si="14"/>
        <v>0</v>
      </c>
      <c r="AV51" s="149">
        <f t="shared" si="19"/>
        <v>0</v>
      </c>
      <c r="AW51" s="149">
        <f t="shared" si="15"/>
        <v>0</v>
      </c>
      <c r="AX51" s="149">
        <f t="shared" si="16"/>
        <v>0</v>
      </c>
      <c r="AY51" s="149">
        <f t="shared" si="20"/>
        <v>0</v>
      </c>
      <c r="AZ51" s="149">
        <f t="shared" si="17"/>
        <v>0</v>
      </c>
      <c r="BA51" s="149">
        <f>IFERROR(IF(VLOOKUP($D51,Listen!$A$2:$F$45,6,0)="Ja",AX51-MAX(AY51:AZ51),AX51-AY51),0)</f>
        <v>0</v>
      </c>
      <c r="BB51" s="149">
        <f t="shared" si="21"/>
        <v>0</v>
      </c>
      <c r="BC51" s="149">
        <f t="shared" si="22"/>
        <v>0</v>
      </c>
      <c r="BD51" s="149">
        <f t="shared" si="23"/>
        <v>0</v>
      </c>
      <c r="BE51" s="149">
        <f>IFERROR(IF(VLOOKUP($D51,Listen!$A$2:$F$45,6,0)="Ja",BB51-MAX(BC51:BD51),BB51-BC51),0)</f>
        <v>0</v>
      </c>
    </row>
    <row r="52" spans="1:57" s="150" customFormat="1" x14ac:dyDescent="0.25">
      <c r="A52" s="142">
        <v>48</v>
      </c>
      <c r="B52" s="143" t="str">
        <f>IF(AND(E52&lt;&gt;0,D52&lt;&gt;0,F52&lt;&gt;0),IF(C52&lt;&gt;0,CONCATENATE(C52,"-AGr",VLOOKUP(D52,Listen!$A$2:$D$45,4,FALSE),"-",E52,"-",F52,),CONCATENATE("AGr",VLOOKUP(D52,Listen!$A$2:$D$45,4,FALSE),"-",E52,"-",F52)),"keine vollständige ID")</f>
        <v>keine vollständige ID</v>
      </c>
      <c r="C52" s="28"/>
      <c r="D52" s="144"/>
      <c r="E52" s="144"/>
      <c r="F52" s="151"/>
      <c r="G52" s="12"/>
      <c r="H52" s="12"/>
      <c r="I52" s="12"/>
      <c r="J52" s="12"/>
      <c r="K52" s="12"/>
      <c r="L52" s="145">
        <f>IF(E52&gt;A_Stammdaten!$B$12,0,G52+H52-J52)</f>
        <v>0</v>
      </c>
      <c r="M52" s="12"/>
      <c r="N52" s="12"/>
      <c r="O52" s="12"/>
      <c r="P52" s="45">
        <f t="shared" si="0"/>
        <v>0</v>
      </c>
      <c r="Q52" s="26"/>
      <c r="R52" s="26"/>
      <c r="S52" s="26"/>
      <c r="T52" s="26"/>
      <c r="U52" s="146"/>
      <c r="V52" s="26"/>
      <c r="W52" s="46" t="str">
        <f t="shared" si="1"/>
        <v>-</v>
      </c>
      <c r="X52" s="46" t="str">
        <f t="shared" si="2"/>
        <v>-</v>
      </c>
      <c r="Y52" s="46">
        <f>IF(ISBLANK($D52),0,VLOOKUP($D52,Listen!$A$2:$C$45,2,FALSE))</f>
        <v>0</v>
      </c>
      <c r="Z52" s="46">
        <f>IF(ISBLANK($D52),0,VLOOKUP($D52,Listen!$A$2:$C$45,3,FALSE))</f>
        <v>0</v>
      </c>
      <c r="AA52" s="35">
        <f t="shared" si="25"/>
        <v>0</v>
      </c>
      <c r="AB52" s="35">
        <f t="shared" si="25"/>
        <v>0</v>
      </c>
      <c r="AC52" s="35">
        <f>IFERROR(IF(OR($R52&lt;&gt;"Ja",VLOOKUP($D52,Listen!$A$2:$F$45,5,0)="Nein",E52&lt;IF(D52="LNG Anbindungsanlagen gemäß separater Festlegung",2022,2023)),$Y52,$W52),0)</f>
        <v>0</v>
      </c>
      <c r="AD52" s="35">
        <f>IFERROR(IF(OR($R52&lt;&gt;"Ja",VLOOKUP($D52,Listen!$A$2:$F$45,5,0)="Nein",E52&lt;IF(D52="LNG Anbindungsanlagen gemäß separater Festlegung",2022,2023)),$Y52,$W52),0)</f>
        <v>0</v>
      </c>
      <c r="AE52" s="35">
        <f>IFERROR(IF(OR($S52&lt;&gt;"Ja",VLOOKUP($D52,Listen!$A$2:$F$45,6,0)="Nein"),$Y52,$X52),0)</f>
        <v>0</v>
      </c>
      <c r="AF52" s="35">
        <f>IFERROR(IF(OR($S52&lt;&gt;"Ja",VLOOKUP($D52,Listen!$A$2:$F$45,6,0)="Nein"),$Y52,$X52),0)</f>
        <v>0</v>
      </c>
      <c r="AG52" s="35">
        <f>IFERROR(IF(OR($S52&lt;&gt;"Ja",VLOOKUP($D52,Listen!$A$2:$F$45,6,0)="Nein"),$Y52,$X52),0)</f>
        <v>0</v>
      </c>
      <c r="AH52" s="37">
        <f t="shared" si="4"/>
        <v>0</v>
      </c>
      <c r="AI52" s="147">
        <f>IFERROR(IF(VLOOKUP($D52,Listen!$A$2:$F$45,6,0)="Ja",MAX(BC52:BD52),D_SAV!$BC52),0)</f>
        <v>0</v>
      </c>
      <c r="AJ52" s="37">
        <f t="shared" si="5"/>
        <v>0</v>
      </c>
      <c r="AL52" s="149">
        <f t="shared" si="6"/>
        <v>0</v>
      </c>
      <c r="AM52" s="149">
        <f t="shared" si="7"/>
        <v>0</v>
      </c>
      <c r="AN52" s="149">
        <f t="shared" si="8"/>
        <v>0</v>
      </c>
      <c r="AO52" s="149">
        <f t="shared" si="9"/>
        <v>0</v>
      </c>
      <c r="AP52" s="149">
        <f t="shared" si="10"/>
        <v>0</v>
      </c>
      <c r="AQ52" s="149">
        <f t="shared" si="11"/>
        <v>0</v>
      </c>
      <c r="AR52" s="149">
        <f t="shared" si="12"/>
        <v>0</v>
      </c>
      <c r="AS52" s="149">
        <f t="shared" si="18"/>
        <v>0</v>
      </c>
      <c r="AT52" s="149">
        <f t="shared" si="13"/>
        <v>0</v>
      </c>
      <c r="AU52" s="149">
        <f t="shared" si="14"/>
        <v>0</v>
      </c>
      <c r="AV52" s="149">
        <f t="shared" si="19"/>
        <v>0</v>
      </c>
      <c r="AW52" s="149">
        <f t="shared" si="15"/>
        <v>0</v>
      </c>
      <c r="AX52" s="149">
        <f t="shared" si="16"/>
        <v>0</v>
      </c>
      <c r="AY52" s="149">
        <f t="shared" si="20"/>
        <v>0</v>
      </c>
      <c r="AZ52" s="149">
        <f t="shared" si="17"/>
        <v>0</v>
      </c>
      <c r="BA52" s="149">
        <f>IFERROR(IF(VLOOKUP($D52,Listen!$A$2:$F$45,6,0)="Ja",AX52-MAX(AY52:AZ52),AX52-AY52),0)</f>
        <v>0</v>
      </c>
      <c r="BB52" s="149">
        <f t="shared" si="21"/>
        <v>0</v>
      </c>
      <c r="BC52" s="149">
        <f t="shared" si="22"/>
        <v>0</v>
      </c>
      <c r="BD52" s="149">
        <f t="shared" si="23"/>
        <v>0</v>
      </c>
      <c r="BE52" s="149">
        <f>IFERROR(IF(VLOOKUP($D52,Listen!$A$2:$F$45,6,0)="Ja",BB52-MAX(BC52:BD52),BB52-BC52),0)</f>
        <v>0</v>
      </c>
    </row>
    <row r="53" spans="1:57" s="150" customFormat="1" x14ac:dyDescent="0.25">
      <c r="A53" s="142">
        <v>49</v>
      </c>
      <c r="B53" s="143" t="str">
        <f>IF(AND(E53&lt;&gt;0,D53&lt;&gt;0,F53&lt;&gt;0),IF(C53&lt;&gt;0,CONCATENATE(C53,"-AGr",VLOOKUP(D53,Listen!$A$2:$D$45,4,FALSE),"-",E53,"-",F53,),CONCATENATE("AGr",VLOOKUP(D53,Listen!$A$2:$D$45,4,FALSE),"-",E53,"-",F53)),"keine vollständige ID")</f>
        <v>keine vollständige ID</v>
      </c>
      <c r="C53" s="28"/>
      <c r="D53" s="144"/>
      <c r="E53" s="144"/>
      <c r="F53" s="151"/>
      <c r="G53" s="12"/>
      <c r="H53" s="12"/>
      <c r="I53" s="12"/>
      <c r="J53" s="12"/>
      <c r="K53" s="12"/>
      <c r="L53" s="145">
        <f>IF(E53&gt;A_Stammdaten!$B$12,0,G53+H53-J53)</f>
        <v>0</v>
      </c>
      <c r="M53" s="12"/>
      <c r="N53" s="12"/>
      <c r="O53" s="12"/>
      <c r="P53" s="45">
        <f t="shared" si="0"/>
        <v>0</v>
      </c>
      <c r="Q53" s="26"/>
      <c r="R53" s="26"/>
      <c r="S53" s="26"/>
      <c r="T53" s="26"/>
      <c r="U53" s="146"/>
      <c r="V53" s="26"/>
      <c r="W53" s="46" t="str">
        <f t="shared" si="1"/>
        <v>-</v>
      </c>
      <c r="X53" s="46" t="str">
        <f t="shared" si="2"/>
        <v>-</v>
      </c>
      <c r="Y53" s="46">
        <f>IF(ISBLANK($D53),0,VLOOKUP($D53,Listen!$A$2:$C$45,2,FALSE))</f>
        <v>0</v>
      </c>
      <c r="Z53" s="46">
        <f>IF(ISBLANK($D53),0,VLOOKUP($D53,Listen!$A$2:$C$45,3,FALSE))</f>
        <v>0</v>
      </c>
      <c r="AA53" s="35">
        <f t="shared" si="25"/>
        <v>0</v>
      </c>
      <c r="AB53" s="35">
        <f t="shared" si="25"/>
        <v>0</v>
      </c>
      <c r="AC53" s="35">
        <f>IFERROR(IF(OR($R53&lt;&gt;"Ja",VLOOKUP($D53,Listen!$A$2:$F$45,5,0)="Nein",E53&lt;IF(D53="LNG Anbindungsanlagen gemäß separater Festlegung",2022,2023)),$Y53,$W53),0)</f>
        <v>0</v>
      </c>
      <c r="AD53" s="35">
        <f>IFERROR(IF(OR($R53&lt;&gt;"Ja",VLOOKUP($D53,Listen!$A$2:$F$45,5,0)="Nein",E53&lt;IF(D53="LNG Anbindungsanlagen gemäß separater Festlegung",2022,2023)),$Y53,$W53),0)</f>
        <v>0</v>
      </c>
      <c r="AE53" s="35">
        <f>IFERROR(IF(OR($S53&lt;&gt;"Ja",VLOOKUP($D53,Listen!$A$2:$F$45,6,0)="Nein"),$Y53,$X53),0)</f>
        <v>0</v>
      </c>
      <c r="AF53" s="35">
        <f>IFERROR(IF(OR($S53&lt;&gt;"Ja",VLOOKUP($D53,Listen!$A$2:$F$45,6,0)="Nein"),$Y53,$X53),0)</f>
        <v>0</v>
      </c>
      <c r="AG53" s="35">
        <f>IFERROR(IF(OR($S53&lt;&gt;"Ja",VLOOKUP($D53,Listen!$A$2:$F$45,6,0)="Nein"),$Y53,$X53),0)</f>
        <v>0</v>
      </c>
      <c r="AH53" s="37">
        <f t="shared" si="4"/>
        <v>0</v>
      </c>
      <c r="AI53" s="147">
        <f>IFERROR(IF(VLOOKUP($D53,Listen!$A$2:$F$45,6,0)="Ja",MAX(BC53:BD53),D_SAV!$BC53),0)</f>
        <v>0</v>
      </c>
      <c r="AJ53" s="37">
        <f t="shared" si="5"/>
        <v>0</v>
      </c>
      <c r="AL53" s="149">
        <f t="shared" si="6"/>
        <v>0</v>
      </c>
      <c r="AM53" s="149">
        <f t="shared" si="7"/>
        <v>0</v>
      </c>
      <c r="AN53" s="149">
        <f t="shared" si="8"/>
        <v>0</v>
      </c>
      <c r="AO53" s="149">
        <f t="shared" si="9"/>
        <v>0</v>
      </c>
      <c r="AP53" s="149">
        <f t="shared" si="10"/>
        <v>0</v>
      </c>
      <c r="AQ53" s="149">
        <f t="shared" si="11"/>
        <v>0</v>
      </c>
      <c r="AR53" s="149">
        <f t="shared" si="12"/>
        <v>0</v>
      </c>
      <c r="AS53" s="149">
        <f t="shared" si="18"/>
        <v>0</v>
      </c>
      <c r="AT53" s="149">
        <f t="shared" si="13"/>
        <v>0</v>
      </c>
      <c r="AU53" s="149">
        <f t="shared" si="14"/>
        <v>0</v>
      </c>
      <c r="AV53" s="149">
        <f t="shared" si="19"/>
        <v>0</v>
      </c>
      <c r="AW53" s="149">
        <f t="shared" si="15"/>
        <v>0</v>
      </c>
      <c r="AX53" s="149">
        <f t="shared" si="16"/>
        <v>0</v>
      </c>
      <c r="AY53" s="149">
        <f t="shared" si="20"/>
        <v>0</v>
      </c>
      <c r="AZ53" s="149">
        <f t="shared" si="17"/>
        <v>0</v>
      </c>
      <c r="BA53" s="149">
        <f>IFERROR(IF(VLOOKUP($D53,Listen!$A$2:$F$45,6,0)="Ja",AX53-MAX(AY53:AZ53),AX53-AY53),0)</f>
        <v>0</v>
      </c>
      <c r="BB53" s="149">
        <f t="shared" si="21"/>
        <v>0</v>
      </c>
      <c r="BC53" s="149">
        <f t="shared" si="22"/>
        <v>0</v>
      </c>
      <c r="BD53" s="149">
        <f t="shared" si="23"/>
        <v>0</v>
      </c>
      <c r="BE53" s="149">
        <f>IFERROR(IF(VLOOKUP($D53,Listen!$A$2:$F$45,6,0)="Ja",BB53-MAX(BC53:BD53),BB53-BC53),0)</f>
        <v>0</v>
      </c>
    </row>
    <row r="54" spans="1:57" s="150" customFormat="1" x14ac:dyDescent="0.25">
      <c r="A54" s="142">
        <v>50</v>
      </c>
      <c r="B54" s="143" t="str">
        <f>IF(AND(E54&lt;&gt;0,D54&lt;&gt;0,F54&lt;&gt;0),IF(C54&lt;&gt;0,CONCATENATE(C54,"-AGr",VLOOKUP(D54,Listen!$A$2:$D$45,4,FALSE),"-",E54,"-",F54,),CONCATENATE("AGr",VLOOKUP(D54,Listen!$A$2:$D$45,4,FALSE),"-",E54,"-",F54)),"keine vollständige ID")</f>
        <v>keine vollständige ID</v>
      </c>
      <c r="C54" s="28"/>
      <c r="D54" s="144"/>
      <c r="E54" s="144"/>
      <c r="F54" s="151"/>
      <c r="G54" s="12"/>
      <c r="H54" s="12"/>
      <c r="I54" s="12"/>
      <c r="J54" s="12"/>
      <c r="K54" s="12"/>
      <c r="L54" s="145">
        <f>IF(E54&gt;A_Stammdaten!$B$12,0,G54+H54-J54)</f>
        <v>0</v>
      </c>
      <c r="M54" s="12"/>
      <c r="N54" s="12"/>
      <c r="O54" s="12"/>
      <c r="P54" s="45">
        <f t="shared" si="0"/>
        <v>0</v>
      </c>
      <c r="Q54" s="26"/>
      <c r="R54" s="26"/>
      <c r="S54" s="26"/>
      <c r="T54" s="26"/>
      <c r="U54" s="146"/>
      <c r="V54" s="26"/>
      <c r="W54" s="46" t="str">
        <f t="shared" si="1"/>
        <v>-</v>
      </c>
      <c r="X54" s="46" t="str">
        <f t="shared" si="2"/>
        <v>-</v>
      </c>
      <c r="Y54" s="46">
        <f>IF(ISBLANK($D54),0,VLOOKUP($D54,Listen!$A$2:$C$45,2,FALSE))</f>
        <v>0</v>
      </c>
      <c r="Z54" s="46">
        <f>IF(ISBLANK($D54),0,VLOOKUP($D54,Listen!$A$2:$C$45,3,FALSE))</f>
        <v>0</v>
      </c>
      <c r="AA54" s="35">
        <f t="shared" si="25"/>
        <v>0</v>
      </c>
      <c r="AB54" s="35">
        <f t="shared" si="25"/>
        <v>0</v>
      </c>
      <c r="AC54" s="35">
        <f>IFERROR(IF(OR($R54&lt;&gt;"Ja",VLOOKUP($D54,Listen!$A$2:$F$45,5,0)="Nein",E54&lt;IF(D54="LNG Anbindungsanlagen gemäß separater Festlegung",2022,2023)),$Y54,$W54),0)</f>
        <v>0</v>
      </c>
      <c r="AD54" s="35">
        <f>IFERROR(IF(OR($R54&lt;&gt;"Ja",VLOOKUP($D54,Listen!$A$2:$F$45,5,0)="Nein",E54&lt;IF(D54="LNG Anbindungsanlagen gemäß separater Festlegung",2022,2023)),$Y54,$W54),0)</f>
        <v>0</v>
      </c>
      <c r="AE54" s="35">
        <f>IFERROR(IF(OR($S54&lt;&gt;"Ja",VLOOKUP($D54,Listen!$A$2:$F$45,6,0)="Nein"),$Y54,$X54),0)</f>
        <v>0</v>
      </c>
      <c r="AF54" s="35">
        <f>IFERROR(IF(OR($S54&lt;&gt;"Ja",VLOOKUP($D54,Listen!$A$2:$F$45,6,0)="Nein"),$Y54,$X54),0)</f>
        <v>0</v>
      </c>
      <c r="AG54" s="35">
        <f>IFERROR(IF(OR($S54&lt;&gt;"Ja",VLOOKUP($D54,Listen!$A$2:$F$45,6,0)="Nein"),$Y54,$X54),0)</f>
        <v>0</v>
      </c>
      <c r="AH54" s="37">
        <f t="shared" si="4"/>
        <v>0</v>
      </c>
      <c r="AI54" s="147">
        <f>IFERROR(IF(VLOOKUP($D54,Listen!$A$2:$F$45,6,0)="Ja",MAX(BC54:BD54),D_SAV!$BC54),0)</f>
        <v>0</v>
      </c>
      <c r="AJ54" s="37">
        <f t="shared" si="5"/>
        <v>0</v>
      </c>
      <c r="AL54" s="149">
        <f t="shared" si="6"/>
        <v>0</v>
      </c>
      <c r="AM54" s="149">
        <f t="shared" si="7"/>
        <v>0</v>
      </c>
      <c r="AN54" s="149">
        <f t="shared" si="8"/>
        <v>0</v>
      </c>
      <c r="AO54" s="149">
        <f t="shared" si="9"/>
        <v>0</v>
      </c>
      <c r="AP54" s="149">
        <f t="shared" si="10"/>
        <v>0</v>
      </c>
      <c r="AQ54" s="149">
        <f t="shared" si="11"/>
        <v>0</v>
      </c>
      <c r="AR54" s="149">
        <f t="shared" si="12"/>
        <v>0</v>
      </c>
      <c r="AS54" s="149">
        <f t="shared" si="18"/>
        <v>0</v>
      </c>
      <c r="AT54" s="149">
        <f t="shared" si="13"/>
        <v>0</v>
      </c>
      <c r="AU54" s="149">
        <f t="shared" si="14"/>
        <v>0</v>
      </c>
      <c r="AV54" s="149">
        <f t="shared" si="19"/>
        <v>0</v>
      </c>
      <c r="AW54" s="149">
        <f t="shared" si="15"/>
        <v>0</v>
      </c>
      <c r="AX54" s="149">
        <f t="shared" si="16"/>
        <v>0</v>
      </c>
      <c r="AY54" s="149">
        <f t="shared" si="20"/>
        <v>0</v>
      </c>
      <c r="AZ54" s="149">
        <f t="shared" si="17"/>
        <v>0</v>
      </c>
      <c r="BA54" s="149">
        <f>IFERROR(IF(VLOOKUP($D54,Listen!$A$2:$F$45,6,0)="Ja",AX54-MAX(AY54:AZ54),AX54-AY54),0)</f>
        <v>0</v>
      </c>
      <c r="BB54" s="149">
        <f t="shared" si="21"/>
        <v>0</v>
      </c>
      <c r="BC54" s="149">
        <f t="shared" si="22"/>
        <v>0</v>
      </c>
      <c r="BD54" s="149">
        <f t="shared" si="23"/>
        <v>0</v>
      </c>
      <c r="BE54" s="149">
        <f>IFERROR(IF(VLOOKUP($D54,Listen!$A$2:$F$45,6,0)="Ja",BB54-MAX(BC54:BD54),BB54-BC54),0)</f>
        <v>0</v>
      </c>
    </row>
    <row r="55" spans="1:57" s="150" customFormat="1" x14ac:dyDescent="0.25">
      <c r="A55" s="142">
        <v>51</v>
      </c>
      <c r="B55" s="143" t="str">
        <f>IF(AND(E55&lt;&gt;0,D55&lt;&gt;0,F55&lt;&gt;0),IF(C55&lt;&gt;0,CONCATENATE(C55,"-AGr",VLOOKUP(D55,Listen!$A$2:$D$45,4,FALSE),"-",E55,"-",F55,),CONCATENATE("AGr",VLOOKUP(D55,Listen!$A$2:$D$45,4,FALSE),"-",E55,"-",F55)),"keine vollständige ID")</f>
        <v>keine vollständige ID</v>
      </c>
      <c r="C55" s="28"/>
      <c r="D55" s="144"/>
      <c r="E55" s="144"/>
      <c r="F55" s="151"/>
      <c r="G55" s="12"/>
      <c r="H55" s="12"/>
      <c r="I55" s="12"/>
      <c r="J55" s="12"/>
      <c r="K55" s="12"/>
      <c r="L55" s="145">
        <f>IF(E55&gt;A_Stammdaten!$B$12,0,G55+H55-J55)</f>
        <v>0</v>
      </c>
      <c r="M55" s="12"/>
      <c r="N55" s="12"/>
      <c r="O55" s="12"/>
      <c r="P55" s="45">
        <f t="shared" si="0"/>
        <v>0</v>
      </c>
      <c r="Q55" s="26"/>
      <c r="R55" s="26"/>
      <c r="S55" s="26"/>
      <c r="T55" s="26"/>
      <c r="U55" s="146"/>
      <c r="V55" s="26"/>
      <c r="W55" s="46" t="str">
        <f t="shared" si="1"/>
        <v>-</v>
      </c>
      <c r="X55" s="46" t="str">
        <f t="shared" si="2"/>
        <v>-</v>
      </c>
      <c r="Y55" s="46">
        <f>IF(ISBLANK($D55),0,VLOOKUP($D55,Listen!$A$2:$C$45,2,FALSE))</f>
        <v>0</v>
      </c>
      <c r="Z55" s="46">
        <f>IF(ISBLANK($D55),0,VLOOKUP($D55,Listen!$A$2:$C$45,3,FALSE))</f>
        <v>0</v>
      </c>
      <c r="AA55" s="35">
        <f t="shared" si="25"/>
        <v>0</v>
      </c>
      <c r="AB55" s="35">
        <f t="shared" si="25"/>
        <v>0</v>
      </c>
      <c r="AC55" s="35">
        <f>IFERROR(IF(OR($R55&lt;&gt;"Ja",VLOOKUP($D55,Listen!$A$2:$F$45,5,0)="Nein",E55&lt;IF(D55="LNG Anbindungsanlagen gemäß separater Festlegung",2022,2023)),$Y55,$W55),0)</f>
        <v>0</v>
      </c>
      <c r="AD55" s="35">
        <f>IFERROR(IF(OR($R55&lt;&gt;"Ja",VLOOKUP($D55,Listen!$A$2:$F$45,5,0)="Nein",E55&lt;IF(D55="LNG Anbindungsanlagen gemäß separater Festlegung",2022,2023)),$Y55,$W55),0)</f>
        <v>0</v>
      </c>
      <c r="AE55" s="35">
        <f>IFERROR(IF(OR($S55&lt;&gt;"Ja",VLOOKUP($D55,Listen!$A$2:$F$45,6,0)="Nein"),$Y55,$X55),0)</f>
        <v>0</v>
      </c>
      <c r="AF55" s="35">
        <f>IFERROR(IF(OR($S55&lt;&gt;"Ja",VLOOKUP($D55,Listen!$A$2:$F$45,6,0)="Nein"),$Y55,$X55),0)</f>
        <v>0</v>
      </c>
      <c r="AG55" s="35">
        <f>IFERROR(IF(OR($S55&lt;&gt;"Ja",VLOOKUP($D55,Listen!$A$2:$F$45,6,0)="Nein"),$Y55,$X55),0)</f>
        <v>0</v>
      </c>
      <c r="AH55" s="37">
        <f t="shared" si="4"/>
        <v>0</v>
      </c>
      <c r="AI55" s="147">
        <f>IFERROR(IF(VLOOKUP($D55,Listen!$A$2:$F$45,6,0)="Ja",MAX(BC55:BD55),D_SAV!$BC55),0)</f>
        <v>0</v>
      </c>
      <c r="AJ55" s="37">
        <f t="shared" si="5"/>
        <v>0</v>
      </c>
      <c r="AL55" s="149">
        <f t="shared" si="6"/>
        <v>0</v>
      </c>
      <c r="AM55" s="149">
        <f t="shared" si="7"/>
        <v>0</v>
      </c>
      <c r="AN55" s="149">
        <f t="shared" si="8"/>
        <v>0</v>
      </c>
      <c r="AO55" s="149">
        <f t="shared" si="9"/>
        <v>0</v>
      </c>
      <c r="AP55" s="149">
        <f t="shared" si="10"/>
        <v>0</v>
      </c>
      <c r="AQ55" s="149">
        <f t="shared" si="11"/>
        <v>0</v>
      </c>
      <c r="AR55" s="149">
        <f t="shared" si="12"/>
        <v>0</v>
      </c>
      <c r="AS55" s="149">
        <f t="shared" si="18"/>
        <v>0</v>
      </c>
      <c r="AT55" s="149">
        <f t="shared" si="13"/>
        <v>0</v>
      </c>
      <c r="AU55" s="149">
        <f t="shared" si="14"/>
        <v>0</v>
      </c>
      <c r="AV55" s="149">
        <f t="shared" si="19"/>
        <v>0</v>
      </c>
      <c r="AW55" s="149">
        <f t="shared" si="15"/>
        <v>0</v>
      </c>
      <c r="AX55" s="149">
        <f t="shared" si="16"/>
        <v>0</v>
      </c>
      <c r="AY55" s="149">
        <f t="shared" si="20"/>
        <v>0</v>
      </c>
      <c r="AZ55" s="149">
        <f t="shared" si="17"/>
        <v>0</v>
      </c>
      <c r="BA55" s="149">
        <f>IFERROR(IF(VLOOKUP($D55,Listen!$A$2:$F$45,6,0)="Ja",AX55-MAX(AY55:AZ55),AX55-AY55),0)</f>
        <v>0</v>
      </c>
      <c r="BB55" s="149">
        <f t="shared" si="21"/>
        <v>0</v>
      </c>
      <c r="BC55" s="149">
        <f t="shared" si="22"/>
        <v>0</v>
      </c>
      <c r="BD55" s="149">
        <f t="shared" si="23"/>
        <v>0</v>
      </c>
      <c r="BE55" s="149">
        <f>IFERROR(IF(VLOOKUP($D55,Listen!$A$2:$F$45,6,0)="Ja",BB55-MAX(BC55:BD55),BB55-BC55),0)</f>
        <v>0</v>
      </c>
    </row>
    <row r="56" spans="1:57" s="150" customFormat="1" x14ac:dyDescent="0.25">
      <c r="A56" s="142">
        <v>52</v>
      </c>
      <c r="B56" s="143" t="str">
        <f>IF(AND(E56&lt;&gt;0,D56&lt;&gt;0,F56&lt;&gt;0),IF(C56&lt;&gt;0,CONCATENATE(C56,"-AGr",VLOOKUP(D56,Listen!$A$2:$D$45,4,FALSE),"-",E56,"-",F56,),CONCATENATE("AGr",VLOOKUP(D56,Listen!$A$2:$D$45,4,FALSE),"-",E56,"-",F56)),"keine vollständige ID")</f>
        <v>keine vollständige ID</v>
      </c>
      <c r="C56" s="28"/>
      <c r="D56" s="144"/>
      <c r="E56" s="144"/>
      <c r="F56" s="151"/>
      <c r="G56" s="12"/>
      <c r="H56" s="12"/>
      <c r="I56" s="12"/>
      <c r="J56" s="12"/>
      <c r="K56" s="12"/>
      <c r="L56" s="145">
        <f>IF(E56&gt;A_Stammdaten!$B$12,0,G56+H56-J56)</f>
        <v>0</v>
      </c>
      <c r="M56" s="12"/>
      <c r="N56" s="12"/>
      <c r="O56" s="12"/>
      <c r="P56" s="45">
        <f t="shared" si="0"/>
        <v>0</v>
      </c>
      <c r="Q56" s="26"/>
      <c r="R56" s="26"/>
      <c r="S56" s="26"/>
      <c r="T56" s="26"/>
      <c r="U56" s="146"/>
      <c r="V56" s="26"/>
      <c r="W56" s="46" t="str">
        <f t="shared" si="1"/>
        <v>-</v>
      </c>
      <c r="X56" s="46" t="str">
        <f t="shared" si="2"/>
        <v>-</v>
      </c>
      <c r="Y56" s="46">
        <f>IF(ISBLANK($D56),0,VLOOKUP($D56,Listen!$A$2:$C$45,2,FALSE))</f>
        <v>0</v>
      </c>
      <c r="Z56" s="46">
        <f>IF(ISBLANK($D56),0,VLOOKUP($D56,Listen!$A$2:$C$45,3,FALSE))</f>
        <v>0</v>
      </c>
      <c r="AA56" s="35">
        <f t="shared" si="25"/>
        <v>0</v>
      </c>
      <c r="AB56" s="35">
        <f t="shared" si="25"/>
        <v>0</v>
      </c>
      <c r="AC56" s="35">
        <f>IFERROR(IF(OR($R56&lt;&gt;"Ja",VLOOKUP($D56,Listen!$A$2:$F$45,5,0)="Nein",E56&lt;IF(D56="LNG Anbindungsanlagen gemäß separater Festlegung",2022,2023)),$Y56,$W56),0)</f>
        <v>0</v>
      </c>
      <c r="AD56" s="35">
        <f>IFERROR(IF(OR($R56&lt;&gt;"Ja",VLOOKUP($D56,Listen!$A$2:$F$45,5,0)="Nein",E56&lt;IF(D56="LNG Anbindungsanlagen gemäß separater Festlegung",2022,2023)),$Y56,$W56),0)</f>
        <v>0</v>
      </c>
      <c r="AE56" s="35">
        <f>IFERROR(IF(OR($S56&lt;&gt;"Ja",VLOOKUP($D56,Listen!$A$2:$F$45,6,0)="Nein"),$Y56,$X56),0)</f>
        <v>0</v>
      </c>
      <c r="AF56" s="35">
        <f>IFERROR(IF(OR($S56&lt;&gt;"Ja",VLOOKUP($D56,Listen!$A$2:$F$45,6,0)="Nein"),$Y56,$X56),0)</f>
        <v>0</v>
      </c>
      <c r="AG56" s="35">
        <f>IFERROR(IF(OR($S56&lt;&gt;"Ja",VLOOKUP($D56,Listen!$A$2:$F$45,6,0)="Nein"),$Y56,$X56),0)</f>
        <v>0</v>
      </c>
      <c r="AH56" s="37">
        <f t="shared" si="4"/>
        <v>0</v>
      </c>
      <c r="AI56" s="147">
        <f>IFERROR(IF(VLOOKUP($D56,Listen!$A$2:$F$45,6,0)="Ja",MAX(BC56:BD56),D_SAV!$BC56),0)</f>
        <v>0</v>
      </c>
      <c r="AJ56" s="37">
        <f t="shared" si="5"/>
        <v>0</v>
      </c>
      <c r="AL56" s="149">
        <f t="shared" si="6"/>
        <v>0</v>
      </c>
      <c r="AM56" s="149">
        <f t="shared" si="7"/>
        <v>0</v>
      </c>
      <c r="AN56" s="149">
        <f t="shared" si="8"/>
        <v>0</v>
      </c>
      <c r="AO56" s="149">
        <f t="shared" si="9"/>
        <v>0</v>
      </c>
      <c r="AP56" s="149">
        <f t="shared" si="10"/>
        <v>0</v>
      </c>
      <c r="AQ56" s="149">
        <f t="shared" si="11"/>
        <v>0</v>
      </c>
      <c r="AR56" s="149">
        <f t="shared" si="12"/>
        <v>0</v>
      </c>
      <c r="AS56" s="149">
        <f t="shared" si="18"/>
        <v>0</v>
      </c>
      <c r="AT56" s="149">
        <f t="shared" si="13"/>
        <v>0</v>
      </c>
      <c r="AU56" s="149">
        <f t="shared" si="14"/>
        <v>0</v>
      </c>
      <c r="AV56" s="149">
        <f t="shared" si="19"/>
        <v>0</v>
      </c>
      <c r="AW56" s="149">
        <f t="shared" si="15"/>
        <v>0</v>
      </c>
      <c r="AX56" s="149">
        <f t="shared" si="16"/>
        <v>0</v>
      </c>
      <c r="AY56" s="149">
        <f t="shared" si="20"/>
        <v>0</v>
      </c>
      <c r="AZ56" s="149">
        <f t="shared" si="17"/>
        <v>0</v>
      </c>
      <c r="BA56" s="149">
        <f>IFERROR(IF(VLOOKUP($D56,Listen!$A$2:$F$45,6,0)="Ja",AX56-MAX(AY56:AZ56),AX56-AY56),0)</f>
        <v>0</v>
      </c>
      <c r="BB56" s="149">
        <f t="shared" si="21"/>
        <v>0</v>
      </c>
      <c r="BC56" s="149">
        <f t="shared" si="22"/>
        <v>0</v>
      </c>
      <c r="BD56" s="149">
        <f t="shared" si="23"/>
        <v>0</v>
      </c>
      <c r="BE56" s="149">
        <f>IFERROR(IF(VLOOKUP($D56,Listen!$A$2:$F$45,6,0)="Ja",BB56-MAX(BC56:BD56),BB56-BC56),0)</f>
        <v>0</v>
      </c>
    </row>
    <row r="57" spans="1:57" s="150" customFormat="1" x14ac:dyDescent="0.25">
      <c r="A57" s="142">
        <v>53</v>
      </c>
      <c r="B57" s="143" t="str">
        <f>IF(AND(E57&lt;&gt;0,D57&lt;&gt;0,F57&lt;&gt;0),IF(C57&lt;&gt;0,CONCATENATE(C57,"-AGr",VLOOKUP(D57,Listen!$A$2:$D$45,4,FALSE),"-",E57,"-",F57,),CONCATENATE("AGr",VLOOKUP(D57,Listen!$A$2:$D$45,4,FALSE),"-",E57,"-",F57)),"keine vollständige ID")</f>
        <v>keine vollständige ID</v>
      </c>
      <c r="C57" s="28"/>
      <c r="D57" s="144"/>
      <c r="E57" s="144"/>
      <c r="F57" s="151"/>
      <c r="G57" s="12"/>
      <c r="H57" s="12"/>
      <c r="I57" s="12"/>
      <c r="J57" s="12"/>
      <c r="K57" s="12"/>
      <c r="L57" s="145">
        <f>IF(E57&gt;A_Stammdaten!$B$12,0,G57+H57-J57)</f>
        <v>0</v>
      </c>
      <c r="M57" s="12"/>
      <c r="N57" s="12"/>
      <c r="O57" s="12"/>
      <c r="P57" s="45">
        <f t="shared" si="0"/>
        <v>0</v>
      </c>
      <c r="Q57" s="26"/>
      <c r="R57" s="26"/>
      <c r="S57" s="26"/>
      <c r="T57" s="26"/>
      <c r="U57" s="146"/>
      <c r="V57" s="26"/>
      <c r="W57" s="46" t="str">
        <f t="shared" si="1"/>
        <v>-</v>
      </c>
      <c r="X57" s="46" t="str">
        <f t="shared" si="2"/>
        <v>-</v>
      </c>
      <c r="Y57" s="46">
        <f>IF(ISBLANK($D57),0,VLOOKUP($D57,Listen!$A$2:$C$45,2,FALSE))</f>
        <v>0</v>
      </c>
      <c r="Z57" s="46">
        <f>IF(ISBLANK($D57),0,VLOOKUP($D57,Listen!$A$2:$C$45,3,FALSE))</f>
        <v>0</v>
      </c>
      <c r="AA57" s="35">
        <f t="shared" si="25"/>
        <v>0</v>
      </c>
      <c r="AB57" s="35">
        <f t="shared" si="25"/>
        <v>0</v>
      </c>
      <c r="AC57" s="35">
        <f>IFERROR(IF(OR($R57&lt;&gt;"Ja",VLOOKUP($D57,Listen!$A$2:$F$45,5,0)="Nein",E57&lt;IF(D57="LNG Anbindungsanlagen gemäß separater Festlegung",2022,2023)),$Y57,$W57),0)</f>
        <v>0</v>
      </c>
      <c r="AD57" s="35">
        <f>IFERROR(IF(OR($R57&lt;&gt;"Ja",VLOOKUP($D57,Listen!$A$2:$F$45,5,0)="Nein",E57&lt;IF(D57="LNG Anbindungsanlagen gemäß separater Festlegung",2022,2023)),$Y57,$W57),0)</f>
        <v>0</v>
      </c>
      <c r="AE57" s="35">
        <f>IFERROR(IF(OR($S57&lt;&gt;"Ja",VLOOKUP($D57,Listen!$A$2:$F$45,6,0)="Nein"),$Y57,$X57),0)</f>
        <v>0</v>
      </c>
      <c r="AF57" s="35">
        <f>IFERROR(IF(OR($S57&lt;&gt;"Ja",VLOOKUP($D57,Listen!$A$2:$F$45,6,0)="Nein"),$Y57,$X57),0)</f>
        <v>0</v>
      </c>
      <c r="AG57" s="35">
        <f>IFERROR(IF(OR($S57&lt;&gt;"Ja",VLOOKUP($D57,Listen!$A$2:$F$45,6,0)="Nein"),$Y57,$X57),0)</f>
        <v>0</v>
      </c>
      <c r="AH57" s="37">
        <f t="shared" si="4"/>
        <v>0</v>
      </c>
      <c r="AI57" s="147">
        <f>IFERROR(IF(VLOOKUP($D57,Listen!$A$2:$F$45,6,0)="Ja",MAX(BC57:BD57),D_SAV!$BC57),0)</f>
        <v>0</v>
      </c>
      <c r="AJ57" s="37">
        <f t="shared" si="5"/>
        <v>0</v>
      </c>
      <c r="AL57" s="149">
        <f t="shared" si="6"/>
        <v>0</v>
      </c>
      <c r="AM57" s="149">
        <f t="shared" si="7"/>
        <v>0</v>
      </c>
      <c r="AN57" s="149">
        <f t="shared" si="8"/>
        <v>0</v>
      </c>
      <c r="AO57" s="149">
        <f t="shared" si="9"/>
        <v>0</v>
      </c>
      <c r="AP57" s="149">
        <f t="shared" si="10"/>
        <v>0</v>
      </c>
      <c r="AQ57" s="149">
        <f t="shared" si="11"/>
        <v>0</v>
      </c>
      <c r="AR57" s="149">
        <f t="shared" si="12"/>
        <v>0</v>
      </c>
      <c r="AS57" s="149">
        <f t="shared" si="18"/>
        <v>0</v>
      </c>
      <c r="AT57" s="149">
        <f t="shared" si="13"/>
        <v>0</v>
      </c>
      <c r="AU57" s="149">
        <f t="shared" si="14"/>
        <v>0</v>
      </c>
      <c r="AV57" s="149">
        <f t="shared" si="19"/>
        <v>0</v>
      </c>
      <c r="AW57" s="149">
        <f t="shared" si="15"/>
        <v>0</v>
      </c>
      <c r="AX57" s="149">
        <f t="shared" si="16"/>
        <v>0</v>
      </c>
      <c r="AY57" s="149">
        <f t="shared" si="20"/>
        <v>0</v>
      </c>
      <c r="AZ57" s="149">
        <f t="shared" si="17"/>
        <v>0</v>
      </c>
      <c r="BA57" s="149">
        <f>IFERROR(IF(VLOOKUP($D57,Listen!$A$2:$F$45,6,0)="Ja",AX57-MAX(AY57:AZ57),AX57-AY57),0)</f>
        <v>0</v>
      </c>
      <c r="BB57" s="149">
        <f t="shared" si="21"/>
        <v>0</v>
      </c>
      <c r="BC57" s="149">
        <f t="shared" si="22"/>
        <v>0</v>
      </c>
      <c r="BD57" s="149">
        <f t="shared" si="23"/>
        <v>0</v>
      </c>
      <c r="BE57" s="149">
        <f>IFERROR(IF(VLOOKUP($D57,Listen!$A$2:$F$45,6,0)="Ja",BB57-MAX(BC57:BD57),BB57-BC57),0)</f>
        <v>0</v>
      </c>
    </row>
    <row r="58" spans="1:57" s="150" customFormat="1" x14ac:dyDescent="0.25">
      <c r="A58" s="142">
        <v>54</v>
      </c>
      <c r="B58" s="143" t="str">
        <f>IF(AND(E58&lt;&gt;0,D58&lt;&gt;0,F58&lt;&gt;0),IF(C58&lt;&gt;0,CONCATENATE(C58,"-AGr",VLOOKUP(D58,Listen!$A$2:$D$45,4,FALSE),"-",E58,"-",F58,),CONCATENATE("AGr",VLOOKUP(D58,Listen!$A$2:$D$45,4,FALSE),"-",E58,"-",F58)),"keine vollständige ID")</f>
        <v>keine vollständige ID</v>
      </c>
      <c r="C58" s="28"/>
      <c r="D58" s="144"/>
      <c r="E58" s="144"/>
      <c r="F58" s="151"/>
      <c r="G58" s="12"/>
      <c r="H58" s="12"/>
      <c r="I58" s="12"/>
      <c r="J58" s="12"/>
      <c r="K58" s="12"/>
      <c r="L58" s="145">
        <f>IF(E58&gt;A_Stammdaten!$B$12,0,G58+H58-J58)</f>
        <v>0</v>
      </c>
      <c r="M58" s="12"/>
      <c r="N58" s="12"/>
      <c r="O58" s="12"/>
      <c r="P58" s="45">
        <f t="shared" si="0"/>
        <v>0</v>
      </c>
      <c r="Q58" s="26"/>
      <c r="R58" s="26"/>
      <c r="S58" s="26"/>
      <c r="T58" s="26"/>
      <c r="U58" s="146"/>
      <c r="V58" s="26"/>
      <c r="W58" s="46" t="str">
        <f t="shared" si="1"/>
        <v>-</v>
      </c>
      <c r="X58" s="46" t="str">
        <f t="shared" si="2"/>
        <v>-</v>
      </c>
      <c r="Y58" s="46">
        <f>IF(ISBLANK($D58),0,VLOOKUP($D58,Listen!$A$2:$C$45,2,FALSE))</f>
        <v>0</v>
      </c>
      <c r="Z58" s="46">
        <f>IF(ISBLANK($D58),0,VLOOKUP($D58,Listen!$A$2:$C$45,3,FALSE))</f>
        <v>0</v>
      </c>
      <c r="AA58" s="35">
        <f t="shared" si="25"/>
        <v>0</v>
      </c>
      <c r="AB58" s="35">
        <f t="shared" si="25"/>
        <v>0</v>
      </c>
      <c r="AC58" s="35">
        <f>IFERROR(IF(OR($R58&lt;&gt;"Ja",VLOOKUP($D58,Listen!$A$2:$F$45,5,0)="Nein",E58&lt;IF(D58="LNG Anbindungsanlagen gemäß separater Festlegung",2022,2023)),$Y58,$W58),0)</f>
        <v>0</v>
      </c>
      <c r="AD58" s="35">
        <f>IFERROR(IF(OR($R58&lt;&gt;"Ja",VLOOKUP($D58,Listen!$A$2:$F$45,5,0)="Nein",E58&lt;IF(D58="LNG Anbindungsanlagen gemäß separater Festlegung",2022,2023)),$Y58,$W58),0)</f>
        <v>0</v>
      </c>
      <c r="AE58" s="35">
        <f>IFERROR(IF(OR($S58&lt;&gt;"Ja",VLOOKUP($D58,Listen!$A$2:$F$45,6,0)="Nein"),$Y58,$X58),0)</f>
        <v>0</v>
      </c>
      <c r="AF58" s="35">
        <f>IFERROR(IF(OR($S58&lt;&gt;"Ja",VLOOKUP($D58,Listen!$A$2:$F$45,6,0)="Nein"),$Y58,$X58),0)</f>
        <v>0</v>
      </c>
      <c r="AG58" s="35">
        <f>IFERROR(IF(OR($S58&lt;&gt;"Ja",VLOOKUP($D58,Listen!$A$2:$F$45,6,0)="Nein"),$Y58,$X58),0)</f>
        <v>0</v>
      </c>
      <c r="AH58" s="37">
        <f t="shared" si="4"/>
        <v>0</v>
      </c>
      <c r="AI58" s="147">
        <f>IFERROR(IF(VLOOKUP($D58,Listen!$A$2:$F$45,6,0)="Ja",MAX(BC58:BD58),D_SAV!$BC58),0)</f>
        <v>0</v>
      </c>
      <c r="AJ58" s="37">
        <f t="shared" si="5"/>
        <v>0</v>
      </c>
      <c r="AL58" s="149">
        <f t="shared" si="6"/>
        <v>0</v>
      </c>
      <c r="AM58" s="149">
        <f t="shared" si="7"/>
        <v>0</v>
      </c>
      <c r="AN58" s="149">
        <f t="shared" si="8"/>
        <v>0</v>
      </c>
      <c r="AO58" s="149">
        <f t="shared" si="9"/>
        <v>0</v>
      </c>
      <c r="AP58" s="149">
        <f t="shared" si="10"/>
        <v>0</v>
      </c>
      <c r="AQ58" s="149">
        <f t="shared" si="11"/>
        <v>0</v>
      </c>
      <c r="AR58" s="149">
        <f t="shared" si="12"/>
        <v>0</v>
      </c>
      <c r="AS58" s="149">
        <f t="shared" si="18"/>
        <v>0</v>
      </c>
      <c r="AT58" s="149">
        <f t="shared" si="13"/>
        <v>0</v>
      </c>
      <c r="AU58" s="149">
        <f t="shared" si="14"/>
        <v>0</v>
      </c>
      <c r="AV58" s="149">
        <f t="shared" si="19"/>
        <v>0</v>
      </c>
      <c r="AW58" s="149">
        <f t="shared" si="15"/>
        <v>0</v>
      </c>
      <c r="AX58" s="149">
        <f t="shared" si="16"/>
        <v>0</v>
      </c>
      <c r="AY58" s="149">
        <f t="shared" si="20"/>
        <v>0</v>
      </c>
      <c r="AZ58" s="149">
        <f t="shared" si="17"/>
        <v>0</v>
      </c>
      <c r="BA58" s="149">
        <f>IFERROR(IF(VLOOKUP($D58,Listen!$A$2:$F$45,6,0)="Ja",AX58-MAX(AY58:AZ58),AX58-AY58),0)</f>
        <v>0</v>
      </c>
      <c r="BB58" s="149">
        <f t="shared" si="21"/>
        <v>0</v>
      </c>
      <c r="BC58" s="149">
        <f t="shared" si="22"/>
        <v>0</v>
      </c>
      <c r="BD58" s="149">
        <f t="shared" si="23"/>
        <v>0</v>
      </c>
      <c r="BE58" s="149">
        <f>IFERROR(IF(VLOOKUP($D58,Listen!$A$2:$F$45,6,0)="Ja",BB58-MAX(BC58:BD58),BB58-BC58),0)</f>
        <v>0</v>
      </c>
    </row>
    <row r="59" spans="1:57" s="150" customFormat="1" x14ac:dyDescent="0.25">
      <c r="A59" s="142">
        <v>55</v>
      </c>
      <c r="B59" s="143" t="str">
        <f>IF(AND(E59&lt;&gt;0,D59&lt;&gt;0,F59&lt;&gt;0),IF(C59&lt;&gt;0,CONCATENATE(C59,"-AGr",VLOOKUP(D59,Listen!$A$2:$D$45,4,FALSE),"-",E59,"-",F59,),CONCATENATE("AGr",VLOOKUP(D59,Listen!$A$2:$D$45,4,FALSE),"-",E59,"-",F59)),"keine vollständige ID")</f>
        <v>keine vollständige ID</v>
      </c>
      <c r="C59" s="28"/>
      <c r="D59" s="144"/>
      <c r="E59" s="144"/>
      <c r="F59" s="151"/>
      <c r="G59" s="12"/>
      <c r="H59" s="12"/>
      <c r="I59" s="12"/>
      <c r="J59" s="12"/>
      <c r="K59" s="12"/>
      <c r="L59" s="145">
        <f>IF(E59&gt;A_Stammdaten!$B$12,0,G59+H59-J59)</f>
        <v>0</v>
      </c>
      <c r="M59" s="12"/>
      <c r="N59" s="12"/>
      <c r="O59" s="12"/>
      <c r="P59" s="45">
        <f t="shared" si="0"/>
        <v>0</v>
      </c>
      <c r="Q59" s="26"/>
      <c r="R59" s="26"/>
      <c r="S59" s="26"/>
      <c r="T59" s="26"/>
      <c r="U59" s="146"/>
      <c r="V59" s="26"/>
      <c r="W59" s="46" t="str">
        <f t="shared" si="1"/>
        <v>-</v>
      </c>
      <c r="X59" s="46" t="str">
        <f t="shared" si="2"/>
        <v>-</v>
      </c>
      <c r="Y59" s="46">
        <f>IF(ISBLANK($D59),0,VLOOKUP($D59,Listen!$A$2:$C$45,2,FALSE))</f>
        <v>0</v>
      </c>
      <c r="Z59" s="46">
        <f>IF(ISBLANK($D59),0,VLOOKUP($D59,Listen!$A$2:$C$45,3,FALSE))</f>
        <v>0</v>
      </c>
      <c r="AA59" s="35">
        <f t="shared" si="25"/>
        <v>0</v>
      </c>
      <c r="AB59" s="35">
        <f t="shared" si="25"/>
        <v>0</v>
      </c>
      <c r="AC59" s="35">
        <f>IFERROR(IF(OR($R59&lt;&gt;"Ja",VLOOKUP($D59,Listen!$A$2:$F$45,5,0)="Nein",E59&lt;IF(D59="LNG Anbindungsanlagen gemäß separater Festlegung",2022,2023)),$Y59,$W59),0)</f>
        <v>0</v>
      </c>
      <c r="AD59" s="35">
        <f>IFERROR(IF(OR($R59&lt;&gt;"Ja",VLOOKUP($D59,Listen!$A$2:$F$45,5,0)="Nein",E59&lt;IF(D59="LNG Anbindungsanlagen gemäß separater Festlegung",2022,2023)),$Y59,$W59),0)</f>
        <v>0</v>
      </c>
      <c r="AE59" s="35">
        <f>IFERROR(IF(OR($S59&lt;&gt;"Ja",VLOOKUP($D59,Listen!$A$2:$F$45,6,0)="Nein"),$Y59,$X59),0)</f>
        <v>0</v>
      </c>
      <c r="AF59" s="35">
        <f>IFERROR(IF(OR($S59&lt;&gt;"Ja",VLOOKUP($D59,Listen!$A$2:$F$45,6,0)="Nein"),$Y59,$X59),0)</f>
        <v>0</v>
      </c>
      <c r="AG59" s="35">
        <f>IFERROR(IF(OR($S59&lt;&gt;"Ja",VLOOKUP($D59,Listen!$A$2:$F$45,6,0)="Nein"),$Y59,$X59),0)</f>
        <v>0</v>
      </c>
      <c r="AH59" s="37">
        <f t="shared" si="4"/>
        <v>0</v>
      </c>
      <c r="AI59" s="147">
        <f>IFERROR(IF(VLOOKUP($D59,Listen!$A$2:$F$45,6,0)="Ja",MAX(BC59:BD59),D_SAV!$BC59),0)</f>
        <v>0</v>
      </c>
      <c r="AJ59" s="37">
        <f t="shared" si="5"/>
        <v>0</v>
      </c>
      <c r="AL59" s="149">
        <f t="shared" si="6"/>
        <v>0</v>
      </c>
      <c r="AM59" s="149">
        <f t="shared" si="7"/>
        <v>0</v>
      </c>
      <c r="AN59" s="149">
        <f t="shared" si="8"/>
        <v>0</v>
      </c>
      <c r="AO59" s="149">
        <f t="shared" si="9"/>
        <v>0</v>
      </c>
      <c r="AP59" s="149">
        <f t="shared" si="10"/>
        <v>0</v>
      </c>
      <c r="AQ59" s="149">
        <f t="shared" si="11"/>
        <v>0</v>
      </c>
      <c r="AR59" s="149">
        <f t="shared" si="12"/>
        <v>0</v>
      </c>
      <c r="AS59" s="149">
        <f t="shared" si="18"/>
        <v>0</v>
      </c>
      <c r="AT59" s="149">
        <f t="shared" si="13"/>
        <v>0</v>
      </c>
      <c r="AU59" s="149">
        <f t="shared" si="14"/>
        <v>0</v>
      </c>
      <c r="AV59" s="149">
        <f t="shared" si="19"/>
        <v>0</v>
      </c>
      <c r="AW59" s="149">
        <f t="shared" si="15"/>
        <v>0</v>
      </c>
      <c r="AX59" s="149">
        <f t="shared" si="16"/>
        <v>0</v>
      </c>
      <c r="AY59" s="149">
        <f t="shared" si="20"/>
        <v>0</v>
      </c>
      <c r="AZ59" s="149">
        <f t="shared" si="17"/>
        <v>0</v>
      </c>
      <c r="BA59" s="149">
        <f>IFERROR(IF(VLOOKUP($D59,Listen!$A$2:$F$45,6,0)="Ja",AX59-MAX(AY59:AZ59),AX59-AY59),0)</f>
        <v>0</v>
      </c>
      <c r="BB59" s="149">
        <f t="shared" si="21"/>
        <v>0</v>
      </c>
      <c r="BC59" s="149">
        <f t="shared" si="22"/>
        <v>0</v>
      </c>
      <c r="BD59" s="149">
        <f t="shared" si="23"/>
        <v>0</v>
      </c>
      <c r="BE59" s="149">
        <f>IFERROR(IF(VLOOKUP($D59,Listen!$A$2:$F$45,6,0)="Ja",BB59-MAX(BC59:BD59),BB59-BC59),0)</f>
        <v>0</v>
      </c>
    </row>
    <row r="60" spans="1:57" s="150" customFormat="1" x14ac:dyDescent="0.25">
      <c r="A60" s="142">
        <v>56</v>
      </c>
      <c r="B60" s="143" t="str">
        <f>IF(AND(E60&lt;&gt;0,D60&lt;&gt;0,F60&lt;&gt;0),IF(C60&lt;&gt;0,CONCATENATE(C60,"-AGr",VLOOKUP(D60,Listen!$A$2:$D$45,4,FALSE),"-",E60,"-",F60,),CONCATENATE("AGr",VLOOKUP(D60,Listen!$A$2:$D$45,4,FALSE),"-",E60,"-",F60)),"keine vollständige ID")</f>
        <v>keine vollständige ID</v>
      </c>
      <c r="C60" s="28"/>
      <c r="D60" s="144"/>
      <c r="E60" s="144"/>
      <c r="F60" s="151"/>
      <c r="G60" s="12"/>
      <c r="H60" s="12"/>
      <c r="I60" s="12"/>
      <c r="J60" s="12"/>
      <c r="K60" s="12"/>
      <c r="L60" s="145">
        <f>IF(E60&gt;A_Stammdaten!$B$12,0,G60+H60-J60)</f>
        <v>0</v>
      </c>
      <c r="M60" s="12"/>
      <c r="N60" s="12"/>
      <c r="O60" s="12"/>
      <c r="P60" s="45">
        <f t="shared" si="0"/>
        <v>0</v>
      </c>
      <c r="Q60" s="26"/>
      <c r="R60" s="26"/>
      <c r="S60" s="26"/>
      <c r="T60" s="26"/>
      <c r="U60" s="146"/>
      <c r="V60" s="26"/>
      <c r="W60" s="46" t="str">
        <f t="shared" si="1"/>
        <v>-</v>
      </c>
      <c r="X60" s="46" t="str">
        <f t="shared" si="2"/>
        <v>-</v>
      </c>
      <c r="Y60" s="46">
        <f>IF(ISBLANK($D60),0,VLOOKUP($D60,Listen!$A$2:$C$45,2,FALSE))</f>
        <v>0</v>
      </c>
      <c r="Z60" s="46">
        <f>IF(ISBLANK($D60),0,VLOOKUP($D60,Listen!$A$2:$C$45,3,FALSE))</f>
        <v>0</v>
      </c>
      <c r="AA60" s="35">
        <f t="shared" si="25"/>
        <v>0</v>
      </c>
      <c r="AB60" s="35">
        <f t="shared" si="25"/>
        <v>0</v>
      </c>
      <c r="AC60" s="35">
        <f>IFERROR(IF(OR($R60&lt;&gt;"Ja",VLOOKUP($D60,Listen!$A$2:$F$45,5,0)="Nein",E60&lt;IF(D60="LNG Anbindungsanlagen gemäß separater Festlegung",2022,2023)),$Y60,$W60),0)</f>
        <v>0</v>
      </c>
      <c r="AD60" s="35">
        <f>IFERROR(IF(OR($R60&lt;&gt;"Ja",VLOOKUP($D60,Listen!$A$2:$F$45,5,0)="Nein",E60&lt;IF(D60="LNG Anbindungsanlagen gemäß separater Festlegung",2022,2023)),$Y60,$W60),0)</f>
        <v>0</v>
      </c>
      <c r="AE60" s="35">
        <f>IFERROR(IF(OR($S60&lt;&gt;"Ja",VLOOKUP($D60,Listen!$A$2:$F$45,6,0)="Nein"),$Y60,$X60),0)</f>
        <v>0</v>
      </c>
      <c r="AF60" s="35">
        <f>IFERROR(IF(OR($S60&lt;&gt;"Ja",VLOOKUP($D60,Listen!$A$2:$F$45,6,0)="Nein"),$Y60,$X60),0)</f>
        <v>0</v>
      </c>
      <c r="AG60" s="35">
        <f>IFERROR(IF(OR($S60&lt;&gt;"Ja",VLOOKUP($D60,Listen!$A$2:$F$45,6,0)="Nein"),$Y60,$X60),0)</f>
        <v>0</v>
      </c>
      <c r="AH60" s="37">
        <f t="shared" si="4"/>
        <v>0</v>
      </c>
      <c r="AI60" s="147">
        <f>IFERROR(IF(VLOOKUP($D60,Listen!$A$2:$F$45,6,0)="Ja",MAX(BC60:BD60),D_SAV!$BC60),0)</f>
        <v>0</v>
      </c>
      <c r="AJ60" s="37">
        <f t="shared" si="5"/>
        <v>0</v>
      </c>
      <c r="AL60" s="149">
        <f t="shared" si="6"/>
        <v>0</v>
      </c>
      <c r="AM60" s="149">
        <f t="shared" si="7"/>
        <v>0</v>
      </c>
      <c r="AN60" s="149">
        <f t="shared" si="8"/>
        <v>0</v>
      </c>
      <c r="AO60" s="149">
        <f t="shared" si="9"/>
        <v>0</v>
      </c>
      <c r="AP60" s="149">
        <f t="shared" si="10"/>
        <v>0</v>
      </c>
      <c r="AQ60" s="149">
        <f t="shared" si="11"/>
        <v>0</v>
      </c>
      <c r="AR60" s="149">
        <f t="shared" si="12"/>
        <v>0</v>
      </c>
      <c r="AS60" s="149">
        <f t="shared" si="18"/>
        <v>0</v>
      </c>
      <c r="AT60" s="149">
        <f t="shared" si="13"/>
        <v>0</v>
      </c>
      <c r="AU60" s="149">
        <f t="shared" si="14"/>
        <v>0</v>
      </c>
      <c r="AV60" s="149">
        <f t="shared" si="19"/>
        <v>0</v>
      </c>
      <c r="AW60" s="149">
        <f t="shared" si="15"/>
        <v>0</v>
      </c>
      <c r="AX60" s="149">
        <f t="shared" si="16"/>
        <v>0</v>
      </c>
      <c r="AY60" s="149">
        <f t="shared" si="20"/>
        <v>0</v>
      </c>
      <c r="AZ60" s="149">
        <f t="shared" si="17"/>
        <v>0</v>
      </c>
      <c r="BA60" s="149">
        <f>IFERROR(IF(VLOOKUP($D60,Listen!$A$2:$F$45,6,0)="Ja",AX60-MAX(AY60:AZ60),AX60-AY60),0)</f>
        <v>0</v>
      </c>
      <c r="BB60" s="149">
        <f t="shared" si="21"/>
        <v>0</v>
      </c>
      <c r="BC60" s="149">
        <f t="shared" si="22"/>
        <v>0</v>
      </c>
      <c r="BD60" s="149">
        <f t="shared" si="23"/>
        <v>0</v>
      </c>
      <c r="BE60" s="149">
        <f>IFERROR(IF(VLOOKUP($D60,Listen!$A$2:$F$45,6,0)="Ja",BB60-MAX(BC60:BD60),BB60-BC60),0)</f>
        <v>0</v>
      </c>
    </row>
    <row r="61" spans="1:57" s="150" customFormat="1" x14ac:dyDescent="0.25">
      <c r="A61" s="142">
        <v>57</v>
      </c>
      <c r="B61" s="143" t="str">
        <f>IF(AND(E61&lt;&gt;0,D61&lt;&gt;0,F61&lt;&gt;0),IF(C61&lt;&gt;0,CONCATENATE(C61,"-AGr",VLOOKUP(D61,Listen!$A$2:$D$45,4,FALSE),"-",E61,"-",F61,),CONCATENATE("AGr",VLOOKUP(D61,Listen!$A$2:$D$45,4,FALSE),"-",E61,"-",F61)),"keine vollständige ID")</f>
        <v>keine vollständige ID</v>
      </c>
      <c r="C61" s="28"/>
      <c r="D61" s="144"/>
      <c r="E61" s="144"/>
      <c r="F61" s="151"/>
      <c r="G61" s="12"/>
      <c r="H61" s="12"/>
      <c r="I61" s="12"/>
      <c r="J61" s="12"/>
      <c r="K61" s="12"/>
      <c r="L61" s="145">
        <f>IF(E61&gt;A_Stammdaten!$B$12,0,G61+H61-J61)</f>
        <v>0</v>
      </c>
      <c r="M61" s="12"/>
      <c r="N61" s="12"/>
      <c r="O61" s="12"/>
      <c r="P61" s="45">
        <f t="shared" si="0"/>
        <v>0</v>
      </c>
      <c r="Q61" s="26"/>
      <c r="R61" s="26"/>
      <c r="S61" s="26"/>
      <c r="T61" s="26"/>
      <c r="U61" s="146"/>
      <c r="V61" s="26"/>
      <c r="W61" s="46" t="str">
        <f t="shared" si="1"/>
        <v>-</v>
      </c>
      <c r="X61" s="46" t="str">
        <f t="shared" si="2"/>
        <v>-</v>
      </c>
      <c r="Y61" s="46">
        <f>IF(ISBLANK($D61),0,VLOOKUP($D61,Listen!$A$2:$C$45,2,FALSE))</f>
        <v>0</v>
      </c>
      <c r="Z61" s="46">
        <f>IF(ISBLANK($D61),0,VLOOKUP($D61,Listen!$A$2:$C$45,3,FALSE))</f>
        <v>0</v>
      </c>
      <c r="AA61" s="35">
        <f t="shared" si="25"/>
        <v>0</v>
      </c>
      <c r="AB61" s="35">
        <f t="shared" si="25"/>
        <v>0</v>
      </c>
      <c r="AC61" s="35">
        <f>IFERROR(IF(OR($R61&lt;&gt;"Ja",VLOOKUP($D61,Listen!$A$2:$F$45,5,0)="Nein",E61&lt;IF(D61="LNG Anbindungsanlagen gemäß separater Festlegung",2022,2023)),$Y61,$W61),0)</f>
        <v>0</v>
      </c>
      <c r="AD61" s="35">
        <f>IFERROR(IF(OR($R61&lt;&gt;"Ja",VLOOKUP($D61,Listen!$A$2:$F$45,5,0)="Nein",E61&lt;IF(D61="LNG Anbindungsanlagen gemäß separater Festlegung",2022,2023)),$Y61,$W61),0)</f>
        <v>0</v>
      </c>
      <c r="AE61" s="35">
        <f>IFERROR(IF(OR($S61&lt;&gt;"Ja",VLOOKUP($D61,Listen!$A$2:$F$45,6,0)="Nein"),$Y61,$X61),0)</f>
        <v>0</v>
      </c>
      <c r="AF61" s="35">
        <f>IFERROR(IF(OR($S61&lt;&gt;"Ja",VLOOKUP($D61,Listen!$A$2:$F$45,6,0)="Nein"),$Y61,$X61),0)</f>
        <v>0</v>
      </c>
      <c r="AG61" s="35">
        <f>IFERROR(IF(OR($S61&lt;&gt;"Ja",VLOOKUP($D61,Listen!$A$2:$F$45,6,0)="Nein"),$Y61,$X61),0)</f>
        <v>0</v>
      </c>
      <c r="AH61" s="37">
        <f t="shared" si="4"/>
        <v>0</v>
      </c>
      <c r="AI61" s="147">
        <f>IFERROR(IF(VLOOKUP($D61,Listen!$A$2:$F$45,6,0)="Ja",MAX(BC61:BD61),D_SAV!$BC61),0)</f>
        <v>0</v>
      </c>
      <c r="AJ61" s="37">
        <f t="shared" si="5"/>
        <v>0</v>
      </c>
      <c r="AL61" s="149">
        <f t="shared" si="6"/>
        <v>0</v>
      </c>
      <c r="AM61" s="149">
        <f t="shared" si="7"/>
        <v>0</v>
      </c>
      <c r="AN61" s="149">
        <f t="shared" si="8"/>
        <v>0</v>
      </c>
      <c r="AO61" s="149">
        <f t="shared" si="9"/>
        <v>0</v>
      </c>
      <c r="AP61" s="149">
        <f t="shared" si="10"/>
        <v>0</v>
      </c>
      <c r="AQ61" s="149">
        <f t="shared" si="11"/>
        <v>0</v>
      </c>
      <c r="AR61" s="149">
        <f t="shared" si="12"/>
        <v>0</v>
      </c>
      <c r="AS61" s="149">
        <f t="shared" si="18"/>
        <v>0</v>
      </c>
      <c r="AT61" s="149">
        <f t="shared" si="13"/>
        <v>0</v>
      </c>
      <c r="AU61" s="149">
        <f t="shared" si="14"/>
        <v>0</v>
      </c>
      <c r="AV61" s="149">
        <f t="shared" si="19"/>
        <v>0</v>
      </c>
      <c r="AW61" s="149">
        <f t="shared" si="15"/>
        <v>0</v>
      </c>
      <c r="AX61" s="149">
        <f t="shared" si="16"/>
        <v>0</v>
      </c>
      <c r="AY61" s="149">
        <f t="shared" si="20"/>
        <v>0</v>
      </c>
      <c r="AZ61" s="149">
        <f t="shared" si="17"/>
        <v>0</v>
      </c>
      <c r="BA61" s="149">
        <f>IFERROR(IF(VLOOKUP($D61,Listen!$A$2:$F$45,6,0)="Ja",AX61-MAX(AY61:AZ61),AX61-AY61),0)</f>
        <v>0</v>
      </c>
      <c r="BB61" s="149">
        <f t="shared" si="21"/>
        <v>0</v>
      </c>
      <c r="BC61" s="149">
        <f t="shared" si="22"/>
        <v>0</v>
      </c>
      <c r="BD61" s="149">
        <f t="shared" si="23"/>
        <v>0</v>
      </c>
      <c r="BE61" s="149">
        <f>IFERROR(IF(VLOOKUP($D61,Listen!$A$2:$F$45,6,0)="Ja",BB61-MAX(BC61:BD61),BB61-BC61),0)</f>
        <v>0</v>
      </c>
    </row>
    <row r="62" spans="1:57" s="150" customFormat="1" x14ac:dyDescent="0.25">
      <c r="A62" s="142">
        <v>58</v>
      </c>
      <c r="B62" s="143" t="str">
        <f>IF(AND(E62&lt;&gt;0,D62&lt;&gt;0,F62&lt;&gt;0),IF(C62&lt;&gt;0,CONCATENATE(C62,"-AGr",VLOOKUP(D62,Listen!$A$2:$D$45,4,FALSE),"-",E62,"-",F62,),CONCATENATE("AGr",VLOOKUP(D62,Listen!$A$2:$D$45,4,FALSE),"-",E62,"-",F62)),"keine vollständige ID")</f>
        <v>keine vollständige ID</v>
      </c>
      <c r="C62" s="28"/>
      <c r="D62" s="144"/>
      <c r="E62" s="144"/>
      <c r="F62" s="151"/>
      <c r="G62" s="12"/>
      <c r="H62" s="12"/>
      <c r="I62" s="12"/>
      <c r="J62" s="12"/>
      <c r="K62" s="12"/>
      <c r="L62" s="145">
        <f>IF(E62&gt;A_Stammdaten!$B$12,0,G62+H62-J62)</f>
        <v>0</v>
      </c>
      <c r="M62" s="12"/>
      <c r="N62" s="12"/>
      <c r="O62" s="12"/>
      <c r="P62" s="45">
        <f t="shared" si="0"/>
        <v>0</v>
      </c>
      <c r="Q62" s="26"/>
      <c r="R62" s="26"/>
      <c r="S62" s="26"/>
      <c r="T62" s="26"/>
      <c r="U62" s="146"/>
      <c r="V62" s="26"/>
      <c r="W62" s="46" t="str">
        <f t="shared" si="1"/>
        <v>-</v>
      </c>
      <c r="X62" s="46" t="str">
        <f t="shared" si="2"/>
        <v>-</v>
      </c>
      <c r="Y62" s="46">
        <f>IF(ISBLANK($D62),0,VLOOKUP($D62,Listen!$A$2:$C$45,2,FALSE))</f>
        <v>0</v>
      </c>
      <c r="Z62" s="46">
        <f>IF(ISBLANK($D62),0,VLOOKUP($D62,Listen!$A$2:$C$45,3,FALSE))</f>
        <v>0</v>
      </c>
      <c r="AA62" s="35">
        <f t="shared" si="25"/>
        <v>0</v>
      </c>
      <c r="AB62" s="35">
        <f t="shared" si="25"/>
        <v>0</v>
      </c>
      <c r="AC62" s="35">
        <f>IFERROR(IF(OR($R62&lt;&gt;"Ja",VLOOKUP($D62,Listen!$A$2:$F$45,5,0)="Nein",E62&lt;IF(D62="LNG Anbindungsanlagen gemäß separater Festlegung",2022,2023)),$Y62,$W62),0)</f>
        <v>0</v>
      </c>
      <c r="AD62" s="35">
        <f>IFERROR(IF(OR($R62&lt;&gt;"Ja",VLOOKUP($D62,Listen!$A$2:$F$45,5,0)="Nein",E62&lt;IF(D62="LNG Anbindungsanlagen gemäß separater Festlegung",2022,2023)),$Y62,$W62),0)</f>
        <v>0</v>
      </c>
      <c r="AE62" s="35">
        <f>IFERROR(IF(OR($S62&lt;&gt;"Ja",VLOOKUP($D62,Listen!$A$2:$F$45,6,0)="Nein"),$Y62,$X62),0)</f>
        <v>0</v>
      </c>
      <c r="AF62" s="35">
        <f>IFERROR(IF(OR($S62&lt;&gt;"Ja",VLOOKUP($D62,Listen!$A$2:$F$45,6,0)="Nein"),$Y62,$X62),0)</f>
        <v>0</v>
      </c>
      <c r="AG62" s="35">
        <f>IFERROR(IF(OR($S62&lt;&gt;"Ja",VLOOKUP($D62,Listen!$A$2:$F$45,6,0)="Nein"),$Y62,$X62),0)</f>
        <v>0</v>
      </c>
      <c r="AH62" s="37">
        <f t="shared" si="4"/>
        <v>0</v>
      </c>
      <c r="AI62" s="147">
        <f>IFERROR(IF(VLOOKUP($D62,Listen!$A$2:$F$45,6,0)="Ja",MAX(BC62:BD62),D_SAV!$BC62),0)</f>
        <v>0</v>
      </c>
      <c r="AJ62" s="37">
        <f t="shared" si="5"/>
        <v>0</v>
      </c>
      <c r="AL62" s="149">
        <f t="shared" si="6"/>
        <v>0</v>
      </c>
      <c r="AM62" s="149">
        <f t="shared" si="7"/>
        <v>0</v>
      </c>
      <c r="AN62" s="149">
        <f t="shared" si="8"/>
        <v>0</v>
      </c>
      <c r="AO62" s="149">
        <f t="shared" si="9"/>
        <v>0</v>
      </c>
      <c r="AP62" s="149">
        <f t="shared" si="10"/>
        <v>0</v>
      </c>
      <c r="AQ62" s="149">
        <f t="shared" si="11"/>
        <v>0</v>
      </c>
      <c r="AR62" s="149">
        <f t="shared" si="12"/>
        <v>0</v>
      </c>
      <c r="AS62" s="149">
        <f t="shared" si="18"/>
        <v>0</v>
      </c>
      <c r="AT62" s="149">
        <f t="shared" si="13"/>
        <v>0</v>
      </c>
      <c r="AU62" s="149">
        <f t="shared" si="14"/>
        <v>0</v>
      </c>
      <c r="AV62" s="149">
        <f t="shared" si="19"/>
        <v>0</v>
      </c>
      <c r="AW62" s="149">
        <f t="shared" si="15"/>
        <v>0</v>
      </c>
      <c r="AX62" s="149">
        <f t="shared" si="16"/>
        <v>0</v>
      </c>
      <c r="AY62" s="149">
        <f t="shared" si="20"/>
        <v>0</v>
      </c>
      <c r="AZ62" s="149">
        <f t="shared" si="17"/>
        <v>0</v>
      </c>
      <c r="BA62" s="149">
        <f>IFERROR(IF(VLOOKUP($D62,Listen!$A$2:$F$45,6,0)="Ja",AX62-MAX(AY62:AZ62),AX62-AY62),0)</f>
        <v>0</v>
      </c>
      <c r="BB62" s="149">
        <f t="shared" si="21"/>
        <v>0</v>
      </c>
      <c r="BC62" s="149">
        <f t="shared" si="22"/>
        <v>0</v>
      </c>
      <c r="BD62" s="149">
        <f t="shared" si="23"/>
        <v>0</v>
      </c>
      <c r="BE62" s="149">
        <f>IFERROR(IF(VLOOKUP($D62,Listen!$A$2:$F$45,6,0)="Ja",BB62-MAX(BC62:BD62),BB62-BC62),0)</f>
        <v>0</v>
      </c>
    </row>
    <row r="63" spans="1:57" s="150" customFormat="1" x14ac:dyDescent="0.25">
      <c r="A63" s="142">
        <v>59</v>
      </c>
      <c r="B63" s="143" t="str">
        <f>IF(AND(E63&lt;&gt;0,D63&lt;&gt;0,F63&lt;&gt;0),IF(C63&lt;&gt;0,CONCATENATE(C63,"-AGr",VLOOKUP(D63,Listen!$A$2:$D$45,4,FALSE),"-",E63,"-",F63,),CONCATENATE("AGr",VLOOKUP(D63,Listen!$A$2:$D$45,4,FALSE),"-",E63,"-",F63)),"keine vollständige ID")</f>
        <v>keine vollständige ID</v>
      </c>
      <c r="C63" s="28"/>
      <c r="D63" s="144"/>
      <c r="E63" s="144"/>
      <c r="F63" s="151"/>
      <c r="G63" s="12"/>
      <c r="H63" s="12"/>
      <c r="I63" s="12"/>
      <c r="J63" s="12"/>
      <c r="K63" s="12"/>
      <c r="L63" s="145">
        <f>IF(E63&gt;A_Stammdaten!$B$12,0,G63+H63-J63)</f>
        <v>0</v>
      </c>
      <c r="M63" s="12"/>
      <c r="N63" s="12"/>
      <c r="O63" s="12"/>
      <c r="P63" s="45">
        <f t="shared" si="0"/>
        <v>0</v>
      </c>
      <c r="Q63" s="26"/>
      <c r="R63" s="26"/>
      <c r="S63" s="26"/>
      <c r="T63" s="26"/>
      <c r="U63" s="146"/>
      <c r="V63" s="26"/>
      <c r="W63" s="46" t="str">
        <f t="shared" si="1"/>
        <v>-</v>
      </c>
      <c r="X63" s="46" t="str">
        <f t="shared" si="2"/>
        <v>-</v>
      </c>
      <c r="Y63" s="46">
        <f>IF(ISBLANK($D63),0,VLOOKUP($D63,Listen!$A$2:$C$45,2,FALSE))</f>
        <v>0</v>
      </c>
      <c r="Z63" s="46">
        <f>IF(ISBLANK($D63),0,VLOOKUP($D63,Listen!$A$2:$C$45,3,FALSE))</f>
        <v>0</v>
      </c>
      <c r="AA63" s="35">
        <f t="shared" si="25"/>
        <v>0</v>
      </c>
      <c r="AB63" s="35">
        <f t="shared" si="25"/>
        <v>0</v>
      </c>
      <c r="AC63" s="35">
        <f>IFERROR(IF(OR($R63&lt;&gt;"Ja",VLOOKUP($D63,Listen!$A$2:$F$45,5,0)="Nein",E63&lt;IF(D63="LNG Anbindungsanlagen gemäß separater Festlegung",2022,2023)),$Y63,$W63),0)</f>
        <v>0</v>
      </c>
      <c r="AD63" s="35">
        <f>IFERROR(IF(OR($R63&lt;&gt;"Ja",VLOOKUP($D63,Listen!$A$2:$F$45,5,0)="Nein",E63&lt;IF(D63="LNG Anbindungsanlagen gemäß separater Festlegung",2022,2023)),$Y63,$W63),0)</f>
        <v>0</v>
      </c>
      <c r="AE63" s="35">
        <f>IFERROR(IF(OR($S63&lt;&gt;"Ja",VLOOKUP($D63,Listen!$A$2:$F$45,6,0)="Nein"),$Y63,$X63),0)</f>
        <v>0</v>
      </c>
      <c r="AF63" s="35">
        <f>IFERROR(IF(OR($S63&lt;&gt;"Ja",VLOOKUP($D63,Listen!$A$2:$F$45,6,0)="Nein"),$Y63,$X63),0)</f>
        <v>0</v>
      </c>
      <c r="AG63" s="35">
        <f>IFERROR(IF(OR($S63&lt;&gt;"Ja",VLOOKUP($D63,Listen!$A$2:$F$45,6,0)="Nein"),$Y63,$X63),0)</f>
        <v>0</v>
      </c>
      <c r="AH63" s="37">
        <f t="shared" si="4"/>
        <v>0</v>
      </c>
      <c r="AI63" s="147">
        <f>IFERROR(IF(VLOOKUP($D63,Listen!$A$2:$F$45,6,0)="Ja",MAX(BC63:BD63),D_SAV!$BC63),0)</f>
        <v>0</v>
      </c>
      <c r="AJ63" s="37">
        <f t="shared" si="5"/>
        <v>0</v>
      </c>
      <c r="AL63" s="149">
        <f t="shared" si="6"/>
        <v>0</v>
      </c>
      <c r="AM63" s="149">
        <f t="shared" si="7"/>
        <v>0</v>
      </c>
      <c r="AN63" s="149">
        <f t="shared" si="8"/>
        <v>0</v>
      </c>
      <c r="AO63" s="149">
        <f t="shared" si="9"/>
        <v>0</v>
      </c>
      <c r="AP63" s="149">
        <f t="shared" si="10"/>
        <v>0</v>
      </c>
      <c r="AQ63" s="149">
        <f t="shared" si="11"/>
        <v>0</v>
      </c>
      <c r="AR63" s="149">
        <f t="shared" si="12"/>
        <v>0</v>
      </c>
      <c r="AS63" s="149">
        <f t="shared" si="18"/>
        <v>0</v>
      </c>
      <c r="AT63" s="149">
        <f t="shared" si="13"/>
        <v>0</v>
      </c>
      <c r="AU63" s="149">
        <f t="shared" si="14"/>
        <v>0</v>
      </c>
      <c r="AV63" s="149">
        <f t="shared" si="19"/>
        <v>0</v>
      </c>
      <c r="AW63" s="149">
        <f t="shared" si="15"/>
        <v>0</v>
      </c>
      <c r="AX63" s="149">
        <f t="shared" si="16"/>
        <v>0</v>
      </c>
      <c r="AY63" s="149">
        <f t="shared" si="20"/>
        <v>0</v>
      </c>
      <c r="AZ63" s="149">
        <f t="shared" si="17"/>
        <v>0</v>
      </c>
      <c r="BA63" s="149">
        <f>IFERROR(IF(VLOOKUP($D63,Listen!$A$2:$F$45,6,0)="Ja",AX63-MAX(AY63:AZ63),AX63-AY63),0)</f>
        <v>0</v>
      </c>
      <c r="BB63" s="149">
        <f t="shared" si="21"/>
        <v>0</v>
      </c>
      <c r="BC63" s="149">
        <f t="shared" si="22"/>
        <v>0</v>
      </c>
      <c r="BD63" s="149">
        <f t="shared" si="23"/>
        <v>0</v>
      </c>
      <c r="BE63" s="149">
        <f>IFERROR(IF(VLOOKUP($D63,Listen!$A$2:$F$45,6,0)="Ja",BB63-MAX(BC63:BD63),BB63-BC63),0)</f>
        <v>0</v>
      </c>
    </row>
    <row r="64" spans="1:57" s="150" customFormat="1" x14ac:dyDescent="0.25">
      <c r="A64" s="142">
        <v>60</v>
      </c>
      <c r="B64" s="143" t="str">
        <f>IF(AND(E64&lt;&gt;0,D64&lt;&gt;0,F64&lt;&gt;0),IF(C64&lt;&gt;0,CONCATENATE(C64,"-AGr",VLOOKUP(D64,Listen!$A$2:$D$45,4,FALSE),"-",E64,"-",F64,),CONCATENATE("AGr",VLOOKUP(D64,Listen!$A$2:$D$45,4,FALSE),"-",E64,"-",F64)),"keine vollständige ID")</f>
        <v>keine vollständige ID</v>
      </c>
      <c r="C64" s="28"/>
      <c r="D64" s="144"/>
      <c r="E64" s="144"/>
      <c r="F64" s="151"/>
      <c r="G64" s="12"/>
      <c r="H64" s="12"/>
      <c r="I64" s="12"/>
      <c r="J64" s="12"/>
      <c r="K64" s="12"/>
      <c r="L64" s="145">
        <f>IF(E64&gt;A_Stammdaten!$B$12,0,G64+H64-J64)</f>
        <v>0</v>
      </c>
      <c r="M64" s="12"/>
      <c r="N64" s="12"/>
      <c r="O64" s="12"/>
      <c r="P64" s="45">
        <f t="shared" si="0"/>
        <v>0</v>
      </c>
      <c r="Q64" s="26"/>
      <c r="R64" s="26"/>
      <c r="S64" s="26"/>
      <c r="T64" s="26"/>
      <c r="U64" s="146"/>
      <c r="V64" s="26"/>
      <c r="W64" s="46" t="str">
        <f t="shared" si="1"/>
        <v>-</v>
      </c>
      <c r="X64" s="46" t="str">
        <f t="shared" si="2"/>
        <v>-</v>
      </c>
      <c r="Y64" s="46">
        <f>IF(ISBLANK($D64),0,VLOOKUP($D64,Listen!$A$2:$C$45,2,FALSE))</f>
        <v>0</v>
      </c>
      <c r="Z64" s="46">
        <f>IF(ISBLANK($D64),0,VLOOKUP($D64,Listen!$A$2:$C$45,3,FALSE))</f>
        <v>0</v>
      </c>
      <c r="AA64" s="35">
        <f t="shared" si="25"/>
        <v>0</v>
      </c>
      <c r="AB64" s="35">
        <f t="shared" si="25"/>
        <v>0</v>
      </c>
      <c r="AC64" s="35">
        <f>IFERROR(IF(OR($R64&lt;&gt;"Ja",VLOOKUP($D64,Listen!$A$2:$F$45,5,0)="Nein",E64&lt;IF(D64="LNG Anbindungsanlagen gemäß separater Festlegung",2022,2023)),$Y64,$W64),0)</f>
        <v>0</v>
      </c>
      <c r="AD64" s="35">
        <f>IFERROR(IF(OR($R64&lt;&gt;"Ja",VLOOKUP($D64,Listen!$A$2:$F$45,5,0)="Nein",E64&lt;IF(D64="LNG Anbindungsanlagen gemäß separater Festlegung",2022,2023)),$Y64,$W64),0)</f>
        <v>0</v>
      </c>
      <c r="AE64" s="35">
        <f>IFERROR(IF(OR($S64&lt;&gt;"Ja",VLOOKUP($D64,Listen!$A$2:$F$45,6,0)="Nein"),$Y64,$X64),0)</f>
        <v>0</v>
      </c>
      <c r="AF64" s="35">
        <f>IFERROR(IF(OR($S64&lt;&gt;"Ja",VLOOKUP($D64,Listen!$A$2:$F$45,6,0)="Nein"),$Y64,$X64),0)</f>
        <v>0</v>
      </c>
      <c r="AG64" s="35">
        <f>IFERROR(IF(OR($S64&lt;&gt;"Ja",VLOOKUP($D64,Listen!$A$2:$F$45,6,0)="Nein"),$Y64,$X64),0)</f>
        <v>0</v>
      </c>
      <c r="AH64" s="37">
        <f t="shared" si="4"/>
        <v>0</v>
      </c>
      <c r="AI64" s="147">
        <f>IFERROR(IF(VLOOKUP($D64,Listen!$A$2:$F$45,6,0)="Ja",MAX(BC64:BD64),D_SAV!$BC64),0)</f>
        <v>0</v>
      </c>
      <c r="AJ64" s="37">
        <f t="shared" si="5"/>
        <v>0</v>
      </c>
      <c r="AL64" s="149">
        <f t="shared" si="6"/>
        <v>0</v>
      </c>
      <c r="AM64" s="149">
        <f t="shared" si="7"/>
        <v>0</v>
      </c>
      <c r="AN64" s="149">
        <f t="shared" si="8"/>
        <v>0</v>
      </c>
      <c r="AO64" s="149">
        <f t="shared" si="9"/>
        <v>0</v>
      </c>
      <c r="AP64" s="149">
        <f t="shared" si="10"/>
        <v>0</v>
      </c>
      <c r="AQ64" s="149">
        <f t="shared" si="11"/>
        <v>0</v>
      </c>
      <c r="AR64" s="149">
        <f t="shared" si="12"/>
        <v>0</v>
      </c>
      <c r="AS64" s="149">
        <f t="shared" si="18"/>
        <v>0</v>
      </c>
      <c r="AT64" s="149">
        <f t="shared" si="13"/>
        <v>0</v>
      </c>
      <c r="AU64" s="149">
        <f t="shared" si="14"/>
        <v>0</v>
      </c>
      <c r="AV64" s="149">
        <f t="shared" si="19"/>
        <v>0</v>
      </c>
      <c r="AW64" s="149">
        <f t="shared" si="15"/>
        <v>0</v>
      </c>
      <c r="AX64" s="149">
        <f t="shared" si="16"/>
        <v>0</v>
      </c>
      <c r="AY64" s="149">
        <f t="shared" si="20"/>
        <v>0</v>
      </c>
      <c r="AZ64" s="149">
        <f t="shared" si="17"/>
        <v>0</v>
      </c>
      <c r="BA64" s="149">
        <f>IFERROR(IF(VLOOKUP($D64,Listen!$A$2:$F$45,6,0)="Ja",AX64-MAX(AY64:AZ64),AX64-AY64),0)</f>
        <v>0</v>
      </c>
      <c r="BB64" s="149">
        <f t="shared" si="21"/>
        <v>0</v>
      </c>
      <c r="BC64" s="149">
        <f t="shared" si="22"/>
        <v>0</v>
      </c>
      <c r="BD64" s="149">
        <f t="shared" si="23"/>
        <v>0</v>
      </c>
      <c r="BE64" s="149">
        <f>IFERROR(IF(VLOOKUP($D64,Listen!$A$2:$F$45,6,0)="Ja",BB64-MAX(BC64:BD64),BB64-BC64),0)</f>
        <v>0</v>
      </c>
    </row>
    <row r="65" spans="1:57" s="150" customFormat="1" x14ac:dyDescent="0.25">
      <c r="A65" s="142">
        <v>61</v>
      </c>
      <c r="B65" s="143" t="str">
        <f>IF(AND(E65&lt;&gt;0,D65&lt;&gt;0,F65&lt;&gt;0),IF(C65&lt;&gt;0,CONCATENATE(C65,"-AGr",VLOOKUP(D65,Listen!$A$2:$D$45,4,FALSE),"-",E65,"-",F65,),CONCATENATE("AGr",VLOOKUP(D65,Listen!$A$2:$D$45,4,FALSE),"-",E65,"-",F65)),"keine vollständige ID")</f>
        <v>keine vollständige ID</v>
      </c>
      <c r="C65" s="28"/>
      <c r="D65" s="144"/>
      <c r="E65" s="144"/>
      <c r="F65" s="151"/>
      <c r="G65" s="12"/>
      <c r="H65" s="12"/>
      <c r="I65" s="12"/>
      <c r="J65" s="12"/>
      <c r="K65" s="12"/>
      <c r="L65" s="145">
        <f>IF(E65&gt;A_Stammdaten!$B$12,0,G65+H65-J65)</f>
        <v>0</v>
      </c>
      <c r="M65" s="12"/>
      <c r="N65" s="12"/>
      <c r="O65" s="12"/>
      <c r="P65" s="45">
        <f t="shared" si="0"/>
        <v>0</v>
      </c>
      <c r="Q65" s="26"/>
      <c r="R65" s="26"/>
      <c r="S65" s="26"/>
      <c r="T65" s="26"/>
      <c r="U65" s="146"/>
      <c r="V65" s="26"/>
      <c r="W65" s="46" t="str">
        <f t="shared" si="1"/>
        <v>-</v>
      </c>
      <c r="X65" s="46" t="str">
        <f t="shared" si="2"/>
        <v>-</v>
      </c>
      <c r="Y65" s="46">
        <f>IF(ISBLANK($D65),0,VLOOKUP($D65,Listen!$A$2:$C$45,2,FALSE))</f>
        <v>0</v>
      </c>
      <c r="Z65" s="46">
        <f>IF(ISBLANK($D65),0,VLOOKUP($D65,Listen!$A$2:$C$45,3,FALSE))</f>
        <v>0</v>
      </c>
      <c r="AA65" s="35">
        <f t="shared" ref="AA65:AB84" si="26">IFERROR($Y65,0)</f>
        <v>0</v>
      </c>
      <c r="AB65" s="35">
        <f t="shared" si="26"/>
        <v>0</v>
      </c>
      <c r="AC65" s="35">
        <f>IFERROR(IF(OR($R65&lt;&gt;"Ja",VLOOKUP($D65,Listen!$A$2:$F$45,5,0)="Nein",E65&lt;IF(D65="LNG Anbindungsanlagen gemäß separater Festlegung",2022,2023)),$Y65,$W65),0)</f>
        <v>0</v>
      </c>
      <c r="AD65" s="35">
        <f>IFERROR(IF(OR($R65&lt;&gt;"Ja",VLOOKUP($D65,Listen!$A$2:$F$45,5,0)="Nein",E65&lt;IF(D65="LNG Anbindungsanlagen gemäß separater Festlegung",2022,2023)),$Y65,$W65),0)</f>
        <v>0</v>
      </c>
      <c r="AE65" s="35">
        <f>IFERROR(IF(OR($S65&lt;&gt;"Ja",VLOOKUP($D65,Listen!$A$2:$F$45,6,0)="Nein"),$Y65,$X65),0)</f>
        <v>0</v>
      </c>
      <c r="AF65" s="35">
        <f>IFERROR(IF(OR($S65&lt;&gt;"Ja",VLOOKUP($D65,Listen!$A$2:$F$45,6,0)="Nein"),$Y65,$X65),0)</f>
        <v>0</v>
      </c>
      <c r="AG65" s="35">
        <f>IFERROR(IF(OR($S65&lt;&gt;"Ja",VLOOKUP($D65,Listen!$A$2:$F$45,6,0)="Nein"),$Y65,$X65),0)</f>
        <v>0</v>
      </c>
      <c r="AH65" s="37">
        <f t="shared" si="4"/>
        <v>0</v>
      </c>
      <c r="AI65" s="147">
        <f>IFERROR(IF(VLOOKUP($D65,Listen!$A$2:$F$45,6,0)="Ja",MAX(BC65:BD65),D_SAV!$BC65),0)</f>
        <v>0</v>
      </c>
      <c r="AJ65" s="37">
        <f t="shared" si="5"/>
        <v>0</v>
      </c>
      <c r="AL65" s="149">
        <f t="shared" si="6"/>
        <v>0</v>
      </c>
      <c r="AM65" s="149">
        <f t="shared" si="7"/>
        <v>0</v>
      </c>
      <c r="AN65" s="149">
        <f t="shared" si="8"/>
        <v>0</v>
      </c>
      <c r="AO65" s="149">
        <f t="shared" si="9"/>
        <v>0</v>
      </c>
      <c r="AP65" s="149">
        <f t="shared" si="10"/>
        <v>0</v>
      </c>
      <c r="AQ65" s="149">
        <f t="shared" si="11"/>
        <v>0</v>
      </c>
      <c r="AR65" s="149">
        <f t="shared" si="12"/>
        <v>0</v>
      </c>
      <c r="AS65" s="149">
        <f t="shared" si="18"/>
        <v>0</v>
      </c>
      <c r="AT65" s="149">
        <f t="shared" si="13"/>
        <v>0</v>
      </c>
      <c r="AU65" s="149">
        <f t="shared" si="14"/>
        <v>0</v>
      </c>
      <c r="AV65" s="149">
        <f t="shared" si="19"/>
        <v>0</v>
      </c>
      <c r="AW65" s="149">
        <f t="shared" si="15"/>
        <v>0</v>
      </c>
      <c r="AX65" s="149">
        <f t="shared" si="16"/>
        <v>0</v>
      </c>
      <c r="AY65" s="149">
        <f t="shared" si="20"/>
        <v>0</v>
      </c>
      <c r="AZ65" s="149">
        <f t="shared" si="17"/>
        <v>0</v>
      </c>
      <c r="BA65" s="149">
        <f>IFERROR(IF(VLOOKUP($D65,Listen!$A$2:$F$45,6,0)="Ja",AX65-MAX(AY65:AZ65),AX65-AY65),0)</f>
        <v>0</v>
      </c>
      <c r="BB65" s="149">
        <f t="shared" si="21"/>
        <v>0</v>
      </c>
      <c r="BC65" s="149">
        <f t="shared" si="22"/>
        <v>0</v>
      </c>
      <c r="BD65" s="149">
        <f t="shared" si="23"/>
        <v>0</v>
      </c>
      <c r="BE65" s="149">
        <f>IFERROR(IF(VLOOKUP($D65,Listen!$A$2:$F$45,6,0)="Ja",BB65-MAX(BC65:BD65),BB65-BC65),0)</f>
        <v>0</v>
      </c>
    </row>
    <row r="66" spans="1:57" s="150" customFormat="1" x14ac:dyDescent="0.25">
      <c r="A66" s="142">
        <v>62</v>
      </c>
      <c r="B66" s="143" t="str">
        <f>IF(AND(E66&lt;&gt;0,D66&lt;&gt;0,F66&lt;&gt;0),IF(C66&lt;&gt;0,CONCATENATE(C66,"-AGr",VLOOKUP(D66,Listen!$A$2:$D$45,4,FALSE),"-",E66,"-",F66,),CONCATENATE("AGr",VLOOKUP(D66,Listen!$A$2:$D$45,4,FALSE),"-",E66,"-",F66)),"keine vollständige ID")</f>
        <v>keine vollständige ID</v>
      </c>
      <c r="C66" s="28"/>
      <c r="D66" s="144"/>
      <c r="E66" s="144"/>
      <c r="F66" s="151"/>
      <c r="G66" s="12"/>
      <c r="H66" s="12"/>
      <c r="I66" s="12"/>
      <c r="J66" s="12"/>
      <c r="K66" s="12"/>
      <c r="L66" s="145">
        <f>IF(E66&gt;A_Stammdaten!$B$12,0,G66+H66-J66)</f>
        <v>0</v>
      </c>
      <c r="M66" s="12"/>
      <c r="N66" s="12"/>
      <c r="O66" s="12"/>
      <c r="P66" s="45">
        <f t="shared" si="0"/>
        <v>0</v>
      </c>
      <c r="Q66" s="26"/>
      <c r="R66" s="26"/>
      <c r="S66" s="26"/>
      <c r="T66" s="26"/>
      <c r="U66" s="146"/>
      <c r="V66" s="26"/>
      <c r="W66" s="46" t="str">
        <f t="shared" si="1"/>
        <v>-</v>
      </c>
      <c r="X66" s="46" t="str">
        <f t="shared" si="2"/>
        <v>-</v>
      </c>
      <c r="Y66" s="46">
        <f>IF(ISBLANK($D66),0,VLOOKUP($D66,Listen!$A$2:$C$45,2,FALSE))</f>
        <v>0</v>
      </c>
      <c r="Z66" s="46">
        <f>IF(ISBLANK($D66),0,VLOOKUP($D66,Listen!$A$2:$C$45,3,FALSE))</f>
        <v>0</v>
      </c>
      <c r="AA66" s="35">
        <f t="shared" si="26"/>
        <v>0</v>
      </c>
      <c r="AB66" s="35">
        <f t="shared" si="26"/>
        <v>0</v>
      </c>
      <c r="AC66" s="35">
        <f>IFERROR(IF(OR($R66&lt;&gt;"Ja",VLOOKUP($D66,Listen!$A$2:$F$45,5,0)="Nein",E66&lt;IF(D66="LNG Anbindungsanlagen gemäß separater Festlegung",2022,2023)),$Y66,$W66),0)</f>
        <v>0</v>
      </c>
      <c r="AD66" s="35">
        <f>IFERROR(IF(OR($R66&lt;&gt;"Ja",VLOOKUP($D66,Listen!$A$2:$F$45,5,0)="Nein",E66&lt;IF(D66="LNG Anbindungsanlagen gemäß separater Festlegung",2022,2023)),$Y66,$W66),0)</f>
        <v>0</v>
      </c>
      <c r="AE66" s="35">
        <f>IFERROR(IF(OR($S66&lt;&gt;"Ja",VLOOKUP($D66,Listen!$A$2:$F$45,6,0)="Nein"),$Y66,$X66),0)</f>
        <v>0</v>
      </c>
      <c r="AF66" s="35">
        <f>IFERROR(IF(OR($S66&lt;&gt;"Ja",VLOOKUP($D66,Listen!$A$2:$F$45,6,0)="Nein"),$Y66,$X66),0)</f>
        <v>0</v>
      </c>
      <c r="AG66" s="35">
        <f>IFERROR(IF(OR($S66&lt;&gt;"Ja",VLOOKUP($D66,Listen!$A$2:$F$45,6,0)="Nein"),$Y66,$X66),0)</f>
        <v>0</v>
      </c>
      <c r="AH66" s="37">
        <f t="shared" si="4"/>
        <v>0</v>
      </c>
      <c r="AI66" s="147">
        <f>IFERROR(IF(VLOOKUP($D66,Listen!$A$2:$F$45,6,0)="Ja",MAX(BC66:BD66),D_SAV!$BC66),0)</f>
        <v>0</v>
      </c>
      <c r="AJ66" s="37">
        <f t="shared" si="5"/>
        <v>0</v>
      </c>
      <c r="AL66" s="149">
        <f t="shared" si="6"/>
        <v>0</v>
      </c>
      <c r="AM66" s="149">
        <f t="shared" si="7"/>
        <v>0</v>
      </c>
      <c r="AN66" s="149">
        <f t="shared" si="8"/>
        <v>0</v>
      </c>
      <c r="AO66" s="149">
        <f t="shared" si="9"/>
        <v>0</v>
      </c>
      <c r="AP66" s="149">
        <f t="shared" si="10"/>
        <v>0</v>
      </c>
      <c r="AQ66" s="149">
        <f t="shared" si="11"/>
        <v>0</v>
      </c>
      <c r="AR66" s="149">
        <f t="shared" si="12"/>
        <v>0</v>
      </c>
      <c r="AS66" s="149">
        <f t="shared" si="18"/>
        <v>0</v>
      </c>
      <c r="AT66" s="149">
        <f t="shared" si="13"/>
        <v>0</v>
      </c>
      <c r="AU66" s="149">
        <f t="shared" si="14"/>
        <v>0</v>
      </c>
      <c r="AV66" s="149">
        <f t="shared" si="19"/>
        <v>0</v>
      </c>
      <c r="AW66" s="149">
        <f t="shared" si="15"/>
        <v>0</v>
      </c>
      <c r="AX66" s="149">
        <f t="shared" si="16"/>
        <v>0</v>
      </c>
      <c r="AY66" s="149">
        <f t="shared" si="20"/>
        <v>0</v>
      </c>
      <c r="AZ66" s="149">
        <f t="shared" si="17"/>
        <v>0</v>
      </c>
      <c r="BA66" s="149">
        <f>IFERROR(IF(VLOOKUP($D66,Listen!$A$2:$F$45,6,0)="Ja",AX66-MAX(AY66:AZ66),AX66-AY66),0)</f>
        <v>0</v>
      </c>
      <c r="BB66" s="149">
        <f t="shared" si="21"/>
        <v>0</v>
      </c>
      <c r="BC66" s="149">
        <f t="shared" si="22"/>
        <v>0</v>
      </c>
      <c r="BD66" s="149">
        <f t="shared" si="23"/>
        <v>0</v>
      </c>
      <c r="BE66" s="149">
        <f>IFERROR(IF(VLOOKUP($D66,Listen!$A$2:$F$45,6,0)="Ja",BB66-MAX(BC66:BD66),BB66-BC66),0)</f>
        <v>0</v>
      </c>
    </row>
    <row r="67" spans="1:57" s="150" customFormat="1" x14ac:dyDescent="0.25">
      <c r="A67" s="142">
        <v>63</v>
      </c>
      <c r="B67" s="143" t="str">
        <f>IF(AND(E67&lt;&gt;0,D67&lt;&gt;0,F67&lt;&gt;0),IF(C67&lt;&gt;0,CONCATENATE(C67,"-AGr",VLOOKUP(D67,Listen!$A$2:$D$45,4,FALSE),"-",E67,"-",F67,),CONCATENATE("AGr",VLOOKUP(D67,Listen!$A$2:$D$45,4,FALSE),"-",E67,"-",F67)),"keine vollständige ID")</f>
        <v>keine vollständige ID</v>
      </c>
      <c r="C67" s="28"/>
      <c r="D67" s="144"/>
      <c r="E67" s="144"/>
      <c r="F67" s="151"/>
      <c r="G67" s="12"/>
      <c r="H67" s="12"/>
      <c r="I67" s="12"/>
      <c r="J67" s="12"/>
      <c r="K67" s="12"/>
      <c r="L67" s="145">
        <f>IF(E67&gt;A_Stammdaten!$B$12,0,G67+H67-J67)</f>
        <v>0</v>
      </c>
      <c r="M67" s="12"/>
      <c r="N67" s="12"/>
      <c r="O67" s="12"/>
      <c r="P67" s="45">
        <f t="shared" si="0"/>
        <v>0</v>
      </c>
      <c r="Q67" s="26"/>
      <c r="R67" s="26"/>
      <c r="S67" s="26"/>
      <c r="T67" s="26"/>
      <c r="U67" s="146"/>
      <c r="V67" s="26"/>
      <c r="W67" s="46" t="str">
        <f t="shared" si="1"/>
        <v>-</v>
      </c>
      <c r="X67" s="46" t="str">
        <f t="shared" si="2"/>
        <v>-</v>
      </c>
      <c r="Y67" s="46">
        <f>IF(ISBLANK($D67),0,VLOOKUP($D67,Listen!$A$2:$C$45,2,FALSE))</f>
        <v>0</v>
      </c>
      <c r="Z67" s="46">
        <f>IF(ISBLANK($D67),0,VLOOKUP($D67,Listen!$A$2:$C$45,3,FALSE))</f>
        <v>0</v>
      </c>
      <c r="AA67" s="35">
        <f t="shared" si="26"/>
        <v>0</v>
      </c>
      <c r="AB67" s="35">
        <f t="shared" si="26"/>
        <v>0</v>
      </c>
      <c r="AC67" s="35">
        <f>IFERROR(IF(OR($R67&lt;&gt;"Ja",VLOOKUP($D67,Listen!$A$2:$F$45,5,0)="Nein",E67&lt;IF(D67="LNG Anbindungsanlagen gemäß separater Festlegung",2022,2023)),$Y67,$W67),0)</f>
        <v>0</v>
      </c>
      <c r="AD67" s="35">
        <f>IFERROR(IF(OR($R67&lt;&gt;"Ja",VLOOKUP($D67,Listen!$A$2:$F$45,5,0)="Nein",E67&lt;IF(D67="LNG Anbindungsanlagen gemäß separater Festlegung",2022,2023)),$Y67,$W67),0)</f>
        <v>0</v>
      </c>
      <c r="AE67" s="35">
        <f>IFERROR(IF(OR($S67&lt;&gt;"Ja",VLOOKUP($D67,Listen!$A$2:$F$45,6,0)="Nein"),$Y67,$X67),0)</f>
        <v>0</v>
      </c>
      <c r="AF67" s="35">
        <f>IFERROR(IF(OR($S67&lt;&gt;"Ja",VLOOKUP($D67,Listen!$A$2:$F$45,6,0)="Nein"),$Y67,$X67),0)</f>
        <v>0</v>
      </c>
      <c r="AG67" s="35">
        <f>IFERROR(IF(OR($S67&lt;&gt;"Ja",VLOOKUP($D67,Listen!$A$2:$F$45,6,0)="Nein"),$Y67,$X67),0)</f>
        <v>0</v>
      </c>
      <c r="AH67" s="37">
        <f t="shared" si="4"/>
        <v>0</v>
      </c>
      <c r="AI67" s="147">
        <f>IFERROR(IF(VLOOKUP($D67,Listen!$A$2:$F$45,6,0)="Ja",MAX(BC67:BD67),D_SAV!$BC67),0)</f>
        <v>0</v>
      </c>
      <c r="AJ67" s="37">
        <f t="shared" si="5"/>
        <v>0</v>
      </c>
      <c r="AL67" s="149">
        <f t="shared" si="6"/>
        <v>0</v>
      </c>
      <c r="AM67" s="149">
        <f t="shared" si="7"/>
        <v>0</v>
      </c>
      <c r="AN67" s="149">
        <f t="shared" si="8"/>
        <v>0</v>
      </c>
      <c r="AO67" s="149">
        <f t="shared" si="9"/>
        <v>0</v>
      </c>
      <c r="AP67" s="149">
        <f t="shared" si="10"/>
        <v>0</v>
      </c>
      <c r="AQ67" s="149">
        <f t="shared" si="11"/>
        <v>0</v>
      </c>
      <c r="AR67" s="149">
        <f t="shared" si="12"/>
        <v>0</v>
      </c>
      <c r="AS67" s="149">
        <f t="shared" si="18"/>
        <v>0</v>
      </c>
      <c r="AT67" s="149">
        <f t="shared" si="13"/>
        <v>0</v>
      </c>
      <c r="AU67" s="149">
        <f t="shared" si="14"/>
        <v>0</v>
      </c>
      <c r="AV67" s="149">
        <f t="shared" si="19"/>
        <v>0</v>
      </c>
      <c r="AW67" s="149">
        <f t="shared" si="15"/>
        <v>0</v>
      </c>
      <c r="AX67" s="149">
        <f t="shared" si="16"/>
        <v>0</v>
      </c>
      <c r="AY67" s="149">
        <f t="shared" si="20"/>
        <v>0</v>
      </c>
      <c r="AZ67" s="149">
        <f t="shared" si="17"/>
        <v>0</v>
      </c>
      <c r="BA67" s="149">
        <f>IFERROR(IF(VLOOKUP($D67,Listen!$A$2:$F$45,6,0)="Ja",AX67-MAX(AY67:AZ67),AX67-AY67),0)</f>
        <v>0</v>
      </c>
      <c r="BB67" s="149">
        <f t="shared" si="21"/>
        <v>0</v>
      </c>
      <c r="BC67" s="149">
        <f t="shared" si="22"/>
        <v>0</v>
      </c>
      <c r="BD67" s="149">
        <f t="shared" si="23"/>
        <v>0</v>
      </c>
      <c r="BE67" s="149">
        <f>IFERROR(IF(VLOOKUP($D67,Listen!$A$2:$F$45,6,0)="Ja",BB67-MAX(BC67:BD67),BB67-BC67),0)</f>
        <v>0</v>
      </c>
    </row>
    <row r="68" spans="1:57" s="150" customFormat="1" x14ac:dyDescent="0.25">
      <c r="A68" s="142">
        <v>64</v>
      </c>
      <c r="B68" s="143" t="str">
        <f>IF(AND(E68&lt;&gt;0,D68&lt;&gt;0,F68&lt;&gt;0),IF(C68&lt;&gt;0,CONCATENATE(C68,"-AGr",VLOOKUP(D68,Listen!$A$2:$D$45,4,FALSE),"-",E68,"-",F68,),CONCATENATE("AGr",VLOOKUP(D68,Listen!$A$2:$D$45,4,FALSE),"-",E68,"-",F68)),"keine vollständige ID")</f>
        <v>keine vollständige ID</v>
      </c>
      <c r="C68" s="28"/>
      <c r="D68" s="144"/>
      <c r="E68" s="144"/>
      <c r="F68" s="151"/>
      <c r="G68" s="12"/>
      <c r="H68" s="12"/>
      <c r="I68" s="12"/>
      <c r="J68" s="12"/>
      <c r="K68" s="12"/>
      <c r="L68" s="145">
        <f>IF(E68&gt;A_Stammdaten!$B$12,0,G68+H68-J68)</f>
        <v>0</v>
      </c>
      <c r="M68" s="12"/>
      <c r="N68" s="12"/>
      <c r="O68" s="12"/>
      <c r="P68" s="45">
        <f t="shared" si="0"/>
        <v>0</v>
      </c>
      <c r="Q68" s="26"/>
      <c r="R68" s="26"/>
      <c r="S68" s="26"/>
      <c r="T68" s="26"/>
      <c r="U68" s="146"/>
      <c r="V68" s="26"/>
      <c r="W68" s="46" t="str">
        <f t="shared" si="1"/>
        <v>-</v>
      </c>
      <c r="X68" s="46" t="str">
        <f t="shared" si="2"/>
        <v>-</v>
      </c>
      <c r="Y68" s="46">
        <f>IF(ISBLANK($D68),0,VLOOKUP($D68,Listen!$A$2:$C$45,2,FALSE))</f>
        <v>0</v>
      </c>
      <c r="Z68" s="46">
        <f>IF(ISBLANK($D68),0,VLOOKUP($D68,Listen!$A$2:$C$45,3,FALSE))</f>
        <v>0</v>
      </c>
      <c r="AA68" s="35">
        <f t="shared" si="26"/>
        <v>0</v>
      </c>
      <c r="AB68" s="35">
        <f t="shared" si="26"/>
        <v>0</v>
      </c>
      <c r="AC68" s="35">
        <f>IFERROR(IF(OR($R68&lt;&gt;"Ja",VLOOKUP($D68,Listen!$A$2:$F$45,5,0)="Nein",E68&lt;IF(D68="LNG Anbindungsanlagen gemäß separater Festlegung",2022,2023)),$Y68,$W68),0)</f>
        <v>0</v>
      </c>
      <c r="AD68" s="35">
        <f>IFERROR(IF(OR($R68&lt;&gt;"Ja",VLOOKUP($D68,Listen!$A$2:$F$45,5,0)="Nein",E68&lt;IF(D68="LNG Anbindungsanlagen gemäß separater Festlegung",2022,2023)),$Y68,$W68),0)</f>
        <v>0</v>
      </c>
      <c r="AE68" s="35">
        <f>IFERROR(IF(OR($S68&lt;&gt;"Ja",VLOOKUP($D68,Listen!$A$2:$F$45,6,0)="Nein"),$Y68,$X68),0)</f>
        <v>0</v>
      </c>
      <c r="AF68" s="35">
        <f>IFERROR(IF(OR($S68&lt;&gt;"Ja",VLOOKUP($D68,Listen!$A$2:$F$45,6,0)="Nein"),$Y68,$X68),0)</f>
        <v>0</v>
      </c>
      <c r="AG68" s="35">
        <f>IFERROR(IF(OR($S68&lt;&gt;"Ja",VLOOKUP($D68,Listen!$A$2:$F$45,6,0)="Nein"),$Y68,$X68),0)</f>
        <v>0</v>
      </c>
      <c r="AH68" s="37">
        <f t="shared" si="4"/>
        <v>0</v>
      </c>
      <c r="AI68" s="147">
        <f>IFERROR(IF(VLOOKUP($D68,Listen!$A$2:$F$45,6,0)="Ja",MAX(BC68:BD68),D_SAV!$BC68),0)</f>
        <v>0</v>
      </c>
      <c r="AJ68" s="37">
        <f t="shared" si="5"/>
        <v>0</v>
      </c>
      <c r="AL68" s="149">
        <f t="shared" si="6"/>
        <v>0</v>
      </c>
      <c r="AM68" s="149">
        <f t="shared" si="7"/>
        <v>0</v>
      </c>
      <c r="AN68" s="149">
        <f t="shared" si="8"/>
        <v>0</v>
      </c>
      <c r="AO68" s="149">
        <f t="shared" si="9"/>
        <v>0</v>
      </c>
      <c r="AP68" s="149">
        <f t="shared" si="10"/>
        <v>0</v>
      </c>
      <c r="AQ68" s="149">
        <f t="shared" si="11"/>
        <v>0</v>
      </c>
      <c r="AR68" s="149">
        <f t="shared" si="12"/>
        <v>0</v>
      </c>
      <c r="AS68" s="149">
        <f t="shared" si="18"/>
        <v>0</v>
      </c>
      <c r="AT68" s="149">
        <f t="shared" si="13"/>
        <v>0</v>
      </c>
      <c r="AU68" s="149">
        <f t="shared" si="14"/>
        <v>0</v>
      </c>
      <c r="AV68" s="149">
        <f t="shared" si="19"/>
        <v>0</v>
      </c>
      <c r="AW68" s="149">
        <f t="shared" si="15"/>
        <v>0</v>
      </c>
      <c r="AX68" s="149">
        <f t="shared" si="16"/>
        <v>0</v>
      </c>
      <c r="AY68" s="149">
        <f t="shared" si="20"/>
        <v>0</v>
      </c>
      <c r="AZ68" s="149">
        <f t="shared" si="17"/>
        <v>0</v>
      </c>
      <c r="BA68" s="149">
        <f>IFERROR(IF(VLOOKUP($D68,Listen!$A$2:$F$45,6,0)="Ja",AX68-MAX(AY68:AZ68),AX68-AY68),0)</f>
        <v>0</v>
      </c>
      <c r="BB68" s="149">
        <f t="shared" si="21"/>
        <v>0</v>
      </c>
      <c r="BC68" s="149">
        <f t="shared" si="22"/>
        <v>0</v>
      </c>
      <c r="BD68" s="149">
        <f t="shared" si="23"/>
        <v>0</v>
      </c>
      <c r="BE68" s="149">
        <f>IFERROR(IF(VLOOKUP($D68,Listen!$A$2:$F$45,6,0)="Ja",BB68-MAX(BC68:BD68),BB68-BC68),0)</f>
        <v>0</v>
      </c>
    </row>
    <row r="69" spans="1:57" s="150" customFormat="1" x14ac:dyDescent="0.25">
      <c r="A69" s="142">
        <v>65</v>
      </c>
      <c r="B69" s="143" t="str">
        <f>IF(AND(E69&lt;&gt;0,D69&lt;&gt;0,F69&lt;&gt;0),IF(C69&lt;&gt;0,CONCATENATE(C69,"-AGr",VLOOKUP(D69,Listen!$A$2:$D$45,4,FALSE),"-",E69,"-",F69,),CONCATENATE("AGr",VLOOKUP(D69,Listen!$A$2:$D$45,4,FALSE),"-",E69,"-",F69)),"keine vollständige ID")</f>
        <v>keine vollständige ID</v>
      </c>
      <c r="C69" s="28"/>
      <c r="D69" s="144"/>
      <c r="E69" s="144"/>
      <c r="F69" s="151"/>
      <c r="G69" s="12"/>
      <c r="H69" s="12"/>
      <c r="I69" s="12"/>
      <c r="J69" s="12"/>
      <c r="K69" s="12"/>
      <c r="L69" s="145">
        <f>IF(E69&gt;A_Stammdaten!$B$12,0,G69+H69-J69)</f>
        <v>0</v>
      </c>
      <c r="M69" s="12"/>
      <c r="N69" s="12"/>
      <c r="O69" s="12"/>
      <c r="P69" s="45">
        <f t="shared" ref="P69:P132" si="27">L69-SUM(M69:O69)</f>
        <v>0</v>
      </c>
      <c r="Q69" s="26"/>
      <c r="R69" s="26"/>
      <c r="S69" s="26"/>
      <c r="T69" s="26"/>
      <c r="U69" s="146"/>
      <c r="V69" s="26"/>
      <c r="W69" s="46" t="str">
        <f t="shared" ref="W69:W132" si="28">IF($R69="Ja",MIN(2044-$E69+1,Y69),"-")</f>
        <v>-</v>
      </c>
      <c r="X69" s="46" t="str">
        <f t="shared" ref="X69:X132" si="29">IF($V69="","-",MIN($V69-$E69+1,Y69))</f>
        <v>-</v>
      </c>
      <c r="Y69" s="46">
        <f>IF(ISBLANK($D69),0,VLOOKUP($D69,Listen!$A$2:$C$45,2,FALSE))</f>
        <v>0</v>
      </c>
      <c r="Z69" s="46">
        <f>IF(ISBLANK($D69),0,VLOOKUP($D69,Listen!$A$2:$C$45,3,FALSE))</f>
        <v>0</v>
      </c>
      <c r="AA69" s="35">
        <f t="shared" si="26"/>
        <v>0</v>
      </c>
      <c r="AB69" s="35">
        <f t="shared" si="26"/>
        <v>0</v>
      </c>
      <c r="AC69" s="35">
        <f>IFERROR(IF(OR($R69&lt;&gt;"Ja",VLOOKUP($D69,Listen!$A$2:$F$45,5,0)="Nein",E69&lt;IF(D69="LNG Anbindungsanlagen gemäß separater Festlegung",2022,2023)),$Y69,$W69),0)</f>
        <v>0</v>
      </c>
      <c r="AD69" s="35">
        <f>IFERROR(IF(OR($R69&lt;&gt;"Ja",VLOOKUP($D69,Listen!$A$2:$F$45,5,0)="Nein",E69&lt;IF(D69="LNG Anbindungsanlagen gemäß separater Festlegung",2022,2023)),$Y69,$W69),0)</f>
        <v>0</v>
      </c>
      <c r="AE69" s="35">
        <f>IFERROR(IF(OR($S69&lt;&gt;"Ja",VLOOKUP($D69,Listen!$A$2:$F$45,6,0)="Nein"),$Y69,$X69),0)</f>
        <v>0</v>
      </c>
      <c r="AF69" s="35">
        <f>IFERROR(IF(OR($S69&lt;&gt;"Ja",VLOOKUP($D69,Listen!$A$2:$F$45,6,0)="Nein"),$Y69,$X69),0)</f>
        <v>0</v>
      </c>
      <c r="AG69" s="35">
        <f>IFERROR(IF(OR($S69&lt;&gt;"Ja",VLOOKUP($D69,Listen!$A$2:$F$45,6,0)="Nein"),$Y69,$X69),0)</f>
        <v>0</v>
      </c>
      <c r="AH69" s="37">
        <f t="shared" ref="AH69:AH132" si="30">BB69</f>
        <v>0</v>
      </c>
      <c r="AI69" s="147">
        <f>IFERROR(IF(VLOOKUP($D69,Listen!$A$2:$F$45,6,0)="Ja",MAX(BC69:BD69),D_SAV!$BC69),0)</f>
        <v>0</v>
      </c>
      <c r="AJ69" s="37">
        <f t="shared" ref="AJ69:AJ132" si="31">BE69</f>
        <v>0</v>
      </c>
      <c r="AL69" s="149">
        <f t="shared" ref="AL69:AL132" si="32">IF($E69=AL$3,$P69,0)</f>
        <v>0</v>
      </c>
      <c r="AM69" s="149">
        <f t="shared" ref="AM69:AM132" si="33">IF(AL69=0,0,IF($AA69-(AL$3-$E69)&lt;=0,AL69,AL69/($AA69-(AL$3-$E69))))</f>
        <v>0</v>
      </c>
      <c r="AN69" s="149">
        <f t="shared" ref="AN69:AN132" si="34">AL69-AM69</f>
        <v>0</v>
      </c>
      <c r="AO69" s="149">
        <f t="shared" ref="AO69:AO132" si="35">AN69+IF($E69=AO$3,$P69,0)</f>
        <v>0</v>
      </c>
      <c r="AP69" s="149">
        <f t="shared" ref="AP69:AP132" si="36">IF(AO69=0,0,IF($AB69-(AO$3-$E69)&lt;=0,AO69,AO69/($AB69-(AO$3-$E69))))</f>
        <v>0</v>
      </c>
      <c r="AQ69" s="149">
        <f t="shared" ref="AQ69:AQ132" si="37">AO69-AP69</f>
        <v>0</v>
      </c>
      <c r="AR69" s="149">
        <f t="shared" ref="AR69:AR132" si="38">AQ69+IF($E69=AR$3,$P69,0)</f>
        <v>0</v>
      </c>
      <c r="AS69" s="149">
        <f t="shared" ref="AS69:AS132" si="39">IF(AR69=0,0,IF($AC69-(AR$3-$E69)&lt;=0,AR69,AR69/($AC69-(AR$3-$E69))))</f>
        <v>0</v>
      </c>
      <c r="AT69" s="149">
        <f t="shared" ref="AT69:AT132" si="40">AR69-AS69</f>
        <v>0</v>
      </c>
      <c r="AU69" s="149">
        <f t="shared" ref="AU69:AU132" si="41">AT69+IF($E69=AU$3,$P69,0)</f>
        <v>0</v>
      </c>
      <c r="AV69" s="149">
        <f t="shared" ref="AV69:AV132" si="42">IF(AU69=0,0,IF($AD69-(AU$3-$E69)&lt;=0,AU69,AU69/($AD69-(AU$3-$E69))))</f>
        <v>0</v>
      </c>
      <c r="AW69" s="149">
        <f t="shared" ref="AW69:AW132" si="43">AU69-AV69</f>
        <v>0</v>
      </c>
      <c r="AX69" s="149">
        <f t="shared" ref="AX69:AX132" si="44">AW69+IF($E69=AX$3,$P69,0)</f>
        <v>0</v>
      </c>
      <c r="AY69" s="149">
        <f t="shared" ref="AY69:AY132" si="45">IF(AX69=0,0,IF($AE69-(AX$3-$E69)&lt;=0,AX69,AX69/($AE69-(AX$3-$E69))))</f>
        <v>0</v>
      </c>
      <c r="AZ69" s="149">
        <f t="shared" ref="AZ69:AZ132" si="46">AX69*U69/100</f>
        <v>0</v>
      </c>
      <c r="BA69" s="149">
        <f>IFERROR(IF(VLOOKUP($D69,Listen!$A$2:$F$45,6,0)="Ja",AX69-MAX(AY69:AZ69),AX69-AY69),0)</f>
        <v>0</v>
      </c>
      <c r="BB69" s="149">
        <f t="shared" si="21"/>
        <v>0</v>
      </c>
      <c r="BC69" s="149">
        <f t="shared" si="22"/>
        <v>0</v>
      </c>
      <c r="BD69" s="149">
        <f t="shared" si="23"/>
        <v>0</v>
      </c>
      <c r="BE69" s="149">
        <f>IFERROR(IF(VLOOKUP($D69,Listen!$A$2:$F$45,6,0)="Ja",BB69-MAX(BC69:BD69),BB69-BC69),0)</f>
        <v>0</v>
      </c>
    </row>
    <row r="70" spans="1:57" s="150" customFormat="1" x14ac:dyDescent="0.25">
      <c r="A70" s="142">
        <v>66</v>
      </c>
      <c r="B70" s="143" t="str">
        <f>IF(AND(E70&lt;&gt;0,D70&lt;&gt;0,F70&lt;&gt;0),IF(C70&lt;&gt;0,CONCATENATE(C70,"-AGr",VLOOKUP(D70,Listen!$A$2:$D$45,4,FALSE),"-",E70,"-",F70,),CONCATENATE("AGr",VLOOKUP(D70,Listen!$A$2:$D$45,4,FALSE),"-",E70,"-",F70)),"keine vollständige ID")</f>
        <v>keine vollständige ID</v>
      </c>
      <c r="C70" s="28"/>
      <c r="D70" s="144"/>
      <c r="E70" s="144"/>
      <c r="F70" s="151"/>
      <c r="G70" s="12"/>
      <c r="H70" s="12"/>
      <c r="I70" s="12"/>
      <c r="J70" s="12"/>
      <c r="K70" s="12"/>
      <c r="L70" s="145">
        <f>IF(E70&gt;A_Stammdaten!$B$12,0,G70+H70-J70)</f>
        <v>0</v>
      </c>
      <c r="M70" s="12"/>
      <c r="N70" s="12"/>
      <c r="O70" s="12"/>
      <c r="P70" s="45">
        <f t="shared" si="27"/>
        <v>0</v>
      </c>
      <c r="Q70" s="26"/>
      <c r="R70" s="26"/>
      <c r="S70" s="26"/>
      <c r="T70" s="26"/>
      <c r="U70" s="146"/>
      <c r="V70" s="26"/>
      <c r="W70" s="46" t="str">
        <f t="shared" si="28"/>
        <v>-</v>
      </c>
      <c r="X70" s="46" t="str">
        <f t="shared" si="29"/>
        <v>-</v>
      </c>
      <c r="Y70" s="46">
        <f>IF(ISBLANK($D70),0,VLOOKUP($D70,Listen!$A$2:$C$45,2,FALSE))</f>
        <v>0</v>
      </c>
      <c r="Z70" s="46">
        <f>IF(ISBLANK($D70),0,VLOOKUP($D70,Listen!$A$2:$C$45,3,FALSE))</f>
        <v>0</v>
      </c>
      <c r="AA70" s="35">
        <f t="shared" si="26"/>
        <v>0</v>
      </c>
      <c r="AB70" s="35">
        <f t="shared" si="26"/>
        <v>0</v>
      </c>
      <c r="AC70" s="35">
        <f>IFERROR(IF(OR($R70&lt;&gt;"Ja",VLOOKUP($D70,Listen!$A$2:$F$45,5,0)="Nein",E70&lt;IF(D70="LNG Anbindungsanlagen gemäß separater Festlegung",2022,2023)),$Y70,$W70),0)</f>
        <v>0</v>
      </c>
      <c r="AD70" s="35">
        <f>IFERROR(IF(OR($R70&lt;&gt;"Ja",VLOOKUP($D70,Listen!$A$2:$F$45,5,0)="Nein",E70&lt;IF(D70="LNG Anbindungsanlagen gemäß separater Festlegung",2022,2023)),$Y70,$W70),0)</f>
        <v>0</v>
      </c>
      <c r="AE70" s="35">
        <f>IFERROR(IF(OR($S70&lt;&gt;"Ja",VLOOKUP($D70,Listen!$A$2:$F$45,6,0)="Nein"),$Y70,$X70),0)</f>
        <v>0</v>
      </c>
      <c r="AF70" s="35">
        <f>IFERROR(IF(OR($S70&lt;&gt;"Ja",VLOOKUP($D70,Listen!$A$2:$F$45,6,0)="Nein"),$Y70,$X70),0)</f>
        <v>0</v>
      </c>
      <c r="AG70" s="35">
        <f>IFERROR(IF(OR($S70&lt;&gt;"Ja",VLOOKUP($D70,Listen!$A$2:$F$45,6,0)="Nein"),$Y70,$X70),0)</f>
        <v>0</v>
      </c>
      <c r="AH70" s="37">
        <f t="shared" si="30"/>
        <v>0</v>
      </c>
      <c r="AI70" s="147">
        <f>IFERROR(IF(VLOOKUP($D70,Listen!$A$2:$F$45,6,0)="Ja",MAX(BC70:BD70),D_SAV!$BC70),0)</f>
        <v>0</v>
      </c>
      <c r="AJ70" s="37">
        <f t="shared" si="31"/>
        <v>0</v>
      </c>
      <c r="AL70" s="149">
        <f t="shared" si="32"/>
        <v>0</v>
      </c>
      <c r="AM70" s="149">
        <f t="shared" si="33"/>
        <v>0</v>
      </c>
      <c r="AN70" s="149">
        <f t="shared" si="34"/>
        <v>0</v>
      </c>
      <c r="AO70" s="149">
        <f t="shared" si="35"/>
        <v>0</v>
      </c>
      <c r="AP70" s="149">
        <f t="shared" si="36"/>
        <v>0</v>
      </c>
      <c r="AQ70" s="149">
        <f t="shared" si="37"/>
        <v>0</v>
      </c>
      <c r="AR70" s="149">
        <f t="shared" si="38"/>
        <v>0</v>
      </c>
      <c r="AS70" s="149">
        <f t="shared" si="39"/>
        <v>0</v>
      </c>
      <c r="AT70" s="149">
        <f t="shared" si="40"/>
        <v>0</v>
      </c>
      <c r="AU70" s="149">
        <f t="shared" si="41"/>
        <v>0</v>
      </c>
      <c r="AV70" s="149">
        <f t="shared" si="42"/>
        <v>0</v>
      </c>
      <c r="AW70" s="149">
        <f t="shared" si="43"/>
        <v>0</v>
      </c>
      <c r="AX70" s="149">
        <f t="shared" si="44"/>
        <v>0</v>
      </c>
      <c r="AY70" s="149">
        <f t="shared" si="45"/>
        <v>0</v>
      </c>
      <c r="AZ70" s="149">
        <f t="shared" si="46"/>
        <v>0</v>
      </c>
      <c r="BA70" s="149">
        <f>IFERROR(IF(VLOOKUP($D70,Listen!$A$2:$F$45,6,0)="Ja",AX70-MAX(AY70:AZ70),AX70-AY70),0)</f>
        <v>0</v>
      </c>
      <c r="BB70" s="149">
        <f t="shared" ref="BB70:BB133" si="47">IF(E70=$BB$3,P70,Q70)</f>
        <v>0</v>
      </c>
      <c r="BC70" s="149">
        <f t="shared" ref="BC70:BC133" si="48">IF(BB70=0,0,IF($AF70-(BB$3-$E70)&lt;=0,BB70,BB70/($AF70-(BB$3-$E70))))</f>
        <v>0</v>
      </c>
      <c r="BD70" s="149">
        <f t="shared" ref="BD70:BD133" si="49">BB70*U70/100</f>
        <v>0</v>
      </c>
      <c r="BE70" s="149">
        <f>IFERROR(IF(VLOOKUP($D70,Listen!$A$2:$F$45,6,0)="Ja",BB70-MAX(BC70:BD70),BB70-BC70),0)</f>
        <v>0</v>
      </c>
    </row>
    <row r="71" spans="1:57" s="150" customFormat="1" x14ac:dyDescent="0.25">
      <c r="A71" s="142">
        <v>67</v>
      </c>
      <c r="B71" s="143" t="str">
        <f>IF(AND(E71&lt;&gt;0,D71&lt;&gt;0,F71&lt;&gt;0),IF(C71&lt;&gt;0,CONCATENATE(C71,"-AGr",VLOOKUP(D71,Listen!$A$2:$D$45,4,FALSE),"-",E71,"-",F71,),CONCATENATE("AGr",VLOOKUP(D71,Listen!$A$2:$D$45,4,FALSE),"-",E71,"-",F71)),"keine vollständige ID")</f>
        <v>keine vollständige ID</v>
      </c>
      <c r="C71" s="28"/>
      <c r="D71" s="144"/>
      <c r="E71" s="144"/>
      <c r="F71" s="151"/>
      <c r="G71" s="12"/>
      <c r="H71" s="12"/>
      <c r="I71" s="12"/>
      <c r="J71" s="12"/>
      <c r="K71" s="12"/>
      <c r="L71" s="145">
        <f>IF(E71&gt;A_Stammdaten!$B$12,0,G71+H71-J71)</f>
        <v>0</v>
      </c>
      <c r="M71" s="12"/>
      <c r="N71" s="12"/>
      <c r="O71" s="12"/>
      <c r="P71" s="45">
        <f t="shared" si="27"/>
        <v>0</v>
      </c>
      <c r="Q71" s="26"/>
      <c r="R71" s="26"/>
      <c r="S71" s="26"/>
      <c r="T71" s="26"/>
      <c r="U71" s="146"/>
      <c r="V71" s="26"/>
      <c r="W71" s="46" t="str">
        <f t="shared" si="28"/>
        <v>-</v>
      </c>
      <c r="X71" s="46" t="str">
        <f t="shared" si="29"/>
        <v>-</v>
      </c>
      <c r="Y71" s="46">
        <f>IF(ISBLANK($D71),0,VLOOKUP($D71,Listen!$A$2:$C$45,2,FALSE))</f>
        <v>0</v>
      </c>
      <c r="Z71" s="46">
        <f>IF(ISBLANK($D71),0,VLOOKUP($D71,Listen!$A$2:$C$45,3,FALSE))</f>
        <v>0</v>
      </c>
      <c r="AA71" s="35">
        <f t="shared" si="26"/>
        <v>0</v>
      </c>
      <c r="AB71" s="35">
        <f t="shared" si="26"/>
        <v>0</v>
      </c>
      <c r="AC71" s="35">
        <f>IFERROR(IF(OR($R71&lt;&gt;"Ja",VLOOKUP($D71,Listen!$A$2:$F$45,5,0)="Nein",E71&lt;IF(D71="LNG Anbindungsanlagen gemäß separater Festlegung",2022,2023)),$Y71,$W71),0)</f>
        <v>0</v>
      </c>
      <c r="AD71" s="35">
        <f>IFERROR(IF(OR($R71&lt;&gt;"Ja",VLOOKUP($D71,Listen!$A$2:$F$45,5,0)="Nein",E71&lt;IF(D71="LNG Anbindungsanlagen gemäß separater Festlegung",2022,2023)),$Y71,$W71),0)</f>
        <v>0</v>
      </c>
      <c r="AE71" s="35">
        <f>IFERROR(IF(OR($S71&lt;&gt;"Ja",VLOOKUP($D71,Listen!$A$2:$F$45,6,0)="Nein"),$Y71,$X71),0)</f>
        <v>0</v>
      </c>
      <c r="AF71" s="35">
        <f>IFERROR(IF(OR($S71&lt;&gt;"Ja",VLOOKUP($D71,Listen!$A$2:$F$45,6,0)="Nein"),$Y71,$X71),0)</f>
        <v>0</v>
      </c>
      <c r="AG71" s="35">
        <f>IFERROR(IF(OR($S71&lt;&gt;"Ja",VLOOKUP($D71,Listen!$A$2:$F$45,6,0)="Nein"),$Y71,$X71),0)</f>
        <v>0</v>
      </c>
      <c r="AH71" s="37">
        <f t="shared" si="30"/>
        <v>0</v>
      </c>
      <c r="AI71" s="147">
        <f>IFERROR(IF(VLOOKUP($D71,Listen!$A$2:$F$45,6,0)="Ja",MAX(BC71:BD71),D_SAV!$BC71),0)</f>
        <v>0</v>
      </c>
      <c r="AJ71" s="37">
        <f t="shared" si="31"/>
        <v>0</v>
      </c>
      <c r="AL71" s="149">
        <f t="shared" si="32"/>
        <v>0</v>
      </c>
      <c r="AM71" s="149">
        <f t="shared" si="33"/>
        <v>0</v>
      </c>
      <c r="AN71" s="149">
        <f t="shared" si="34"/>
        <v>0</v>
      </c>
      <c r="AO71" s="149">
        <f t="shared" si="35"/>
        <v>0</v>
      </c>
      <c r="AP71" s="149">
        <f t="shared" si="36"/>
        <v>0</v>
      </c>
      <c r="AQ71" s="149">
        <f t="shared" si="37"/>
        <v>0</v>
      </c>
      <c r="AR71" s="149">
        <f t="shared" si="38"/>
        <v>0</v>
      </c>
      <c r="AS71" s="149">
        <f t="shared" si="39"/>
        <v>0</v>
      </c>
      <c r="AT71" s="149">
        <f t="shared" si="40"/>
        <v>0</v>
      </c>
      <c r="AU71" s="149">
        <f t="shared" si="41"/>
        <v>0</v>
      </c>
      <c r="AV71" s="149">
        <f t="shared" si="42"/>
        <v>0</v>
      </c>
      <c r="AW71" s="149">
        <f t="shared" si="43"/>
        <v>0</v>
      </c>
      <c r="AX71" s="149">
        <f t="shared" si="44"/>
        <v>0</v>
      </c>
      <c r="AY71" s="149">
        <f t="shared" si="45"/>
        <v>0</v>
      </c>
      <c r="AZ71" s="149">
        <f t="shared" si="46"/>
        <v>0</v>
      </c>
      <c r="BA71" s="149">
        <f>IFERROR(IF(VLOOKUP($D71,Listen!$A$2:$F$45,6,0)="Ja",AX71-MAX(AY71:AZ71),AX71-AY71),0)</f>
        <v>0</v>
      </c>
      <c r="BB71" s="149">
        <f t="shared" si="47"/>
        <v>0</v>
      </c>
      <c r="BC71" s="149">
        <f t="shared" si="48"/>
        <v>0</v>
      </c>
      <c r="BD71" s="149">
        <f t="shared" si="49"/>
        <v>0</v>
      </c>
      <c r="BE71" s="149">
        <f>IFERROR(IF(VLOOKUP($D71,Listen!$A$2:$F$45,6,0)="Ja",BB71-MAX(BC71:BD71),BB71-BC71),0)</f>
        <v>0</v>
      </c>
    </row>
    <row r="72" spans="1:57" s="150" customFormat="1" x14ac:dyDescent="0.25">
      <c r="A72" s="142">
        <v>68</v>
      </c>
      <c r="B72" s="143" t="str">
        <f>IF(AND(E72&lt;&gt;0,D72&lt;&gt;0,F72&lt;&gt;0),IF(C72&lt;&gt;0,CONCATENATE(C72,"-AGr",VLOOKUP(D72,Listen!$A$2:$D$45,4,FALSE),"-",E72,"-",F72,),CONCATENATE("AGr",VLOOKUP(D72,Listen!$A$2:$D$45,4,FALSE),"-",E72,"-",F72)),"keine vollständige ID")</f>
        <v>keine vollständige ID</v>
      </c>
      <c r="C72" s="28"/>
      <c r="D72" s="144"/>
      <c r="E72" s="144"/>
      <c r="F72" s="151"/>
      <c r="G72" s="12"/>
      <c r="H72" s="12"/>
      <c r="I72" s="12"/>
      <c r="J72" s="12"/>
      <c r="K72" s="12"/>
      <c r="L72" s="145">
        <f>IF(E72&gt;A_Stammdaten!$B$12,0,G72+H72-J72)</f>
        <v>0</v>
      </c>
      <c r="M72" s="12"/>
      <c r="N72" s="12"/>
      <c r="O72" s="12"/>
      <c r="P72" s="45">
        <f t="shared" si="27"/>
        <v>0</v>
      </c>
      <c r="Q72" s="26"/>
      <c r="R72" s="26"/>
      <c r="S72" s="26"/>
      <c r="T72" s="26"/>
      <c r="U72" s="146"/>
      <c r="V72" s="26"/>
      <c r="W72" s="46" t="str">
        <f t="shared" si="28"/>
        <v>-</v>
      </c>
      <c r="X72" s="46" t="str">
        <f t="shared" si="29"/>
        <v>-</v>
      </c>
      <c r="Y72" s="46">
        <f>IF(ISBLANK($D72),0,VLOOKUP($D72,Listen!$A$2:$C$45,2,FALSE))</f>
        <v>0</v>
      </c>
      <c r="Z72" s="46">
        <f>IF(ISBLANK($D72),0,VLOOKUP($D72,Listen!$A$2:$C$45,3,FALSE))</f>
        <v>0</v>
      </c>
      <c r="AA72" s="35">
        <f t="shared" si="26"/>
        <v>0</v>
      </c>
      <c r="AB72" s="35">
        <f t="shared" si="26"/>
        <v>0</v>
      </c>
      <c r="AC72" s="35">
        <f>IFERROR(IF(OR($R72&lt;&gt;"Ja",VLOOKUP($D72,Listen!$A$2:$F$45,5,0)="Nein",E72&lt;IF(D72="LNG Anbindungsanlagen gemäß separater Festlegung",2022,2023)),$Y72,$W72),0)</f>
        <v>0</v>
      </c>
      <c r="AD72" s="35">
        <f>IFERROR(IF(OR($R72&lt;&gt;"Ja",VLOOKUP($D72,Listen!$A$2:$F$45,5,0)="Nein",E72&lt;IF(D72="LNG Anbindungsanlagen gemäß separater Festlegung",2022,2023)),$Y72,$W72),0)</f>
        <v>0</v>
      </c>
      <c r="AE72" s="35">
        <f>IFERROR(IF(OR($S72&lt;&gt;"Ja",VLOOKUP($D72,Listen!$A$2:$F$45,6,0)="Nein"),$Y72,$X72),0)</f>
        <v>0</v>
      </c>
      <c r="AF72" s="35">
        <f>IFERROR(IF(OR($S72&lt;&gt;"Ja",VLOOKUP($D72,Listen!$A$2:$F$45,6,0)="Nein"),$Y72,$X72),0)</f>
        <v>0</v>
      </c>
      <c r="AG72" s="35">
        <f>IFERROR(IF(OR($S72&lt;&gt;"Ja",VLOOKUP($D72,Listen!$A$2:$F$45,6,0)="Nein"),$Y72,$X72),0)</f>
        <v>0</v>
      </c>
      <c r="AH72" s="37">
        <f t="shared" si="30"/>
        <v>0</v>
      </c>
      <c r="AI72" s="147">
        <f>IFERROR(IF(VLOOKUP($D72,Listen!$A$2:$F$45,6,0)="Ja",MAX(BC72:BD72),D_SAV!$BC72),0)</f>
        <v>0</v>
      </c>
      <c r="AJ72" s="37">
        <f t="shared" si="31"/>
        <v>0</v>
      </c>
      <c r="AL72" s="149">
        <f t="shared" si="32"/>
        <v>0</v>
      </c>
      <c r="AM72" s="149">
        <f t="shared" si="33"/>
        <v>0</v>
      </c>
      <c r="AN72" s="149">
        <f t="shared" si="34"/>
        <v>0</v>
      </c>
      <c r="AO72" s="149">
        <f t="shared" si="35"/>
        <v>0</v>
      </c>
      <c r="AP72" s="149">
        <f t="shared" si="36"/>
        <v>0</v>
      </c>
      <c r="AQ72" s="149">
        <f t="shared" si="37"/>
        <v>0</v>
      </c>
      <c r="AR72" s="149">
        <f t="shared" si="38"/>
        <v>0</v>
      </c>
      <c r="AS72" s="149">
        <f t="shared" si="39"/>
        <v>0</v>
      </c>
      <c r="AT72" s="149">
        <f t="shared" si="40"/>
        <v>0</v>
      </c>
      <c r="AU72" s="149">
        <f t="shared" si="41"/>
        <v>0</v>
      </c>
      <c r="AV72" s="149">
        <f t="shared" si="42"/>
        <v>0</v>
      </c>
      <c r="AW72" s="149">
        <f t="shared" si="43"/>
        <v>0</v>
      </c>
      <c r="AX72" s="149">
        <f t="shared" si="44"/>
        <v>0</v>
      </c>
      <c r="AY72" s="149">
        <f t="shared" si="45"/>
        <v>0</v>
      </c>
      <c r="AZ72" s="149">
        <f t="shared" si="46"/>
        <v>0</v>
      </c>
      <c r="BA72" s="149">
        <f>IFERROR(IF(VLOOKUP($D72,Listen!$A$2:$F$45,6,0)="Ja",AX72-MAX(AY72:AZ72),AX72-AY72),0)</f>
        <v>0</v>
      </c>
      <c r="BB72" s="149">
        <f t="shared" si="47"/>
        <v>0</v>
      </c>
      <c r="BC72" s="149">
        <f t="shared" si="48"/>
        <v>0</v>
      </c>
      <c r="BD72" s="149">
        <f t="shared" si="49"/>
        <v>0</v>
      </c>
      <c r="BE72" s="149">
        <f>IFERROR(IF(VLOOKUP($D72,Listen!$A$2:$F$45,6,0)="Ja",BB72-MAX(BC72:BD72),BB72-BC72),0)</f>
        <v>0</v>
      </c>
    </row>
    <row r="73" spans="1:57" s="150" customFormat="1" x14ac:dyDescent="0.25">
      <c r="A73" s="142">
        <v>69</v>
      </c>
      <c r="B73" s="143" t="str">
        <f>IF(AND(E73&lt;&gt;0,D73&lt;&gt;0,F73&lt;&gt;0),IF(C73&lt;&gt;0,CONCATENATE(C73,"-AGr",VLOOKUP(D73,Listen!$A$2:$D$45,4,FALSE),"-",E73,"-",F73,),CONCATENATE("AGr",VLOOKUP(D73,Listen!$A$2:$D$45,4,FALSE),"-",E73,"-",F73)),"keine vollständige ID")</f>
        <v>keine vollständige ID</v>
      </c>
      <c r="C73" s="28"/>
      <c r="D73" s="144"/>
      <c r="E73" s="144"/>
      <c r="F73" s="151"/>
      <c r="G73" s="12"/>
      <c r="H73" s="12"/>
      <c r="I73" s="12"/>
      <c r="J73" s="12"/>
      <c r="K73" s="12"/>
      <c r="L73" s="145">
        <f>IF(E73&gt;A_Stammdaten!$B$12,0,G73+H73-J73)</f>
        <v>0</v>
      </c>
      <c r="M73" s="12"/>
      <c r="N73" s="12"/>
      <c r="O73" s="12"/>
      <c r="P73" s="45">
        <f t="shared" si="27"/>
        <v>0</v>
      </c>
      <c r="Q73" s="26"/>
      <c r="R73" s="26"/>
      <c r="S73" s="26"/>
      <c r="T73" s="26"/>
      <c r="U73" s="146"/>
      <c r="V73" s="26"/>
      <c r="W73" s="46" t="str">
        <f t="shared" si="28"/>
        <v>-</v>
      </c>
      <c r="X73" s="46" t="str">
        <f t="shared" si="29"/>
        <v>-</v>
      </c>
      <c r="Y73" s="46">
        <f>IF(ISBLANK($D73),0,VLOOKUP($D73,Listen!$A$2:$C$45,2,FALSE))</f>
        <v>0</v>
      </c>
      <c r="Z73" s="46">
        <f>IF(ISBLANK($D73),0,VLOOKUP($D73,Listen!$A$2:$C$45,3,FALSE))</f>
        <v>0</v>
      </c>
      <c r="AA73" s="35">
        <f t="shared" si="26"/>
        <v>0</v>
      </c>
      <c r="AB73" s="35">
        <f t="shared" si="26"/>
        <v>0</v>
      </c>
      <c r="AC73" s="35">
        <f>IFERROR(IF(OR($R73&lt;&gt;"Ja",VLOOKUP($D73,Listen!$A$2:$F$45,5,0)="Nein",E73&lt;IF(D73="LNG Anbindungsanlagen gemäß separater Festlegung",2022,2023)),$Y73,$W73),0)</f>
        <v>0</v>
      </c>
      <c r="AD73" s="35">
        <f>IFERROR(IF(OR($R73&lt;&gt;"Ja",VLOOKUP($D73,Listen!$A$2:$F$45,5,0)="Nein",E73&lt;IF(D73="LNG Anbindungsanlagen gemäß separater Festlegung",2022,2023)),$Y73,$W73),0)</f>
        <v>0</v>
      </c>
      <c r="AE73" s="35">
        <f>IFERROR(IF(OR($S73&lt;&gt;"Ja",VLOOKUP($D73,Listen!$A$2:$F$45,6,0)="Nein"),$Y73,$X73),0)</f>
        <v>0</v>
      </c>
      <c r="AF73" s="35">
        <f>IFERROR(IF(OR($S73&lt;&gt;"Ja",VLOOKUP($D73,Listen!$A$2:$F$45,6,0)="Nein"),$Y73,$X73),0)</f>
        <v>0</v>
      </c>
      <c r="AG73" s="35">
        <f>IFERROR(IF(OR($S73&lt;&gt;"Ja",VLOOKUP($D73,Listen!$A$2:$F$45,6,0)="Nein"),$Y73,$X73),0)</f>
        <v>0</v>
      </c>
      <c r="AH73" s="37">
        <f t="shared" si="30"/>
        <v>0</v>
      </c>
      <c r="AI73" s="147">
        <f>IFERROR(IF(VLOOKUP($D73,Listen!$A$2:$F$45,6,0)="Ja",MAX(BC73:BD73),D_SAV!$BC73),0)</f>
        <v>0</v>
      </c>
      <c r="AJ73" s="37">
        <f t="shared" si="31"/>
        <v>0</v>
      </c>
      <c r="AL73" s="149">
        <f t="shared" si="32"/>
        <v>0</v>
      </c>
      <c r="AM73" s="149">
        <f t="shared" si="33"/>
        <v>0</v>
      </c>
      <c r="AN73" s="149">
        <f t="shared" si="34"/>
        <v>0</v>
      </c>
      <c r="AO73" s="149">
        <f t="shared" si="35"/>
        <v>0</v>
      </c>
      <c r="AP73" s="149">
        <f t="shared" si="36"/>
        <v>0</v>
      </c>
      <c r="AQ73" s="149">
        <f t="shared" si="37"/>
        <v>0</v>
      </c>
      <c r="AR73" s="149">
        <f t="shared" si="38"/>
        <v>0</v>
      </c>
      <c r="AS73" s="149">
        <f t="shared" si="39"/>
        <v>0</v>
      </c>
      <c r="AT73" s="149">
        <f t="shared" si="40"/>
        <v>0</v>
      </c>
      <c r="AU73" s="149">
        <f t="shared" si="41"/>
        <v>0</v>
      </c>
      <c r="AV73" s="149">
        <f t="shared" si="42"/>
        <v>0</v>
      </c>
      <c r="AW73" s="149">
        <f t="shared" si="43"/>
        <v>0</v>
      </c>
      <c r="AX73" s="149">
        <f t="shared" si="44"/>
        <v>0</v>
      </c>
      <c r="AY73" s="149">
        <f t="shared" si="45"/>
        <v>0</v>
      </c>
      <c r="AZ73" s="149">
        <f t="shared" si="46"/>
        <v>0</v>
      </c>
      <c r="BA73" s="149">
        <f>IFERROR(IF(VLOOKUP($D73,Listen!$A$2:$F$45,6,0)="Ja",AX73-MAX(AY73:AZ73),AX73-AY73),0)</f>
        <v>0</v>
      </c>
      <c r="BB73" s="149">
        <f t="shared" si="47"/>
        <v>0</v>
      </c>
      <c r="BC73" s="149">
        <f t="shared" si="48"/>
        <v>0</v>
      </c>
      <c r="BD73" s="149">
        <f t="shared" si="49"/>
        <v>0</v>
      </c>
      <c r="BE73" s="149">
        <f>IFERROR(IF(VLOOKUP($D73,Listen!$A$2:$F$45,6,0)="Ja",BB73-MAX(BC73:BD73),BB73-BC73),0)</f>
        <v>0</v>
      </c>
    </row>
    <row r="74" spans="1:57" s="150" customFormat="1" x14ac:dyDescent="0.25">
      <c r="A74" s="142">
        <v>70</v>
      </c>
      <c r="B74" s="143" t="str">
        <f>IF(AND(E74&lt;&gt;0,D74&lt;&gt;0,F74&lt;&gt;0),IF(C74&lt;&gt;0,CONCATENATE(C74,"-AGr",VLOOKUP(D74,Listen!$A$2:$D$45,4,FALSE),"-",E74,"-",F74,),CONCATENATE("AGr",VLOOKUP(D74,Listen!$A$2:$D$45,4,FALSE),"-",E74,"-",F74)),"keine vollständige ID")</f>
        <v>keine vollständige ID</v>
      </c>
      <c r="C74" s="28"/>
      <c r="D74" s="144"/>
      <c r="E74" s="144"/>
      <c r="F74" s="151"/>
      <c r="G74" s="12"/>
      <c r="H74" s="12"/>
      <c r="I74" s="12"/>
      <c r="J74" s="12"/>
      <c r="K74" s="12"/>
      <c r="L74" s="145">
        <f>IF(E74&gt;A_Stammdaten!$B$12,0,G74+H74-J74)</f>
        <v>0</v>
      </c>
      <c r="M74" s="12"/>
      <c r="N74" s="12"/>
      <c r="O74" s="12"/>
      <c r="P74" s="45">
        <f t="shared" si="27"/>
        <v>0</v>
      </c>
      <c r="Q74" s="26"/>
      <c r="R74" s="26"/>
      <c r="S74" s="26"/>
      <c r="T74" s="26"/>
      <c r="U74" s="146"/>
      <c r="V74" s="26"/>
      <c r="W74" s="46" t="str">
        <f t="shared" si="28"/>
        <v>-</v>
      </c>
      <c r="X74" s="46" t="str">
        <f t="shared" si="29"/>
        <v>-</v>
      </c>
      <c r="Y74" s="46">
        <f>IF(ISBLANK($D74),0,VLOOKUP($D74,Listen!$A$2:$C$45,2,FALSE))</f>
        <v>0</v>
      </c>
      <c r="Z74" s="46">
        <f>IF(ISBLANK($D74),0,VLOOKUP($D74,Listen!$A$2:$C$45,3,FALSE))</f>
        <v>0</v>
      </c>
      <c r="AA74" s="35">
        <f t="shared" si="26"/>
        <v>0</v>
      </c>
      <c r="AB74" s="35">
        <f t="shared" si="26"/>
        <v>0</v>
      </c>
      <c r="AC74" s="35">
        <f>IFERROR(IF(OR($R74&lt;&gt;"Ja",VLOOKUP($D74,Listen!$A$2:$F$45,5,0)="Nein",E74&lt;IF(D74="LNG Anbindungsanlagen gemäß separater Festlegung",2022,2023)),$Y74,$W74),0)</f>
        <v>0</v>
      </c>
      <c r="AD74" s="35">
        <f>IFERROR(IF(OR($R74&lt;&gt;"Ja",VLOOKUP($D74,Listen!$A$2:$F$45,5,0)="Nein",E74&lt;IF(D74="LNG Anbindungsanlagen gemäß separater Festlegung",2022,2023)),$Y74,$W74),0)</f>
        <v>0</v>
      </c>
      <c r="AE74" s="35">
        <f>IFERROR(IF(OR($S74&lt;&gt;"Ja",VLOOKUP($D74,Listen!$A$2:$F$45,6,0)="Nein"),$Y74,$X74),0)</f>
        <v>0</v>
      </c>
      <c r="AF74" s="35">
        <f>IFERROR(IF(OR($S74&lt;&gt;"Ja",VLOOKUP($D74,Listen!$A$2:$F$45,6,0)="Nein"),$Y74,$X74),0)</f>
        <v>0</v>
      </c>
      <c r="AG74" s="35">
        <f>IFERROR(IF(OR($S74&lt;&gt;"Ja",VLOOKUP($D74,Listen!$A$2:$F$45,6,0)="Nein"),$Y74,$X74),0)</f>
        <v>0</v>
      </c>
      <c r="AH74" s="37">
        <f t="shared" si="30"/>
        <v>0</v>
      </c>
      <c r="AI74" s="147">
        <f>IFERROR(IF(VLOOKUP($D74,Listen!$A$2:$F$45,6,0)="Ja",MAX(BC74:BD74),D_SAV!$BC74),0)</f>
        <v>0</v>
      </c>
      <c r="AJ74" s="37">
        <f t="shared" si="31"/>
        <v>0</v>
      </c>
      <c r="AL74" s="149">
        <f t="shared" si="32"/>
        <v>0</v>
      </c>
      <c r="AM74" s="149">
        <f t="shared" si="33"/>
        <v>0</v>
      </c>
      <c r="AN74" s="149">
        <f t="shared" si="34"/>
        <v>0</v>
      </c>
      <c r="AO74" s="149">
        <f t="shared" si="35"/>
        <v>0</v>
      </c>
      <c r="AP74" s="149">
        <f t="shared" si="36"/>
        <v>0</v>
      </c>
      <c r="AQ74" s="149">
        <f t="shared" si="37"/>
        <v>0</v>
      </c>
      <c r="AR74" s="149">
        <f t="shared" si="38"/>
        <v>0</v>
      </c>
      <c r="AS74" s="149">
        <f t="shared" si="39"/>
        <v>0</v>
      </c>
      <c r="AT74" s="149">
        <f t="shared" si="40"/>
        <v>0</v>
      </c>
      <c r="AU74" s="149">
        <f t="shared" si="41"/>
        <v>0</v>
      </c>
      <c r="AV74" s="149">
        <f t="shared" si="42"/>
        <v>0</v>
      </c>
      <c r="AW74" s="149">
        <f t="shared" si="43"/>
        <v>0</v>
      </c>
      <c r="AX74" s="149">
        <f t="shared" si="44"/>
        <v>0</v>
      </c>
      <c r="AY74" s="149">
        <f t="shared" si="45"/>
        <v>0</v>
      </c>
      <c r="AZ74" s="149">
        <f t="shared" si="46"/>
        <v>0</v>
      </c>
      <c r="BA74" s="149">
        <f>IFERROR(IF(VLOOKUP($D74,Listen!$A$2:$F$45,6,0)="Ja",AX74-MAX(AY74:AZ74),AX74-AY74),0)</f>
        <v>0</v>
      </c>
      <c r="BB74" s="149">
        <f t="shared" si="47"/>
        <v>0</v>
      </c>
      <c r="BC74" s="149">
        <f t="shared" si="48"/>
        <v>0</v>
      </c>
      <c r="BD74" s="149">
        <f t="shared" si="49"/>
        <v>0</v>
      </c>
      <c r="BE74" s="149">
        <f>IFERROR(IF(VLOOKUP($D74,Listen!$A$2:$F$45,6,0)="Ja",BB74-MAX(BC74:BD74),BB74-BC74),0)</f>
        <v>0</v>
      </c>
    </row>
    <row r="75" spans="1:57" s="150" customFormat="1" x14ac:dyDescent="0.25">
      <c r="A75" s="142">
        <v>71</v>
      </c>
      <c r="B75" s="143" t="str">
        <f>IF(AND(E75&lt;&gt;0,D75&lt;&gt;0,F75&lt;&gt;0),IF(C75&lt;&gt;0,CONCATENATE(C75,"-AGr",VLOOKUP(D75,Listen!$A$2:$D$45,4,FALSE),"-",E75,"-",F75,),CONCATENATE("AGr",VLOOKUP(D75,Listen!$A$2:$D$45,4,FALSE),"-",E75,"-",F75)),"keine vollständige ID")</f>
        <v>keine vollständige ID</v>
      </c>
      <c r="C75" s="28"/>
      <c r="D75" s="144"/>
      <c r="E75" s="144"/>
      <c r="F75" s="151"/>
      <c r="G75" s="12"/>
      <c r="H75" s="12"/>
      <c r="I75" s="12"/>
      <c r="J75" s="12"/>
      <c r="K75" s="12"/>
      <c r="L75" s="145">
        <f>IF(E75&gt;A_Stammdaten!$B$12,0,G75+H75-J75)</f>
        <v>0</v>
      </c>
      <c r="M75" s="12"/>
      <c r="N75" s="12"/>
      <c r="O75" s="12"/>
      <c r="P75" s="45">
        <f t="shared" si="27"/>
        <v>0</v>
      </c>
      <c r="Q75" s="26"/>
      <c r="R75" s="26"/>
      <c r="S75" s="26"/>
      <c r="T75" s="26"/>
      <c r="U75" s="146"/>
      <c r="V75" s="26"/>
      <c r="W75" s="46" t="str">
        <f t="shared" si="28"/>
        <v>-</v>
      </c>
      <c r="X75" s="46" t="str">
        <f t="shared" si="29"/>
        <v>-</v>
      </c>
      <c r="Y75" s="46">
        <f>IF(ISBLANK($D75),0,VLOOKUP($D75,Listen!$A$2:$C$45,2,FALSE))</f>
        <v>0</v>
      </c>
      <c r="Z75" s="46">
        <f>IF(ISBLANK($D75),0,VLOOKUP($D75,Listen!$A$2:$C$45,3,FALSE))</f>
        <v>0</v>
      </c>
      <c r="AA75" s="35">
        <f t="shared" si="26"/>
        <v>0</v>
      </c>
      <c r="AB75" s="35">
        <f t="shared" si="26"/>
        <v>0</v>
      </c>
      <c r="AC75" s="35">
        <f>IFERROR(IF(OR($R75&lt;&gt;"Ja",VLOOKUP($D75,Listen!$A$2:$F$45,5,0)="Nein",E75&lt;IF(D75="LNG Anbindungsanlagen gemäß separater Festlegung",2022,2023)),$Y75,$W75),0)</f>
        <v>0</v>
      </c>
      <c r="AD75" s="35">
        <f>IFERROR(IF(OR($R75&lt;&gt;"Ja",VLOOKUP($D75,Listen!$A$2:$F$45,5,0)="Nein",E75&lt;IF(D75="LNG Anbindungsanlagen gemäß separater Festlegung",2022,2023)),$Y75,$W75),0)</f>
        <v>0</v>
      </c>
      <c r="AE75" s="35">
        <f>IFERROR(IF(OR($S75&lt;&gt;"Ja",VLOOKUP($D75,Listen!$A$2:$F$45,6,0)="Nein"),$Y75,$X75),0)</f>
        <v>0</v>
      </c>
      <c r="AF75" s="35">
        <f>IFERROR(IF(OR($S75&lt;&gt;"Ja",VLOOKUP($D75,Listen!$A$2:$F$45,6,0)="Nein"),$Y75,$X75),0)</f>
        <v>0</v>
      </c>
      <c r="AG75" s="35">
        <f>IFERROR(IF(OR($S75&lt;&gt;"Ja",VLOOKUP($D75,Listen!$A$2:$F$45,6,0)="Nein"),$Y75,$X75),0)</f>
        <v>0</v>
      </c>
      <c r="AH75" s="37">
        <f t="shared" si="30"/>
        <v>0</v>
      </c>
      <c r="AI75" s="147">
        <f>IFERROR(IF(VLOOKUP($D75,Listen!$A$2:$F$45,6,0)="Ja",MAX(BC75:BD75),D_SAV!$BC75),0)</f>
        <v>0</v>
      </c>
      <c r="AJ75" s="37">
        <f t="shared" si="31"/>
        <v>0</v>
      </c>
      <c r="AL75" s="149">
        <f t="shared" si="32"/>
        <v>0</v>
      </c>
      <c r="AM75" s="149">
        <f t="shared" si="33"/>
        <v>0</v>
      </c>
      <c r="AN75" s="149">
        <f t="shared" si="34"/>
        <v>0</v>
      </c>
      <c r="AO75" s="149">
        <f t="shared" si="35"/>
        <v>0</v>
      </c>
      <c r="AP75" s="149">
        <f t="shared" si="36"/>
        <v>0</v>
      </c>
      <c r="AQ75" s="149">
        <f t="shared" si="37"/>
        <v>0</v>
      </c>
      <c r="AR75" s="149">
        <f t="shared" si="38"/>
        <v>0</v>
      </c>
      <c r="AS75" s="149">
        <f t="shared" si="39"/>
        <v>0</v>
      </c>
      <c r="AT75" s="149">
        <f t="shared" si="40"/>
        <v>0</v>
      </c>
      <c r="AU75" s="149">
        <f t="shared" si="41"/>
        <v>0</v>
      </c>
      <c r="AV75" s="149">
        <f t="shared" si="42"/>
        <v>0</v>
      </c>
      <c r="AW75" s="149">
        <f t="shared" si="43"/>
        <v>0</v>
      </c>
      <c r="AX75" s="149">
        <f t="shared" si="44"/>
        <v>0</v>
      </c>
      <c r="AY75" s="149">
        <f t="shared" si="45"/>
        <v>0</v>
      </c>
      <c r="AZ75" s="149">
        <f t="shared" si="46"/>
        <v>0</v>
      </c>
      <c r="BA75" s="149">
        <f>IFERROR(IF(VLOOKUP($D75,Listen!$A$2:$F$45,6,0)="Ja",AX75-MAX(AY75:AZ75),AX75-AY75),0)</f>
        <v>0</v>
      </c>
      <c r="BB75" s="149">
        <f t="shared" si="47"/>
        <v>0</v>
      </c>
      <c r="BC75" s="149">
        <f t="shared" si="48"/>
        <v>0</v>
      </c>
      <c r="BD75" s="149">
        <f t="shared" si="49"/>
        <v>0</v>
      </c>
      <c r="BE75" s="149">
        <f>IFERROR(IF(VLOOKUP($D75,Listen!$A$2:$F$45,6,0)="Ja",BB75-MAX(BC75:BD75),BB75-BC75),0)</f>
        <v>0</v>
      </c>
    </row>
    <row r="76" spans="1:57" s="150" customFormat="1" x14ac:dyDescent="0.25">
      <c r="A76" s="142">
        <v>72</v>
      </c>
      <c r="B76" s="143" t="str">
        <f>IF(AND(E76&lt;&gt;0,D76&lt;&gt;0,F76&lt;&gt;0),IF(C76&lt;&gt;0,CONCATENATE(C76,"-AGr",VLOOKUP(D76,Listen!$A$2:$D$45,4,FALSE),"-",E76,"-",F76,),CONCATENATE("AGr",VLOOKUP(D76,Listen!$A$2:$D$45,4,FALSE),"-",E76,"-",F76)),"keine vollständige ID")</f>
        <v>keine vollständige ID</v>
      </c>
      <c r="C76" s="28"/>
      <c r="D76" s="144"/>
      <c r="E76" s="144"/>
      <c r="F76" s="151"/>
      <c r="G76" s="12"/>
      <c r="H76" s="12"/>
      <c r="I76" s="12"/>
      <c r="J76" s="12"/>
      <c r="K76" s="12"/>
      <c r="L76" s="145">
        <f>IF(E76&gt;A_Stammdaten!$B$12,0,G76+H76-J76)</f>
        <v>0</v>
      </c>
      <c r="M76" s="12"/>
      <c r="N76" s="12"/>
      <c r="O76" s="12"/>
      <c r="P76" s="45">
        <f t="shared" si="27"/>
        <v>0</v>
      </c>
      <c r="Q76" s="26"/>
      <c r="R76" s="26"/>
      <c r="S76" s="26"/>
      <c r="T76" s="26"/>
      <c r="U76" s="146"/>
      <c r="V76" s="26"/>
      <c r="W76" s="46" t="str">
        <f t="shared" si="28"/>
        <v>-</v>
      </c>
      <c r="X76" s="46" t="str">
        <f t="shared" si="29"/>
        <v>-</v>
      </c>
      <c r="Y76" s="46">
        <f>IF(ISBLANK($D76),0,VLOOKUP($D76,Listen!$A$2:$C$45,2,FALSE))</f>
        <v>0</v>
      </c>
      <c r="Z76" s="46">
        <f>IF(ISBLANK($D76),0,VLOOKUP($D76,Listen!$A$2:$C$45,3,FALSE))</f>
        <v>0</v>
      </c>
      <c r="AA76" s="35">
        <f t="shared" si="26"/>
        <v>0</v>
      </c>
      <c r="AB76" s="35">
        <f t="shared" si="26"/>
        <v>0</v>
      </c>
      <c r="AC76" s="35">
        <f>IFERROR(IF(OR($R76&lt;&gt;"Ja",VLOOKUP($D76,Listen!$A$2:$F$45,5,0)="Nein",E76&lt;IF(D76="LNG Anbindungsanlagen gemäß separater Festlegung",2022,2023)),$Y76,$W76),0)</f>
        <v>0</v>
      </c>
      <c r="AD76" s="35">
        <f>IFERROR(IF(OR($R76&lt;&gt;"Ja",VLOOKUP($D76,Listen!$A$2:$F$45,5,0)="Nein",E76&lt;IF(D76="LNG Anbindungsanlagen gemäß separater Festlegung",2022,2023)),$Y76,$W76),0)</f>
        <v>0</v>
      </c>
      <c r="AE76" s="35">
        <f>IFERROR(IF(OR($S76&lt;&gt;"Ja",VLOOKUP($D76,Listen!$A$2:$F$45,6,0)="Nein"),$Y76,$X76),0)</f>
        <v>0</v>
      </c>
      <c r="AF76" s="35">
        <f>IFERROR(IF(OR($S76&lt;&gt;"Ja",VLOOKUP($D76,Listen!$A$2:$F$45,6,0)="Nein"),$Y76,$X76),0)</f>
        <v>0</v>
      </c>
      <c r="AG76" s="35">
        <f>IFERROR(IF(OR($S76&lt;&gt;"Ja",VLOOKUP($D76,Listen!$A$2:$F$45,6,0)="Nein"),$Y76,$X76),0)</f>
        <v>0</v>
      </c>
      <c r="AH76" s="37">
        <f t="shared" si="30"/>
        <v>0</v>
      </c>
      <c r="AI76" s="147">
        <f>IFERROR(IF(VLOOKUP($D76,Listen!$A$2:$F$45,6,0)="Ja",MAX(BC76:BD76),D_SAV!$BC76),0)</f>
        <v>0</v>
      </c>
      <c r="AJ76" s="37">
        <f t="shared" si="31"/>
        <v>0</v>
      </c>
      <c r="AL76" s="149">
        <f t="shared" si="32"/>
        <v>0</v>
      </c>
      <c r="AM76" s="149">
        <f t="shared" si="33"/>
        <v>0</v>
      </c>
      <c r="AN76" s="149">
        <f t="shared" si="34"/>
        <v>0</v>
      </c>
      <c r="AO76" s="149">
        <f t="shared" si="35"/>
        <v>0</v>
      </c>
      <c r="AP76" s="149">
        <f t="shared" si="36"/>
        <v>0</v>
      </c>
      <c r="AQ76" s="149">
        <f t="shared" si="37"/>
        <v>0</v>
      </c>
      <c r="AR76" s="149">
        <f t="shared" si="38"/>
        <v>0</v>
      </c>
      <c r="AS76" s="149">
        <f t="shared" si="39"/>
        <v>0</v>
      </c>
      <c r="AT76" s="149">
        <f t="shared" si="40"/>
        <v>0</v>
      </c>
      <c r="AU76" s="149">
        <f t="shared" si="41"/>
        <v>0</v>
      </c>
      <c r="AV76" s="149">
        <f t="shared" si="42"/>
        <v>0</v>
      </c>
      <c r="AW76" s="149">
        <f t="shared" si="43"/>
        <v>0</v>
      </c>
      <c r="AX76" s="149">
        <f t="shared" si="44"/>
        <v>0</v>
      </c>
      <c r="AY76" s="149">
        <f t="shared" si="45"/>
        <v>0</v>
      </c>
      <c r="AZ76" s="149">
        <f t="shared" si="46"/>
        <v>0</v>
      </c>
      <c r="BA76" s="149">
        <f>IFERROR(IF(VLOOKUP($D76,Listen!$A$2:$F$45,6,0)="Ja",AX76-MAX(AY76:AZ76),AX76-AY76),0)</f>
        <v>0</v>
      </c>
      <c r="BB76" s="149">
        <f t="shared" si="47"/>
        <v>0</v>
      </c>
      <c r="BC76" s="149">
        <f t="shared" si="48"/>
        <v>0</v>
      </c>
      <c r="BD76" s="149">
        <f t="shared" si="49"/>
        <v>0</v>
      </c>
      <c r="BE76" s="149">
        <f>IFERROR(IF(VLOOKUP($D76,Listen!$A$2:$F$45,6,0)="Ja",BB76-MAX(BC76:BD76),BB76-BC76),0)</f>
        <v>0</v>
      </c>
    </row>
    <row r="77" spans="1:57" s="150" customFormat="1" x14ac:dyDescent="0.25">
      <c r="A77" s="142">
        <v>73</v>
      </c>
      <c r="B77" s="143" t="str">
        <f>IF(AND(E77&lt;&gt;0,D77&lt;&gt;0,F77&lt;&gt;0),IF(C77&lt;&gt;0,CONCATENATE(C77,"-AGr",VLOOKUP(D77,Listen!$A$2:$D$45,4,FALSE),"-",E77,"-",F77,),CONCATENATE("AGr",VLOOKUP(D77,Listen!$A$2:$D$45,4,FALSE),"-",E77,"-",F77)),"keine vollständige ID")</f>
        <v>keine vollständige ID</v>
      </c>
      <c r="C77" s="28"/>
      <c r="D77" s="144"/>
      <c r="E77" s="144"/>
      <c r="F77" s="151"/>
      <c r="G77" s="12"/>
      <c r="H77" s="12"/>
      <c r="I77" s="12"/>
      <c r="J77" s="12"/>
      <c r="K77" s="12"/>
      <c r="L77" s="145">
        <f>IF(E77&gt;A_Stammdaten!$B$12,0,G77+H77-J77)</f>
        <v>0</v>
      </c>
      <c r="M77" s="12"/>
      <c r="N77" s="12"/>
      <c r="O77" s="12"/>
      <c r="P77" s="45">
        <f t="shared" si="27"/>
        <v>0</v>
      </c>
      <c r="Q77" s="26"/>
      <c r="R77" s="26"/>
      <c r="S77" s="26"/>
      <c r="T77" s="26"/>
      <c r="U77" s="146"/>
      <c r="V77" s="26"/>
      <c r="W77" s="46" t="str">
        <f t="shared" si="28"/>
        <v>-</v>
      </c>
      <c r="X77" s="46" t="str">
        <f t="shared" si="29"/>
        <v>-</v>
      </c>
      <c r="Y77" s="46">
        <f>IF(ISBLANK($D77),0,VLOOKUP($D77,Listen!$A$2:$C$45,2,FALSE))</f>
        <v>0</v>
      </c>
      <c r="Z77" s="46">
        <f>IF(ISBLANK($D77),0,VLOOKUP($D77,Listen!$A$2:$C$45,3,FALSE))</f>
        <v>0</v>
      </c>
      <c r="AA77" s="35">
        <f t="shared" si="26"/>
        <v>0</v>
      </c>
      <c r="AB77" s="35">
        <f t="shared" si="26"/>
        <v>0</v>
      </c>
      <c r="AC77" s="35">
        <f>IFERROR(IF(OR($R77&lt;&gt;"Ja",VLOOKUP($D77,Listen!$A$2:$F$45,5,0)="Nein",E77&lt;IF(D77="LNG Anbindungsanlagen gemäß separater Festlegung",2022,2023)),$Y77,$W77),0)</f>
        <v>0</v>
      </c>
      <c r="AD77" s="35">
        <f>IFERROR(IF(OR($R77&lt;&gt;"Ja",VLOOKUP($D77,Listen!$A$2:$F$45,5,0)="Nein",E77&lt;IF(D77="LNG Anbindungsanlagen gemäß separater Festlegung",2022,2023)),$Y77,$W77),0)</f>
        <v>0</v>
      </c>
      <c r="AE77" s="35">
        <f>IFERROR(IF(OR($S77&lt;&gt;"Ja",VLOOKUP($D77,Listen!$A$2:$F$45,6,0)="Nein"),$Y77,$X77),0)</f>
        <v>0</v>
      </c>
      <c r="AF77" s="35">
        <f>IFERROR(IF(OR($S77&lt;&gt;"Ja",VLOOKUP($D77,Listen!$A$2:$F$45,6,0)="Nein"),$Y77,$X77),0)</f>
        <v>0</v>
      </c>
      <c r="AG77" s="35">
        <f>IFERROR(IF(OR($S77&lt;&gt;"Ja",VLOOKUP($D77,Listen!$A$2:$F$45,6,0)="Nein"),$Y77,$X77),0)</f>
        <v>0</v>
      </c>
      <c r="AH77" s="37">
        <f t="shared" si="30"/>
        <v>0</v>
      </c>
      <c r="AI77" s="147">
        <f>IFERROR(IF(VLOOKUP($D77,Listen!$A$2:$F$45,6,0)="Ja",MAX(BC77:BD77),D_SAV!$BC77),0)</f>
        <v>0</v>
      </c>
      <c r="AJ77" s="37">
        <f t="shared" si="31"/>
        <v>0</v>
      </c>
      <c r="AL77" s="149">
        <f t="shared" si="32"/>
        <v>0</v>
      </c>
      <c r="AM77" s="149">
        <f t="shared" si="33"/>
        <v>0</v>
      </c>
      <c r="AN77" s="149">
        <f t="shared" si="34"/>
        <v>0</v>
      </c>
      <c r="AO77" s="149">
        <f t="shared" si="35"/>
        <v>0</v>
      </c>
      <c r="AP77" s="149">
        <f t="shared" si="36"/>
        <v>0</v>
      </c>
      <c r="AQ77" s="149">
        <f t="shared" si="37"/>
        <v>0</v>
      </c>
      <c r="AR77" s="149">
        <f t="shared" si="38"/>
        <v>0</v>
      </c>
      <c r="AS77" s="149">
        <f t="shared" si="39"/>
        <v>0</v>
      </c>
      <c r="AT77" s="149">
        <f t="shared" si="40"/>
        <v>0</v>
      </c>
      <c r="AU77" s="149">
        <f t="shared" si="41"/>
        <v>0</v>
      </c>
      <c r="AV77" s="149">
        <f t="shared" si="42"/>
        <v>0</v>
      </c>
      <c r="AW77" s="149">
        <f t="shared" si="43"/>
        <v>0</v>
      </c>
      <c r="AX77" s="149">
        <f t="shared" si="44"/>
        <v>0</v>
      </c>
      <c r="AY77" s="149">
        <f t="shared" si="45"/>
        <v>0</v>
      </c>
      <c r="AZ77" s="149">
        <f t="shared" si="46"/>
        <v>0</v>
      </c>
      <c r="BA77" s="149">
        <f>IFERROR(IF(VLOOKUP($D77,Listen!$A$2:$F$45,6,0)="Ja",AX77-MAX(AY77:AZ77),AX77-AY77),0)</f>
        <v>0</v>
      </c>
      <c r="BB77" s="149">
        <f t="shared" si="47"/>
        <v>0</v>
      </c>
      <c r="BC77" s="149">
        <f t="shared" si="48"/>
        <v>0</v>
      </c>
      <c r="BD77" s="149">
        <f t="shared" si="49"/>
        <v>0</v>
      </c>
      <c r="BE77" s="149">
        <f>IFERROR(IF(VLOOKUP($D77,Listen!$A$2:$F$45,6,0)="Ja",BB77-MAX(BC77:BD77),BB77-BC77),0)</f>
        <v>0</v>
      </c>
    </row>
    <row r="78" spans="1:57" s="150" customFormat="1" x14ac:dyDescent="0.25">
      <c r="A78" s="142">
        <v>74</v>
      </c>
      <c r="B78" s="143" t="str">
        <f>IF(AND(E78&lt;&gt;0,D78&lt;&gt;0,F78&lt;&gt;0),IF(C78&lt;&gt;0,CONCATENATE(C78,"-AGr",VLOOKUP(D78,Listen!$A$2:$D$45,4,FALSE),"-",E78,"-",F78,),CONCATENATE("AGr",VLOOKUP(D78,Listen!$A$2:$D$45,4,FALSE),"-",E78,"-",F78)),"keine vollständige ID")</f>
        <v>keine vollständige ID</v>
      </c>
      <c r="C78" s="28"/>
      <c r="D78" s="144"/>
      <c r="E78" s="144"/>
      <c r="F78" s="151"/>
      <c r="G78" s="12"/>
      <c r="H78" s="12"/>
      <c r="I78" s="12"/>
      <c r="J78" s="12"/>
      <c r="K78" s="12"/>
      <c r="L78" s="145">
        <f>IF(E78&gt;A_Stammdaten!$B$12,0,G78+H78-J78)</f>
        <v>0</v>
      </c>
      <c r="M78" s="12"/>
      <c r="N78" s="12"/>
      <c r="O78" s="12"/>
      <c r="P78" s="45">
        <f t="shared" si="27"/>
        <v>0</v>
      </c>
      <c r="Q78" s="26"/>
      <c r="R78" s="26"/>
      <c r="S78" s="26"/>
      <c r="T78" s="26"/>
      <c r="U78" s="146"/>
      <c r="V78" s="26"/>
      <c r="W78" s="46" t="str">
        <f t="shared" si="28"/>
        <v>-</v>
      </c>
      <c r="X78" s="46" t="str">
        <f t="shared" si="29"/>
        <v>-</v>
      </c>
      <c r="Y78" s="46">
        <f>IF(ISBLANK($D78),0,VLOOKUP($D78,Listen!$A$2:$C$45,2,FALSE))</f>
        <v>0</v>
      </c>
      <c r="Z78" s="46">
        <f>IF(ISBLANK($D78),0,VLOOKUP($D78,Listen!$A$2:$C$45,3,FALSE))</f>
        <v>0</v>
      </c>
      <c r="AA78" s="35">
        <f t="shared" si="26"/>
        <v>0</v>
      </c>
      <c r="AB78" s="35">
        <f t="shared" si="26"/>
        <v>0</v>
      </c>
      <c r="AC78" s="35">
        <f>IFERROR(IF(OR($R78&lt;&gt;"Ja",VLOOKUP($D78,Listen!$A$2:$F$45,5,0)="Nein",E78&lt;IF(D78="LNG Anbindungsanlagen gemäß separater Festlegung",2022,2023)),$Y78,$W78),0)</f>
        <v>0</v>
      </c>
      <c r="AD78" s="35">
        <f>IFERROR(IF(OR($R78&lt;&gt;"Ja",VLOOKUP($D78,Listen!$A$2:$F$45,5,0)="Nein",E78&lt;IF(D78="LNG Anbindungsanlagen gemäß separater Festlegung",2022,2023)),$Y78,$W78),0)</f>
        <v>0</v>
      </c>
      <c r="AE78" s="35">
        <f>IFERROR(IF(OR($S78&lt;&gt;"Ja",VLOOKUP($D78,Listen!$A$2:$F$45,6,0)="Nein"),$Y78,$X78),0)</f>
        <v>0</v>
      </c>
      <c r="AF78" s="35">
        <f>IFERROR(IF(OR($S78&lt;&gt;"Ja",VLOOKUP($D78,Listen!$A$2:$F$45,6,0)="Nein"),$Y78,$X78),0)</f>
        <v>0</v>
      </c>
      <c r="AG78" s="35">
        <f>IFERROR(IF(OR($S78&lt;&gt;"Ja",VLOOKUP($D78,Listen!$A$2:$F$45,6,0)="Nein"),$Y78,$X78),0)</f>
        <v>0</v>
      </c>
      <c r="AH78" s="37">
        <f t="shared" si="30"/>
        <v>0</v>
      </c>
      <c r="AI78" s="147">
        <f>IFERROR(IF(VLOOKUP($D78,Listen!$A$2:$F$45,6,0)="Ja",MAX(BC78:BD78),D_SAV!$BC78),0)</f>
        <v>0</v>
      </c>
      <c r="AJ78" s="37">
        <f t="shared" si="31"/>
        <v>0</v>
      </c>
      <c r="AL78" s="149">
        <f t="shared" si="32"/>
        <v>0</v>
      </c>
      <c r="AM78" s="149">
        <f t="shared" si="33"/>
        <v>0</v>
      </c>
      <c r="AN78" s="149">
        <f t="shared" si="34"/>
        <v>0</v>
      </c>
      <c r="AO78" s="149">
        <f t="shared" si="35"/>
        <v>0</v>
      </c>
      <c r="AP78" s="149">
        <f t="shared" si="36"/>
        <v>0</v>
      </c>
      <c r="AQ78" s="149">
        <f t="shared" si="37"/>
        <v>0</v>
      </c>
      <c r="AR78" s="149">
        <f t="shared" si="38"/>
        <v>0</v>
      </c>
      <c r="AS78" s="149">
        <f t="shared" si="39"/>
        <v>0</v>
      </c>
      <c r="AT78" s="149">
        <f t="shared" si="40"/>
        <v>0</v>
      </c>
      <c r="AU78" s="149">
        <f t="shared" si="41"/>
        <v>0</v>
      </c>
      <c r="AV78" s="149">
        <f t="shared" si="42"/>
        <v>0</v>
      </c>
      <c r="AW78" s="149">
        <f t="shared" si="43"/>
        <v>0</v>
      </c>
      <c r="AX78" s="149">
        <f t="shared" si="44"/>
        <v>0</v>
      </c>
      <c r="AY78" s="149">
        <f t="shared" si="45"/>
        <v>0</v>
      </c>
      <c r="AZ78" s="149">
        <f t="shared" si="46"/>
        <v>0</v>
      </c>
      <c r="BA78" s="149">
        <f>IFERROR(IF(VLOOKUP($D78,Listen!$A$2:$F$45,6,0)="Ja",AX78-MAX(AY78:AZ78),AX78-AY78),0)</f>
        <v>0</v>
      </c>
      <c r="BB78" s="149">
        <f t="shared" si="47"/>
        <v>0</v>
      </c>
      <c r="BC78" s="149">
        <f t="shared" si="48"/>
        <v>0</v>
      </c>
      <c r="BD78" s="149">
        <f t="shared" si="49"/>
        <v>0</v>
      </c>
      <c r="BE78" s="149">
        <f>IFERROR(IF(VLOOKUP($D78,Listen!$A$2:$F$45,6,0)="Ja",BB78-MAX(BC78:BD78),BB78-BC78),0)</f>
        <v>0</v>
      </c>
    </row>
    <row r="79" spans="1:57" s="150" customFormat="1" x14ac:dyDescent="0.25">
      <c r="A79" s="142">
        <v>75</v>
      </c>
      <c r="B79" s="143" t="str">
        <f>IF(AND(E79&lt;&gt;0,D79&lt;&gt;0,F79&lt;&gt;0),IF(C79&lt;&gt;0,CONCATENATE(C79,"-AGr",VLOOKUP(D79,Listen!$A$2:$D$45,4,FALSE),"-",E79,"-",F79,),CONCATENATE("AGr",VLOOKUP(D79,Listen!$A$2:$D$45,4,FALSE),"-",E79,"-",F79)),"keine vollständige ID")</f>
        <v>keine vollständige ID</v>
      </c>
      <c r="C79" s="28"/>
      <c r="D79" s="144"/>
      <c r="E79" s="144"/>
      <c r="F79" s="151"/>
      <c r="G79" s="12"/>
      <c r="H79" s="12"/>
      <c r="I79" s="12"/>
      <c r="J79" s="12"/>
      <c r="K79" s="12"/>
      <c r="L79" s="145">
        <f>IF(E79&gt;A_Stammdaten!$B$12,0,G79+H79-J79)</f>
        <v>0</v>
      </c>
      <c r="M79" s="12"/>
      <c r="N79" s="12"/>
      <c r="O79" s="12"/>
      <c r="P79" s="45">
        <f t="shared" si="27"/>
        <v>0</v>
      </c>
      <c r="Q79" s="26"/>
      <c r="R79" s="26"/>
      <c r="S79" s="26"/>
      <c r="T79" s="26"/>
      <c r="U79" s="146"/>
      <c r="V79" s="26"/>
      <c r="W79" s="46" t="str">
        <f t="shared" si="28"/>
        <v>-</v>
      </c>
      <c r="X79" s="46" t="str">
        <f t="shared" si="29"/>
        <v>-</v>
      </c>
      <c r="Y79" s="46">
        <f>IF(ISBLANK($D79),0,VLOOKUP($D79,Listen!$A$2:$C$45,2,FALSE))</f>
        <v>0</v>
      </c>
      <c r="Z79" s="46">
        <f>IF(ISBLANK($D79),0,VLOOKUP($D79,Listen!$A$2:$C$45,3,FALSE))</f>
        <v>0</v>
      </c>
      <c r="AA79" s="35">
        <f t="shared" si="26"/>
        <v>0</v>
      </c>
      <c r="AB79" s="35">
        <f t="shared" si="26"/>
        <v>0</v>
      </c>
      <c r="AC79" s="35">
        <f>IFERROR(IF(OR($R79&lt;&gt;"Ja",VLOOKUP($D79,Listen!$A$2:$F$45,5,0)="Nein",E79&lt;IF(D79="LNG Anbindungsanlagen gemäß separater Festlegung",2022,2023)),$Y79,$W79),0)</f>
        <v>0</v>
      </c>
      <c r="AD79" s="35">
        <f>IFERROR(IF(OR($R79&lt;&gt;"Ja",VLOOKUP($D79,Listen!$A$2:$F$45,5,0)="Nein",E79&lt;IF(D79="LNG Anbindungsanlagen gemäß separater Festlegung",2022,2023)),$Y79,$W79),0)</f>
        <v>0</v>
      </c>
      <c r="AE79" s="35">
        <f>IFERROR(IF(OR($S79&lt;&gt;"Ja",VLOOKUP($D79,Listen!$A$2:$F$45,6,0)="Nein"),$Y79,$X79),0)</f>
        <v>0</v>
      </c>
      <c r="AF79" s="35">
        <f>IFERROR(IF(OR($S79&lt;&gt;"Ja",VLOOKUP($D79,Listen!$A$2:$F$45,6,0)="Nein"),$Y79,$X79),0)</f>
        <v>0</v>
      </c>
      <c r="AG79" s="35">
        <f>IFERROR(IF(OR($S79&lt;&gt;"Ja",VLOOKUP($D79,Listen!$A$2:$F$45,6,0)="Nein"),$Y79,$X79),0)</f>
        <v>0</v>
      </c>
      <c r="AH79" s="37">
        <f t="shared" si="30"/>
        <v>0</v>
      </c>
      <c r="AI79" s="147">
        <f>IFERROR(IF(VLOOKUP($D79,Listen!$A$2:$F$45,6,0)="Ja",MAX(BC79:BD79),D_SAV!$BC79),0)</f>
        <v>0</v>
      </c>
      <c r="AJ79" s="37">
        <f t="shared" si="31"/>
        <v>0</v>
      </c>
      <c r="AL79" s="149">
        <f t="shared" si="32"/>
        <v>0</v>
      </c>
      <c r="AM79" s="149">
        <f t="shared" si="33"/>
        <v>0</v>
      </c>
      <c r="AN79" s="149">
        <f t="shared" si="34"/>
        <v>0</v>
      </c>
      <c r="AO79" s="149">
        <f t="shared" si="35"/>
        <v>0</v>
      </c>
      <c r="AP79" s="149">
        <f t="shared" si="36"/>
        <v>0</v>
      </c>
      <c r="AQ79" s="149">
        <f t="shared" si="37"/>
        <v>0</v>
      </c>
      <c r="AR79" s="149">
        <f t="shared" si="38"/>
        <v>0</v>
      </c>
      <c r="AS79" s="149">
        <f t="shared" si="39"/>
        <v>0</v>
      </c>
      <c r="AT79" s="149">
        <f t="shared" si="40"/>
        <v>0</v>
      </c>
      <c r="AU79" s="149">
        <f t="shared" si="41"/>
        <v>0</v>
      </c>
      <c r="AV79" s="149">
        <f t="shared" si="42"/>
        <v>0</v>
      </c>
      <c r="AW79" s="149">
        <f t="shared" si="43"/>
        <v>0</v>
      </c>
      <c r="AX79" s="149">
        <f t="shared" si="44"/>
        <v>0</v>
      </c>
      <c r="AY79" s="149">
        <f t="shared" si="45"/>
        <v>0</v>
      </c>
      <c r="AZ79" s="149">
        <f t="shared" si="46"/>
        <v>0</v>
      </c>
      <c r="BA79" s="149">
        <f>IFERROR(IF(VLOOKUP($D79,Listen!$A$2:$F$45,6,0)="Ja",AX79-MAX(AY79:AZ79),AX79-AY79),0)</f>
        <v>0</v>
      </c>
      <c r="BB79" s="149">
        <f t="shared" si="47"/>
        <v>0</v>
      </c>
      <c r="BC79" s="149">
        <f t="shared" si="48"/>
        <v>0</v>
      </c>
      <c r="BD79" s="149">
        <f t="shared" si="49"/>
        <v>0</v>
      </c>
      <c r="BE79" s="149">
        <f>IFERROR(IF(VLOOKUP($D79,Listen!$A$2:$F$45,6,0)="Ja",BB79-MAX(BC79:BD79),BB79-BC79),0)</f>
        <v>0</v>
      </c>
    </row>
    <row r="80" spans="1:57" s="150" customFormat="1" x14ac:dyDescent="0.25">
      <c r="A80" s="142">
        <v>76</v>
      </c>
      <c r="B80" s="143" t="str">
        <f>IF(AND(E80&lt;&gt;0,D80&lt;&gt;0,F80&lt;&gt;0),IF(C80&lt;&gt;0,CONCATENATE(C80,"-AGr",VLOOKUP(D80,Listen!$A$2:$D$45,4,FALSE),"-",E80,"-",F80,),CONCATENATE("AGr",VLOOKUP(D80,Listen!$A$2:$D$45,4,FALSE),"-",E80,"-",F80)),"keine vollständige ID")</f>
        <v>keine vollständige ID</v>
      </c>
      <c r="C80" s="28"/>
      <c r="D80" s="144"/>
      <c r="E80" s="144"/>
      <c r="F80" s="151"/>
      <c r="G80" s="12"/>
      <c r="H80" s="12"/>
      <c r="I80" s="12"/>
      <c r="J80" s="12"/>
      <c r="K80" s="12"/>
      <c r="L80" s="145">
        <f>IF(E80&gt;A_Stammdaten!$B$12,0,G80+H80-J80)</f>
        <v>0</v>
      </c>
      <c r="M80" s="12"/>
      <c r="N80" s="12"/>
      <c r="O80" s="12"/>
      <c r="P80" s="45">
        <f t="shared" si="27"/>
        <v>0</v>
      </c>
      <c r="Q80" s="26"/>
      <c r="R80" s="26"/>
      <c r="S80" s="26"/>
      <c r="T80" s="26"/>
      <c r="U80" s="146"/>
      <c r="V80" s="26"/>
      <c r="W80" s="46" t="str">
        <f t="shared" si="28"/>
        <v>-</v>
      </c>
      <c r="X80" s="46" t="str">
        <f t="shared" si="29"/>
        <v>-</v>
      </c>
      <c r="Y80" s="46">
        <f>IF(ISBLANK($D80),0,VLOOKUP($D80,Listen!$A$2:$C$45,2,FALSE))</f>
        <v>0</v>
      </c>
      <c r="Z80" s="46">
        <f>IF(ISBLANK($D80),0,VLOOKUP($D80,Listen!$A$2:$C$45,3,FALSE))</f>
        <v>0</v>
      </c>
      <c r="AA80" s="35">
        <f t="shared" si="26"/>
        <v>0</v>
      </c>
      <c r="AB80" s="35">
        <f t="shared" si="26"/>
        <v>0</v>
      </c>
      <c r="AC80" s="35">
        <f>IFERROR(IF(OR($R80&lt;&gt;"Ja",VLOOKUP($D80,Listen!$A$2:$F$45,5,0)="Nein",E80&lt;IF(D80="LNG Anbindungsanlagen gemäß separater Festlegung",2022,2023)),$Y80,$W80),0)</f>
        <v>0</v>
      </c>
      <c r="AD80" s="35">
        <f>IFERROR(IF(OR($R80&lt;&gt;"Ja",VLOOKUP($D80,Listen!$A$2:$F$45,5,0)="Nein",E80&lt;IF(D80="LNG Anbindungsanlagen gemäß separater Festlegung",2022,2023)),$Y80,$W80),0)</f>
        <v>0</v>
      </c>
      <c r="AE80" s="35">
        <f>IFERROR(IF(OR($S80&lt;&gt;"Ja",VLOOKUP($D80,Listen!$A$2:$F$45,6,0)="Nein"),$Y80,$X80),0)</f>
        <v>0</v>
      </c>
      <c r="AF80" s="35">
        <f>IFERROR(IF(OR($S80&lt;&gt;"Ja",VLOOKUP($D80,Listen!$A$2:$F$45,6,0)="Nein"),$Y80,$X80),0)</f>
        <v>0</v>
      </c>
      <c r="AG80" s="35">
        <f>IFERROR(IF(OR($S80&lt;&gt;"Ja",VLOOKUP($D80,Listen!$A$2:$F$45,6,0)="Nein"),$Y80,$X80),0)</f>
        <v>0</v>
      </c>
      <c r="AH80" s="37">
        <f t="shared" si="30"/>
        <v>0</v>
      </c>
      <c r="AI80" s="147">
        <f>IFERROR(IF(VLOOKUP($D80,Listen!$A$2:$F$45,6,0)="Ja",MAX(BC80:BD80),D_SAV!$BC80),0)</f>
        <v>0</v>
      </c>
      <c r="AJ80" s="37">
        <f t="shared" si="31"/>
        <v>0</v>
      </c>
      <c r="AL80" s="149">
        <f t="shared" si="32"/>
        <v>0</v>
      </c>
      <c r="AM80" s="149">
        <f t="shared" si="33"/>
        <v>0</v>
      </c>
      <c r="AN80" s="149">
        <f t="shared" si="34"/>
        <v>0</v>
      </c>
      <c r="AO80" s="149">
        <f t="shared" si="35"/>
        <v>0</v>
      </c>
      <c r="AP80" s="149">
        <f t="shared" si="36"/>
        <v>0</v>
      </c>
      <c r="AQ80" s="149">
        <f t="shared" si="37"/>
        <v>0</v>
      </c>
      <c r="AR80" s="149">
        <f t="shared" si="38"/>
        <v>0</v>
      </c>
      <c r="AS80" s="149">
        <f t="shared" si="39"/>
        <v>0</v>
      </c>
      <c r="AT80" s="149">
        <f t="shared" si="40"/>
        <v>0</v>
      </c>
      <c r="AU80" s="149">
        <f t="shared" si="41"/>
        <v>0</v>
      </c>
      <c r="AV80" s="149">
        <f t="shared" si="42"/>
        <v>0</v>
      </c>
      <c r="AW80" s="149">
        <f t="shared" si="43"/>
        <v>0</v>
      </c>
      <c r="AX80" s="149">
        <f t="shared" si="44"/>
        <v>0</v>
      </c>
      <c r="AY80" s="149">
        <f t="shared" si="45"/>
        <v>0</v>
      </c>
      <c r="AZ80" s="149">
        <f t="shared" si="46"/>
        <v>0</v>
      </c>
      <c r="BA80" s="149">
        <f>IFERROR(IF(VLOOKUP($D80,Listen!$A$2:$F$45,6,0)="Ja",AX80-MAX(AY80:AZ80),AX80-AY80),0)</f>
        <v>0</v>
      </c>
      <c r="BB80" s="149">
        <f t="shared" si="47"/>
        <v>0</v>
      </c>
      <c r="BC80" s="149">
        <f t="shared" si="48"/>
        <v>0</v>
      </c>
      <c r="BD80" s="149">
        <f t="shared" si="49"/>
        <v>0</v>
      </c>
      <c r="BE80" s="149">
        <f>IFERROR(IF(VLOOKUP($D80,Listen!$A$2:$F$45,6,0)="Ja",BB80-MAX(BC80:BD80),BB80-BC80),0)</f>
        <v>0</v>
      </c>
    </row>
    <row r="81" spans="1:57" s="150" customFormat="1" x14ac:dyDescent="0.25">
      <c r="A81" s="142">
        <v>77</v>
      </c>
      <c r="B81" s="143" t="str">
        <f>IF(AND(E81&lt;&gt;0,D81&lt;&gt;0,F81&lt;&gt;0),IF(C81&lt;&gt;0,CONCATENATE(C81,"-AGr",VLOOKUP(D81,Listen!$A$2:$D$45,4,FALSE),"-",E81,"-",F81,),CONCATENATE("AGr",VLOOKUP(D81,Listen!$A$2:$D$45,4,FALSE),"-",E81,"-",F81)),"keine vollständige ID")</f>
        <v>keine vollständige ID</v>
      </c>
      <c r="C81" s="28"/>
      <c r="D81" s="144"/>
      <c r="E81" s="144"/>
      <c r="F81" s="151"/>
      <c r="G81" s="12"/>
      <c r="H81" s="12"/>
      <c r="I81" s="12"/>
      <c r="J81" s="12"/>
      <c r="K81" s="12"/>
      <c r="L81" s="145">
        <f>IF(E81&gt;A_Stammdaten!$B$12,0,G81+H81-J81)</f>
        <v>0</v>
      </c>
      <c r="M81" s="12"/>
      <c r="N81" s="12"/>
      <c r="O81" s="12"/>
      <c r="P81" s="45">
        <f t="shared" si="27"/>
        <v>0</v>
      </c>
      <c r="Q81" s="26"/>
      <c r="R81" s="26"/>
      <c r="S81" s="26"/>
      <c r="T81" s="26"/>
      <c r="U81" s="146"/>
      <c r="V81" s="26"/>
      <c r="W81" s="46" t="str">
        <f t="shared" si="28"/>
        <v>-</v>
      </c>
      <c r="X81" s="46" t="str">
        <f t="shared" si="29"/>
        <v>-</v>
      </c>
      <c r="Y81" s="46">
        <f>IF(ISBLANK($D81),0,VLOOKUP($D81,Listen!$A$2:$C$45,2,FALSE))</f>
        <v>0</v>
      </c>
      <c r="Z81" s="46">
        <f>IF(ISBLANK($D81),0,VLOOKUP($D81,Listen!$A$2:$C$45,3,FALSE))</f>
        <v>0</v>
      </c>
      <c r="AA81" s="35">
        <f t="shared" si="26"/>
        <v>0</v>
      </c>
      <c r="AB81" s="35">
        <f t="shared" si="26"/>
        <v>0</v>
      </c>
      <c r="AC81" s="35">
        <f>IFERROR(IF(OR($R81&lt;&gt;"Ja",VLOOKUP($D81,Listen!$A$2:$F$45,5,0)="Nein",E81&lt;IF(D81="LNG Anbindungsanlagen gemäß separater Festlegung",2022,2023)),$Y81,$W81),0)</f>
        <v>0</v>
      </c>
      <c r="AD81" s="35">
        <f>IFERROR(IF(OR($R81&lt;&gt;"Ja",VLOOKUP($D81,Listen!$A$2:$F$45,5,0)="Nein",E81&lt;IF(D81="LNG Anbindungsanlagen gemäß separater Festlegung",2022,2023)),$Y81,$W81),0)</f>
        <v>0</v>
      </c>
      <c r="AE81" s="35">
        <f>IFERROR(IF(OR($S81&lt;&gt;"Ja",VLOOKUP($D81,Listen!$A$2:$F$45,6,0)="Nein"),$Y81,$X81),0)</f>
        <v>0</v>
      </c>
      <c r="AF81" s="35">
        <f>IFERROR(IF(OR($S81&lt;&gt;"Ja",VLOOKUP($D81,Listen!$A$2:$F$45,6,0)="Nein"),$Y81,$X81),0)</f>
        <v>0</v>
      </c>
      <c r="AG81" s="35">
        <f>IFERROR(IF(OR($S81&lt;&gt;"Ja",VLOOKUP($D81,Listen!$A$2:$F$45,6,0)="Nein"),$Y81,$X81),0)</f>
        <v>0</v>
      </c>
      <c r="AH81" s="37">
        <f t="shared" si="30"/>
        <v>0</v>
      </c>
      <c r="AI81" s="147">
        <f>IFERROR(IF(VLOOKUP($D81,Listen!$A$2:$F$45,6,0)="Ja",MAX(BC81:BD81),D_SAV!$BC81),0)</f>
        <v>0</v>
      </c>
      <c r="AJ81" s="37">
        <f t="shared" si="31"/>
        <v>0</v>
      </c>
      <c r="AL81" s="149">
        <f t="shared" si="32"/>
        <v>0</v>
      </c>
      <c r="AM81" s="149">
        <f t="shared" si="33"/>
        <v>0</v>
      </c>
      <c r="AN81" s="149">
        <f t="shared" si="34"/>
        <v>0</v>
      </c>
      <c r="AO81" s="149">
        <f t="shared" si="35"/>
        <v>0</v>
      </c>
      <c r="AP81" s="149">
        <f t="shared" si="36"/>
        <v>0</v>
      </c>
      <c r="AQ81" s="149">
        <f t="shared" si="37"/>
        <v>0</v>
      </c>
      <c r="AR81" s="149">
        <f t="shared" si="38"/>
        <v>0</v>
      </c>
      <c r="AS81" s="149">
        <f t="shared" si="39"/>
        <v>0</v>
      </c>
      <c r="AT81" s="149">
        <f t="shared" si="40"/>
        <v>0</v>
      </c>
      <c r="AU81" s="149">
        <f t="shared" si="41"/>
        <v>0</v>
      </c>
      <c r="AV81" s="149">
        <f t="shared" si="42"/>
        <v>0</v>
      </c>
      <c r="AW81" s="149">
        <f t="shared" si="43"/>
        <v>0</v>
      </c>
      <c r="AX81" s="149">
        <f t="shared" si="44"/>
        <v>0</v>
      </c>
      <c r="AY81" s="149">
        <f t="shared" si="45"/>
        <v>0</v>
      </c>
      <c r="AZ81" s="149">
        <f t="shared" si="46"/>
        <v>0</v>
      </c>
      <c r="BA81" s="149">
        <f>IFERROR(IF(VLOOKUP($D81,Listen!$A$2:$F$45,6,0)="Ja",AX81-MAX(AY81:AZ81),AX81-AY81),0)</f>
        <v>0</v>
      </c>
      <c r="BB81" s="149">
        <f t="shared" si="47"/>
        <v>0</v>
      </c>
      <c r="BC81" s="149">
        <f t="shared" si="48"/>
        <v>0</v>
      </c>
      <c r="BD81" s="149">
        <f t="shared" si="49"/>
        <v>0</v>
      </c>
      <c r="BE81" s="149">
        <f>IFERROR(IF(VLOOKUP($D81,Listen!$A$2:$F$45,6,0)="Ja",BB81-MAX(BC81:BD81),BB81-BC81),0)</f>
        <v>0</v>
      </c>
    </row>
    <row r="82" spans="1:57" s="150" customFormat="1" x14ac:dyDescent="0.25">
      <c r="A82" s="142">
        <v>78</v>
      </c>
      <c r="B82" s="143" t="str">
        <f>IF(AND(E82&lt;&gt;0,D82&lt;&gt;0,F82&lt;&gt;0),IF(C82&lt;&gt;0,CONCATENATE(C82,"-AGr",VLOOKUP(D82,Listen!$A$2:$D$45,4,FALSE),"-",E82,"-",F82,),CONCATENATE("AGr",VLOOKUP(D82,Listen!$A$2:$D$45,4,FALSE),"-",E82,"-",F82)),"keine vollständige ID")</f>
        <v>keine vollständige ID</v>
      </c>
      <c r="C82" s="28"/>
      <c r="D82" s="144"/>
      <c r="E82" s="144"/>
      <c r="F82" s="151"/>
      <c r="G82" s="12"/>
      <c r="H82" s="12"/>
      <c r="I82" s="12"/>
      <c r="J82" s="12"/>
      <c r="K82" s="12"/>
      <c r="L82" s="145">
        <f>IF(E82&gt;A_Stammdaten!$B$12,0,G82+H82-J82)</f>
        <v>0</v>
      </c>
      <c r="M82" s="12"/>
      <c r="N82" s="12"/>
      <c r="O82" s="12"/>
      <c r="P82" s="45">
        <f t="shared" si="27"/>
        <v>0</v>
      </c>
      <c r="Q82" s="26"/>
      <c r="R82" s="26"/>
      <c r="S82" s="26"/>
      <c r="T82" s="26"/>
      <c r="U82" s="146"/>
      <c r="V82" s="26"/>
      <c r="W82" s="46" t="str">
        <f t="shared" si="28"/>
        <v>-</v>
      </c>
      <c r="X82" s="46" t="str">
        <f t="shared" si="29"/>
        <v>-</v>
      </c>
      <c r="Y82" s="46">
        <f>IF(ISBLANK($D82),0,VLOOKUP($D82,Listen!$A$2:$C$45,2,FALSE))</f>
        <v>0</v>
      </c>
      <c r="Z82" s="46">
        <f>IF(ISBLANK($D82),0,VLOOKUP($D82,Listen!$A$2:$C$45,3,FALSE))</f>
        <v>0</v>
      </c>
      <c r="AA82" s="35">
        <f t="shared" si="26"/>
        <v>0</v>
      </c>
      <c r="AB82" s="35">
        <f t="shared" si="26"/>
        <v>0</v>
      </c>
      <c r="AC82" s="35">
        <f>IFERROR(IF(OR($R82&lt;&gt;"Ja",VLOOKUP($D82,Listen!$A$2:$F$45,5,0)="Nein",E82&lt;IF(D82="LNG Anbindungsanlagen gemäß separater Festlegung",2022,2023)),$Y82,$W82),0)</f>
        <v>0</v>
      </c>
      <c r="AD82" s="35">
        <f>IFERROR(IF(OR($R82&lt;&gt;"Ja",VLOOKUP($D82,Listen!$A$2:$F$45,5,0)="Nein",E82&lt;IF(D82="LNG Anbindungsanlagen gemäß separater Festlegung",2022,2023)),$Y82,$W82),0)</f>
        <v>0</v>
      </c>
      <c r="AE82" s="35">
        <f>IFERROR(IF(OR($S82&lt;&gt;"Ja",VLOOKUP($D82,Listen!$A$2:$F$45,6,0)="Nein"),$Y82,$X82),0)</f>
        <v>0</v>
      </c>
      <c r="AF82" s="35">
        <f>IFERROR(IF(OR($S82&lt;&gt;"Ja",VLOOKUP($D82,Listen!$A$2:$F$45,6,0)="Nein"),$Y82,$X82),0)</f>
        <v>0</v>
      </c>
      <c r="AG82" s="35">
        <f>IFERROR(IF(OR($S82&lt;&gt;"Ja",VLOOKUP($D82,Listen!$A$2:$F$45,6,0)="Nein"),$Y82,$X82),0)</f>
        <v>0</v>
      </c>
      <c r="AH82" s="37">
        <f t="shared" si="30"/>
        <v>0</v>
      </c>
      <c r="AI82" s="147">
        <f>IFERROR(IF(VLOOKUP($D82,Listen!$A$2:$F$45,6,0)="Ja",MAX(BC82:BD82),D_SAV!$BC82),0)</f>
        <v>0</v>
      </c>
      <c r="AJ82" s="37">
        <f t="shared" si="31"/>
        <v>0</v>
      </c>
      <c r="AL82" s="149">
        <f t="shared" si="32"/>
        <v>0</v>
      </c>
      <c r="AM82" s="149">
        <f t="shared" si="33"/>
        <v>0</v>
      </c>
      <c r="AN82" s="149">
        <f t="shared" si="34"/>
        <v>0</v>
      </c>
      <c r="AO82" s="149">
        <f t="shared" si="35"/>
        <v>0</v>
      </c>
      <c r="AP82" s="149">
        <f t="shared" si="36"/>
        <v>0</v>
      </c>
      <c r="AQ82" s="149">
        <f t="shared" si="37"/>
        <v>0</v>
      </c>
      <c r="AR82" s="149">
        <f t="shared" si="38"/>
        <v>0</v>
      </c>
      <c r="AS82" s="149">
        <f t="shared" si="39"/>
        <v>0</v>
      </c>
      <c r="AT82" s="149">
        <f t="shared" si="40"/>
        <v>0</v>
      </c>
      <c r="AU82" s="149">
        <f t="shared" si="41"/>
        <v>0</v>
      </c>
      <c r="AV82" s="149">
        <f t="shared" si="42"/>
        <v>0</v>
      </c>
      <c r="AW82" s="149">
        <f t="shared" si="43"/>
        <v>0</v>
      </c>
      <c r="AX82" s="149">
        <f t="shared" si="44"/>
        <v>0</v>
      </c>
      <c r="AY82" s="149">
        <f t="shared" si="45"/>
        <v>0</v>
      </c>
      <c r="AZ82" s="149">
        <f t="shared" si="46"/>
        <v>0</v>
      </c>
      <c r="BA82" s="149">
        <f>IFERROR(IF(VLOOKUP($D82,Listen!$A$2:$F$45,6,0)="Ja",AX82-MAX(AY82:AZ82),AX82-AY82),0)</f>
        <v>0</v>
      </c>
      <c r="BB82" s="149">
        <f t="shared" si="47"/>
        <v>0</v>
      </c>
      <c r="BC82" s="149">
        <f t="shared" si="48"/>
        <v>0</v>
      </c>
      <c r="BD82" s="149">
        <f t="shared" si="49"/>
        <v>0</v>
      </c>
      <c r="BE82" s="149">
        <f>IFERROR(IF(VLOOKUP($D82,Listen!$A$2:$F$45,6,0)="Ja",BB82-MAX(BC82:BD82),BB82-BC82),0)</f>
        <v>0</v>
      </c>
    </row>
    <row r="83" spans="1:57" s="150" customFormat="1" x14ac:dyDescent="0.25">
      <c r="A83" s="142">
        <v>79</v>
      </c>
      <c r="B83" s="143" t="str">
        <f>IF(AND(E83&lt;&gt;0,D83&lt;&gt;0,F83&lt;&gt;0),IF(C83&lt;&gt;0,CONCATENATE(C83,"-AGr",VLOOKUP(D83,Listen!$A$2:$D$45,4,FALSE),"-",E83,"-",F83,),CONCATENATE("AGr",VLOOKUP(D83,Listen!$A$2:$D$45,4,FALSE),"-",E83,"-",F83)),"keine vollständige ID")</f>
        <v>keine vollständige ID</v>
      </c>
      <c r="C83" s="28"/>
      <c r="D83" s="144"/>
      <c r="E83" s="144"/>
      <c r="F83" s="151"/>
      <c r="G83" s="12"/>
      <c r="H83" s="12"/>
      <c r="I83" s="12"/>
      <c r="J83" s="12"/>
      <c r="K83" s="12"/>
      <c r="L83" s="145">
        <f>IF(E83&gt;A_Stammdaten!$B$12,0,G83+H83-J83)</f>
        <v>0</v>
      </c>
      <c r="M83" s="12"/>
      <c r="N83" s="12"/>
      <c r="O83" s="12"/>
      <c r="P83" s="45">
        <f t="shared" si="27"/>
        <v>0</v>
      </c>
      <c r="Q83" s="26"/>
      <c r="R83" s="26"/>
      <c r="S83" s="26"/>
      <c r="T83" s="26"/>
      <c r="U83" s="146"/>
      <c r="V83" s="26"/>
      <c r="W83" s="46" t="str">
        <f t="shared" si="28"/>
        <v>-</v>
      </c>
      <c r="X83" s="46" t="str">
        <f t="shared" si="29"/>
        <v>-</v>
      </c>
      <c r="Y83" s="46">
        <f>IF(ISBLANK($D83),0,VLOOKUP($D83,Listen!$A$2:$C$45,2,FALSE))</f>
        <v>0</v>
      </c>
      <c r="Z83" s="46">
        <f>IF(ISBLANK($D83),0,VLOOKUP($D83,Listen!$A$2:$C$45,3,FALSE))</f>
        <v>0</v>
      </c>
      <c r="AA83" s="35">
        <f t="shared" si="26"/>
        <v>0</v>
      </c>
      <c r="AB83" s="35">
        <f t="shared" si="26"/>
        <v>0</v>
      </c>
      <c r="AC83" s="35">
        <f>IFERROR(IF(OR($R83&lt;&gt;"Ja",VLOOKUP($D83,Listen!$A$2:$F$45,5,0)="Nein",E83&lt;IF(D83="LNG Anbindungsanlagen gemäß separater Festlegung",2022,2023)),$Y83,$W83),0)</f>
        <v>0</v>
      </c>
      <c r="AD83" s="35">
        <f>IFERROR(IF(OR($R83&lt;&gt;"Ja",VLOOKUP($D83,Listen!$A$2:$F$45,5,0)="Nein",E83&lt;IF(D83="LNG Anbindungsanlagen gemäß separater Festlegung",2022,2023)),$Y83,$W83),0)</f>
        <v>0</v>
      </c>
      <c r="AE83" s="35">
        <f>IFERROR(IF(OR($S83&lt;&gt;"Ja",VLOOKUP($D83,Listen!$A$2:$F$45,6,0)="Nein"),$Y83,$X83),0)</f>
        <v>0</v>
      </c>
      <c r="AF83" s="35">
        <f>IFERROR(IF(OR($S83&lt;&gt;"Ja",VLOOKUP($D83,Listen!$A$2:$F$45,6,0)="Nein"),$Y83,$X83),0)</f>
        <v>0</v>
      </c>
      <c r="AG83" s="35">
        <f>IFERROR(IF(OR($S83&lt;&gt;"Ja",VLOOKUP($D83,Listen!$A$2:$F$45,6,0)="Nein"),$Y83,$X83),0)</f>
        <v>0</v>
      </c>
      <c r="AH83" s="37">
        <f t="shared" si="30"/>
        <v>0</v>
      </c>
      <c r="AI83" s="147">
        <f>IFERROR(IF(VLOOKUP($D83,Listen!$A$2:$F$45,6,0)="Ja",MAX(BC83:BD83),D_SAV!$BC83),0)</f>
        <v>0</v>
      </c>
      <c r="AJ83" s="37">
        <f t="shared" si="31"/>
        <v>0</v>
      </c>
      <c r="AL83" s="149">
        <f t="shared" si="32"/>
        <v>0</v>
      </c>
      <c r="AM83" s="149">
        <f t="shared" si="33"/>
        <v>0</v>
      </c>
      <c r="AN83" s="149">
        <f t="shared" si="34"/>
        <v>0</v>
      </c>
      <c r="AO83" s="149">
        <f t="shared" si="35"/>
        <v>0</v>
      </c>
      <c r="AP83" s="149">
        <f t="shared" si="36"/>
        <v>0</v>
      </c>
      <c r="AQ83" s="149">
        <f t="shared" si="37"/>
        <v>0</v>
      </c>
      <c r="AR83" s="149">
        <f t="shared" si="38"/>
        <v>0</v>
      </c>
      <c r="AS83" s="149">
        <f t="shared" si="39"/>
        <v>0</v>
      </c>
      <c r="AT83" s="149">
        <f t="shared" si="40"/>
        <v>0</v>
      </c>
      <c r="AU83" s="149">
        <f t="shared" si="41"/>
        <v>0</v>
      </c>
      <c r="AV83" s="149">
        <f t="shared" si="42"/>
        <v>0</v>
      </c>
      <c r="AW83" s="149">
        <f t="shared" si="43"/>
        <v>0</v>
      </c>
      <c r="AX83" s="149">
        <f t="shared" si="44"/>
        <v>0</v>
      </c>
      <c r="AY83" s="149">
        <f t="shared" si="45"/>
        <v>0</v>
      </c>
      <c r="AZ83" s="149">
        <f t="shared" si="46"/>
        <v>0</v>
      </c>
      <c r="BA83" s="149">
        <f>IFERROR(IF(VLOOKUP($D83,Listen!$A$2:$F$45,6,0)="Ja",AX83-MAX(AY83:AZ83),AX83-AY83),0)</f>
        <v>0</v>
      </c>
      <c r="BB83" s="149">
        <f t="shared" si="47"/>
        <v>0</v>
      </c>
      <c r="BC83" s="149">
        <f t="shared" si="48"/>
        <v>0</v>
      </c>
      <c r="BD83" s="149">
        <f t="shared" si="49"/>
        <v>0</v>
      </c>
      <c r="BE83" s="149">
        <f>IFERROR(IF(VLOOKUP($D83,Listen!$A$2:$F$45,6,0)="Ja",BB83-MAX(BC83:BD83),BB83-BC83),0)</f>
        <v>0</v>
      </c>
    </row>
    <row r="84" spans="1:57" s="150" customFormat="1" x14ac:dyDescent="0.25">
      <c r="A84" s="142">
        <v>80</v>
      </c>
      <c r="B84" s="143" t="str">
        <f>IF(AND(E84&lt;&gt;0,D84&lt;&gt;0,F84&lt;&gt;0),IF(C84&lt;&gt;0,CONCATENATE(C84,"-AGr",VLOOKUP(D84,Listen!$A$2:$D$45,4,FALSE),"-",E84,"-",F84,),CONCATENATE("AGr",VLOOKUP(D84,Listen!$A$2:$D$45,4,FALSE),"-",E84,"-",F84)),"keine vollständige ID")</f>
        <v>keine vollständige ID</v>
      </c>
      <c r="C84" s="28"/>
      <c r="D84" s="144"/>
      <c r="E84" s="144"/>
      <c r="F84" s="151"/>
      <c r="G84" s="12"/>
      <c r="H84" s="12"/>
      <c r="I84" s="12"/>
      <c r="J84" s="12"/>
      <c r="K84" s="12"/>
      <c r="L84" s="145">
        <f>IF(E84&gt;A_Stammdaten!$B$12,0,G84+H84-J84)</f>
        <v>0</v>
      </c>
      <c r="M84" s="12"/>
      <c r="N84" s="12"/>
      <c r="O84" s="12"/>
      <c r="P84" s="45">
        <f t="shared" si="27"/>
        <v>0</v>
      </c>
      <c r="Q84" s="26"/>
      <c r="R84" s="26"/>
      <c r="S84" s="26"/>
      <c r="T84" s="26"/>
      <c r="U84" s="146"/>
      <c r="V84" s="26"/>
      <c r="W84" s="46" t="str">
        <f t="shared" si="28"/>
        <v>-</v>
      </c>
      <c r="X84" s="46" t="str">
        <f t="shared" si="29"/>
        <v>-</v>
      </c>
      <c r="Y84" s="46">
        <f>IF(ISBLANK($D84),0,VLOOKUP($D84,Listen!$A$2:$C$45,2,FALSE))</f>
        <v>0</v>
      </c>
      <c r="Z84" s="46">
        <f>IF(ISBLANK($D84),0,VLOOKUP($D84,Listen!$A$2:$C$45,3,FALSE))</f>
        <v>0</v>
      </c>
      <c r="AA84" s="35">
        <f t="shared" si="26"/>
        <v>0</v>
      </c>
      <c r="AB84" s="35">
        <f t="shared" si="26"/>
        <v>0</v>
      </c>
      <c r="AC84" s="35">
        <f>IFERROR(IF(OR($R84&lt;&gt;"Ja",VLOOKUP($D84,Listen!$A$2:$F$45,5,0)="Nein",E84&lt;IF(D84="LNG Anbindungsanlagen gemäß separater Festlegung",2022,2023)),$Y84,$W84),0)</f>
        <v>0</v>
      </c>
      <c r="AD84" s="35">
        <f>IFERROR(IF(OR($R84&lt;&gt;"Ja",VLOOKUP($D84,Listen!$A$2:$F$45,5,0)="Nein",E84&lt;IF(D84="LNG Anbindungsanlagen gemäß separater Festlegung",2022,2023)),$Y84,$W84),0)</f>
        <v>0</v>
      </c>
      <c r="AE84" s="35">
        <f>IFERROR(IF(OR($S84&lt;&gt;"Ja",VLOOKUP($D84,Listen!$A$2:$F$45,6,0)="Nein"),$Y84,$X84),0)</f>
        <v>0</v>
      </c>
      <c r="AF84" s="35">
        <f>IFERROR(IF(OR($S84&lt;&gt;"Ja",VLOOKUP($D84,Listen!$A$2:$F$45,6,0)="Nein"),$Y84,$X84),0)</f>
        <v>0</v>
      </c>
      <c r="AG84" s="35">
        <f>IFERROR(IF(OR($S84&lt;&gt;"Ja",VLOOKUP($D84,Listen!$A$2:$F$45,6,0)="Nein"),$Y84,$X84),0)</f>
        <v>0</v>
      </c>
      <c r="AH84" s="37">
        <f t="shared" si="30"/>
        <v>0</v>
      </c>
      <c r="AI84" s="147">
        <f>IFERROR(IF(VLOOKUP($D84,Listen!$A$2:$F$45,6,0)="Ja",MAX(BC84:BD84),D_SAV!$BC84),0)</f>
        <v>0</v>
      </c>
      <c r="AJ84" s="37">
        <f t="shared" si="31"/>
        <v>0</v>
      </c>
      <c r="AL84" s="149">
        <f t="shared" si="32"/>
        <v>0</v>
      </c>
      <c r="AM84" s="149">
        <f t="shared" si="33"/>
        <v>0</v>
      </c>
      <c r="AN84" s="149">
        <f t="shared" si="34"/>
        <v>0</v>
      </c>
      <c r="AO84" s="149">
        <f t="shared" si="35"/>
        <v>0</v>
      </c>
      <c r="AP84" s="149">
        <f t="shared" si="36"/>
        <v>0</v>
      </c>
      <c r="AQ84" s="149">
        <f t="shared" si="37"/>
        <v>0</v>
      </c>
      <c r="AR84" s="149">
        <f t="shared" si="38"/>
        <v>0</v>
      </c>
      <c r="AS84" s="149">
        <f t="shared" si="39"/>
        <v>0</v>
      </c>
      <c r="AT84" s="149">
        <f t="shared" si="40"/>
        <v>0</v>
      </c>
      <c r="AU84" s="149">
        <f t="shared" si="41"/>
        <v>0</v>
      </c>
      <c r="AV84" s="149">
        <f t="shared" si="42"/>
        <v>0</v>
      </c>
      <c r="AW84" s="149">
        <f t="shared" si="43"/>
        <v>0</v>
      </c>
      <c r="AX84" s="149">
        <f t="shared" si="44"/>
        <v>0</v>
      </c>
      <c r="AY84" s="149">
        <f t="shared" si="45"/>
        <v>0</v>
      </c>
      <c r="AZ84" s="149">
        <f t="shared" si="46"/>
        <v>0</v>
      </c>
      <c r="BA84" s="149">
        <f>IFERROR(IF(VLOOKUP($D84,Listen!$A$2:$F$45,6,0)="Ja",AX84-MAX(AY84:AZ84),AX84-AY84),0)</f>
        <v>0</v>
      </c>
      <c r="BB84" s="149">
        <f t="shared" si="47"/>
        <v>0</v>
      </c>
      <c r="BC84" s="149">
        <f t="shared" si="48"/>
        <v>0</v>
      </c>
      <c r="BD84" s="149">
        <f t="shared" si="49"/>
        <v>0</v>
      </c>
      <c r="BE84" s="149">
        <f>IFERROR(IF(VLOOKUP($D84,Listen!$A$2:$F$45,6,0)="Ja",BB84-MAX(BC84:BD84),BB84-BC84),0)</f>
        <v>0</v>
      </c>
    </row>
    <row r="85" spans="1:57" s="150" customFormat="1" x14ac:dyDescent="0.25">
      <c r="A85" s="142">
        <v>81</v>
      </c>
      <c r="B85" s="143" t="str">
        <f>IF(AND(E85&lt;&gt;0,D85&lt;&gt;0,F85&lt;&gt;0),IF(C85&lt;&gt;0,CONCATENATE(C85,"-AGr",VLOOKUP(D85,Listen!$A$2:$D$45,4,FALSE),"-",E85,"-",F85,),CONCATENATE("AGr",VLOOKUP(D85,Listen!$A$2:$D$45,4,FALSE),"-",E85,"-",F85)),"keine vollständige ID")</f>
        <v>keine vollständige ID</v>
      </c>
      <c r="C85" s="28"/>
      <c r="D85" s="144"/>
      <c r="E85" s="144"/>
      <c r="F85" s="151"/>
      <c r="G85" s="12"/>
      <c r="H85" s="12"/>
      <c r="I85" s="12"/>
      <c r="J85" s="12"/>
      <c r="K85" s="12"/>
      <c r="L85" s="145">
        <f>IF(E85&gt;A_Stammdaten!$B$12,0,G85+H85-J85)</f>
        <v>0</v>
      </c>
      <c r="M85" s="12"/>
      <c r="N85" s="12"/>
      <c r="O85" s="12"/>
      <c r="P85" s="45">
        <f t="shared" si="27"/>
        <v>0</v>
      </c>
      <c r="Q85" s="26"/>
      <c r="R85" s="26"/>
      <c r="S85" s="26"/>
      <c r="T85" s="26"/>
      <c r="U85" s="146"/>
      <c r="V85" s="26"/>
      <c r="W85" s="46" t="str">
        <f t="shared" si="28"/>
        <v>-</v>
      </c>
      <c r="X85" s="46" t="str">
        <f t="shared" si="29"/>
        <v>-</v>
      </c>
      <c r="Y85" s="46">
        <f>IF(ISBLANK($D85),0,VLOOKUP($D85,Listen!$A$2:$C$45,2,FALSE))</f>
        <v>0</v>
      </c>
      <c r="Z85" s="46">
        <f>IF(ISBLANK($D85),0,VLOOKUP($D85,Listen!$A$2:$C$45,3,FALSE))</f>
        <v>0</v>
      </c>
      <c r="AA85" s="35">
        <f t="shared" ref="AA85:AB104" si="50">IFERROR($Y85,0)</f>
        <v>0</v>
      </c>
      <c r="AB85" s="35">
        <f t="shared" si="50"/>
        <v>0</v>
      </c>
      <c r="AC85" s="35">
        <f>IFERROR(IF(OR($R85&lt;&gt;"Ja",VLOOKUP($D85,Listen!$A$2:$F$45,5,0)="Nein",E85&lt;IF(D85="LNG Anbindungsanlagen gemäß separater Festlegung",2022,2023)),$Y85,$W85),0)</f>
        <v>0</v>
      </c>
      <c r="AD85" s="35">
        <f>IFERROR(IF(OR($R85&lt;&gt;"Ja",VLOOKUP($D85,Listen!$A$2:$F$45,5,0)="Nein",E85&lt;IF(D85="LNG Anbindungsanlagen gemäß separater Festlegung",2022,2023)),$Y85,$W85),0)</f>
        <v>0</v>
      </c>
      <c r="AE85" s="35">
        <f>IFERROR(IF(OR($S85&lt;&gt;"Ja",VLOOKUP($D85,Listen!$A$2:$F$45,6,0)="Nein"),$Y85,$X85),0)</f>
        <v>0</v>
      </c>
      <c r="AF85" s="35">
        <f>IFERROR(IF(OR($S85&lt;&gt;"Ja",VLOOKUP($D85,Listen!$A$2:$F$45,6,0)="Nein"),$Y85,$X85),0)</f>
        <v>0</v>
      </c>
      <c r="AG85" s="35">
        <f>IFERROR(IF(OR($S85&lt;&gt;"Ja",VLOOKUP($D85,Listen!$A$2:$F$45,6,0)="Nein"),$Y85,$X85),0)</f>
        <v>0</v>
      </c>
      <c r="AH85" s="37">
        <f t="shared" si="30"/>
        <v>0</v>
      </c>
      <c r="AI85" s="147">
        <f>IFERROR(IF(VLOOKUP($D85,Listen!$A$2:$F$45,6,0)="Ja",MAX(BC85:BD85),D_SAV!$BC85),0)</f>
        <v>0</v>
      </c>
      <c r="AJ85" s="37">
        <f t="shared" si="31"/>
        <v>0</v>
      </c>
      <c r="AL85" s="149">
        <f t="shared" si="32"/>
        <v>0</v>
      </c>
      <c r="AM85" s="149">
        <f t="shared" si="33"/>
        <v>0</v>
      </c>
      <c r="AN85" s="149">
        <f t="shared" si="34"/>
        <v>0</v>
      </c>
      <c r="AO85" s="149">
        <f t="shared" si="35"/>
        <v>0</v>
      </c>
      <c r="AP85" s="149">
        <f t="shared" si="36"/>
        <v>0</v>
      </c>
      <c r="AQ85" s="149">
        <f t="shared" si="37"/>
        <v>0</v>
      </c>
      <c r="AR85" s="149">
        <f t="shared" si="38"/>
        <v>0</v>
      </c>
      <c r="AS85" s="149">
        <f t="shared" si="39"/>
        <v>0</v>
      </c>
      <c r="AT85" s="149">
        <f t="shared" si="40"/>
        <v>0</v>
      </c>
      <c r="AU85" s="149">
        <f t="shared" si="41"/>
        <v>0</v>
      </c>
      <c r="AV85" s="149">
        <f t="shared" si="42"/>
        <v>0</v>
      </c>
      <c r="AW85" s="149">
        <f t="shared" si="43"/>
        <v>0</v>
      </c>
      <c r="AX85" s="149">
        <f t="shared" si="44"/>
        <v>0</v>
      </c>
      <c r="AY85" s="149">
        <f t="shared" si="45"/>
        <v>0</v>
      </c>
      <c r="AZ85" s="149">
        <f t="shared" si="46"/>
        <v>0</v>
      </c>
      <c r="BA85" s="149">
        <f>IFERROR(IF(VLOOKUP($D85,Listen!$A$2:$F$45,6,0)="Ja",AX85-MAX(AY85:AZ85),AX85-AY85),0)</f>
        <v>0</v>
      </c>
      <c r="BB85" s="149">
        <f t="shared" si="47"/>
        <v>0</v>
      </c>
      <c r="BC85" s="149">
        <f t="shared" si="48"/>
        <v>0</v>
      </c>
      <c r="BD85" s="149">
        <f t="shared" si="49"/>
        <v>0</v>
      </c>
      <c r="BE85" s="149">
        <f>IFERROR(IF(VLOOKUP($D85,Listen!$A$2:$F$45,6,0)="Ja",BB85-MAX(BC85:BD85),BB85-BC85),0)</f>
        <v>0</v>
      </c>
    </row>
    <row r="86" spans="1:57" s="150" customFormat="1" x14ac:dyDescent="0.25">
      <c r="A86" s="142">
        <v>82</v>
      </c>
      <c r="B86" s="143" t="str">
        <f>IF(AND(E86&lt;&gt;0,D86&lt;&gt;0,F86&lt;&gt;0),IF(C86&lt;&gt;0,CONCATENATE(C86,"-AGr",VLOOKUP(D86,Listen!$A$2:$D$45,4,FALSE),"-",E86,"-",F86,),CONCATENATE("AGr",VLOOKUP(D86,Listen!$A$2:$D$45,4,FALSE),"-",E86,"-",F86)),"keine vollständige ID")</f>
        <v>keine vollständige ID</v>
      </c>
      <c r="C86" s="28"/>
      <c r="D86" s="144"/>
      <c r="E86" s="144"/>
      <c r="F86" s="151"/>
      <c r="G86" s="12"/>
      <c r="H86" s="12"/>
      <c r="I86" s="12"/>
      <c r="J86" s="12"/>
      <c r="K86" s="12"/>
      <c r="L86" s="145">
        <f>IF(E86&gt;A_Stammdaten!$B$12,0,G86+H86-J86)</f>
        <v>0</v>
      </c>
      <c r="M86" s="12"/>
      <c r="N86" s="12"/>
      <c r="O86" s="12"/>
      <c r="P86" s="45">
        <f t="shared" si="27"/>
        <v>0</v>
      </c>
      <c r="Q86" s="26"/>
      <c r="R86" s="26"/>
      <c r="S86" s="26"/>
      <c r="T86" s="26"/>
      <c r="U86" s="146"/>
      <c r="V86" s="26"/>
      <c r="W86" s="46" t="str">
        <f t="shared" si="28"/>
        <v>-</v>
      </c>
      <c r="X86" s="46" t="str">
        <f t="shared" si="29"/>
        <v>-</v>
      </c>
      <c r="Y86" s="46">
        <f>IF(ISBLANK($D86),0,VLOOKUP($D86,Listen!$A$2:$C$45,2,FALSE))</f>
        <v>0</v>
      </c>
      <c r="Z86" s="46">
        <f>IF(ISBLANK($D86),0,VLOOKUP($D86,Listen!$A$2:$C$45,3,FALSE))</f>
        <v>0</v>
      </c>
      <c r="AA86" s="35">
        <f t="shared" si="50"/>
        <v>0</v>
      </c>
      <c r="AB86" s="35">
        <f t="shared" si="50"/>
        <v>0</v>
      </c>
      <c r="AC86" s="35">
        <f>IFERROR(IF(OR($R86&lt;&gt;"Ja",VLOOKUP($D86,Listen!$A$2:$F$45,5,0)="Nein",E86&lt;IF(D86="LNG Anbindungsanlagen gemäß separater Festlegung",2022,2023)),$Y86,$W86),0)</f>
        <v>0</v>
      </c>
      <c r="AD86" s="35">
        <f>IFERROR(IF(OR($R86&lt;&gt;"Ja",VLOOKUP($D86,Listen!$A$2:$F$45,5,0)="Nein",E86&lt;IF(D86="LNG Anbindungsanlagen gemäß separater Festlegung",2022,2023)),$Y86,$W86),0)</f>
        <v>0</v>
      </c>
      <c r="AE86" s="35">
        <f>IFERROR(IF(OR($S86&lt;&gt;"Ja",VLOOKUP($D86,Listen!$A$2:$F$45,6,0)="Nein"),$Y86,$X86),0)</f>
        <v>0</v>
      </c>
      <c r="AF86" s="35">
        <f>IFERROR(IF(OR($S86&lt;&gt;"Ja",VLOOKUP($D86,Listen!$A$2:$F$45,6,0)="Nein"),$Y86,$X86),0)</f>
        <v>0</v>
      </c>
      <c r="AG86" s="35">
        <f>IFERROR(IF(OR($S86&lt;&gt;"Ja",VLOOKUP($D86,Listen!$A$2:$F$45,6,0)="Nein"),$Y86,$X86),0)</f>
        <v>0</v>
      </c>
      <c r="AH86" s="37">
        <f t="shared" si="30"/>
        <v>0</v>
      </c>
      <c r="AI86" s="147">
        <f>IFERROR(IF(VLOOKUP($D86,Listen!$A$2:$F$45,6,0)="Ja",MAX(BC86:BD86),D_SAV!$BC86),0)</f>
        <v>0</v>
      </c>
      <c r="AJ86" s="37">
        <f t="shared" si="31"/>
        <v>0</v>
      </c>
      <c r="AL86" s="149">
        <f t="shared" si="32"/>
        <v>0</v>
      </c>
      <c r="AM86" s="149">
        <f t="shared" si="33"/>
        <v>0</v>
      </c>
      <c r="AN86" s="149">
        <f t="shared" si="34"/>
        <v>0</v>
      </c>
      <c r="AO86" s="149">
        <f t="shared" si="35"/>
        <v>0</v>
      </c>
      <c r="AP86" s="149">
        <f t="shared" si="36"/>
        <v>0</v>
      </c>
      <c r="AQ86" s="149">
        <f t="shared" si="37"/>
        <v>0</v>
      </c>
      <c r="AR86" s="149">
        <f t="shared" si="38"/>
        <v>0</v>
      </c>
      <c r="AS86" s="149">
        <f t="shared" si="39"/>
        <v>0</v>
      </c>
      <c r="AT86" s="149">
        <f t="shared" si="40"/>
        <v>0</v>
      </c>
      <c r="AU86" s="149">
        <f t="shared" si="41"/>
        <v>0</v>
      </c>
      <c r="AV86" s="149">
        <f t="shared" si="42"/>
        <v>0</v>
      </c>
      <c r="AW86" s="149">
        <f t="shared" si="43"/>
        <v>0</v>
      </c>
      <c r="AX86" s="149">
        <f t="shared" si="44"/>
        <v>0</v>
      </c>
      <c r="AY86" s="149">
        <f t="shared" si="45"/>
        <v>0</v>
      </c>
      <c r="AZ86" s="149">
        <f t="shared" si="46"/>
        <v>0</v>
      </c>
      <c r="BA86" s="149">
        <f>IFERROR(IF(VLOOKUP($D86,Listen!$A$2:$F$45,6,0)="Ja",AX86-MAX(AY86:AZ86),AX86-AY86),0)</f>
        <v>0</v>
      </c>
      <c r="BB86" s="149">
        <f t="shared" si="47"/>
        <v>0</v>
      </c>
      <c r="BC86" s="149">
        <f t="shared" si="48"/>
        <v>0</v>
      </c>
      <c r="BD86" s="149">
        <f t="shared" si="49"/>
        <v>0</v>
      </c>
      <c r="BE86" s="149">
        <f>IFERROR(IF(VLOOKUP($D86,Listen!$A$2:$F$45,6,0)="Ja",BB86-MAX(BC86:BD86),BB86-BC86),0)</f>
        <v>0</v>
      </c>
    </row>
    <row r="87" spans="1:57" s="150" customFormat="1" x14ac:dyDescent="0.25">
      <c r="A87" s="142">
        <v>83</v>
      </c>
      <c r="B87" s="143" t="str">
        <f>IF(AND(E87&lt;&gt;0,D87&lt;&gt;0,F87&lt;&gt;0),IF(C87&lt;&gt;0,CONCATENATE(C87,"-AGr",VLOOKUP(D87,Listen!$A$2:$D$45,4,FALSE),"-",E87,"-",F87,),CONCATENATE("AGr",VLOOKUP(D87,Listen!$A$2:$D$45,4,FALSE),"-",E87,"-",F87)),"keine vollständige ID")</f>
        <v>keine vollständige ID</v>
      </c>
      <c r="C87" s="28"/>
      <c r="D87" s="144"/>
      <c r="E87" s="144"/>
      <c r="F87" s="151"/>
      <c r="G87" s="12"/>
      <c r="H87" s="12"/>
      <c r="I87" s="12"/>
      <c r="J87" s="12"/>
      <c r="K87" s="12"/>
      <c r="L87" s="145">
        <f>IF(E87&gt;A_Stammdaten!$B$12,0,G87+H87-J87)</f>
        <v>0</v>
      </c>
      <c r="M87" s="12"/>
      <c r="N87" s="12"/>
      <c r="O87" s="12"/>
      <c r="P87" s="45">
        <f t="shared" si="27"/>
        <v>0</v>
      </c>
      <c r="Q87" s="26"/>
      <c r="R87" s="26"/>
      <c r="S87" s="26"/>
      <c r="T87" s="26"/>
      <c r="U87" s="146"/>
      <c r="V87" s="26"/>
      <c r="W87" s="46" t="str">
        <f t="shared" si="28"/>
        <v>-</v>
      </c>
      <c r="X87" s="46" t="str">
        <f t="shared" si="29"/>
        <v>-</v>
      </c>
      <c r="Y87" s="46">
        <f>IF(ISBLANK($D87),0,VLOOKUP($D87,Listen!$A$2:$C$45,2,FALSE))</f>
        <v>0</v>
      </c>
      <c r="Z87" s="46">
        <f>IF(ISBLANK($D87),0,VLOOKUP($D87,Listen!$A$2:$C$45,3,FALSE))</f>
        <v>0</v>
      </c>
      <c r="AA87" s="35">
        <f t="shared" si="50"/>
        <v>0</v>
      </c>
      <c r="AB87" s="35">
        <f t="shared" si="50"/>
        <v>0</v>
      </c>
      <c r="AC87" s="35">
        <f>IFERROR(IF(OR($R87&lt;&gt;"Ja",VLOOKUP($D87,Listen!$A$2:$F$45,5,0)="Nein",E87&lt;IF(D87="LNG Anbindungsanlagen gemäß separater Festlegung",2022,2023)),$Y87,$W87),0)</f>
        <v>0</v>
      </c>
      <c r="AD87" s="35">
        <f>IFERROR(IF(OR($R87&lt;&gt;"Ja",VLOOKUP($D87,Listen!$A$2:$F$45,5,0)="Nein",E87&lt;IF(D87="LNG Anbindungsanlagen gemäß separater Festlegung",2022,2023)),$Y87,$W87),0)</f>
        <v>0</v>
      </c>
      <c r="AE87" s="35">
        <f>IFERROR(IF(OR($S87&lt;&gt;"Ja",VLOOKUP($D87,Listen!$A$2:$F$45,6,0)="Nein"),$Y87,$X87),0)</f>
        <v>0</v>
      </c>
      <c r="AF87" s="35">
        <f>IFERROR(IF(OR($S87&lt;&gt;"Ja",VLOOKUP($D87,Listen!$A$2:$F$45,6,0)="Nein"),$Y87,$X87),0)</f>
        <v>0</v>
      </c>
      <c r="AG87" s="35">
        <f>IFERROR(IF(OR($S87&lt;&gt;"Ja",VLOOKUP($D87,Listen!$A$2:$F$45,6,0)="Nein"),$Y87,$X87),0)</f>
        <v>0</v>
      </c>
      <c r="AH87" s="37">
        <f t="shared" si="30"/>
        <v>0</v>
      </c>
      <c r="AI87" s="147">
        <f>IFERROR(IF(VLOOKUP($D87,Listen!$A$2:$F$45,6,0)="Ja",MAX(BC87:BD87),D_SAV!$BC87),0)</f>
        <v>0</v>
      </c>
      <c r="AJ87" s="37">
        <f t="shared" si="31"/>
        <v>0</v>
      </c>
      <c r="AL87" s="149">
        <f t="shared" si="32"/>
        <v>0</v>
      </c>
      <c r="AM87" s="149">
        <f t="shared" si="33"/>
        <v>0</v>
      </c>
      <c r="AN87" s="149">
        <f t="shared" si="34"/>
        <v>0</v>
      </c>
      <c r="AO87" s="149">
        <f t="shared" si="35"/>
        <v>0</v>
      </c>
      <c r="AP87" s="149">
        <f t="shared" si="36"/>
        <v>0</v>
      </c>
      <c r="AQ87" s="149">
        <f t="shared" si="37"/>
        <v>0</v>
      </c>
      <c r="AR87" s="149">
        <f t="shared" si="38"/>
        <v>0</v>
      </c>
      <c r="AS87" s="149">
        <f t="shared" si="39"/>
        <v>0</v>
      </c>
      <c r="AT87" s="149">
        <f t="shared" si="40"/>
        <v>0</v>
      </c>
      <c r="AU87" s="149">
        <f t="shared" si="41"/>
        <v>0</v>
      </c>
      <c r="AV87" s="149">
        <f t="shared" si="42"/>
        <v>0</v>
      </c>
      <c r="AW87" s="149">
        <f t="shared" si="43"/>
        <v>0</v>
      </c>
      <c r="AX87" s="149">
        <f t="shared" si="44"/>
        <v>0</v>
      </c>
      <c r="AY87" s="149">
        <f t="shared" si="45"/>
        <v>0</v>
      </c>
      <c r="AZ87" s="149">
        <f t="shared" si="46"/>
        <v>0</v>
      </c>
      <c r="BA87" s="149">
        <f>IFERROR(IF(VLOOKUP($D87,Listen!$A$2:$F$45,6,0)="Ja",AX87-MAX(AY87:AZ87),AX87-AY87),0)</f>
        <v>0</v>
      </c>
      <c r="BB87" s="149">
        <f t="shared" si="47"/>
        <v>0</v>
      </c>
      <c r="BC87" s="149">
        <f t="shared" si="48"/>
        <v>0</v>
      </c>
      <c r="BD87" s="149">
        <f t="shared" si="49"/>
        <v>0</v>
      </c>
      <c r="BE87" s="149">
        <f>IFERROR(IF(VLOOKUP($D87,Listen!$A$2:$F$45,6,0)="Ja",BB87-MAX(BC87:BD87),BB87-BC87),0)</f>
        <v>0</v>
      </c>
    </row>
    <row r="88" spans="1:57" s="150" customFormat="1" x14ac:dyDescent="0.25">
      <c r="A88" s="142">
        <v>84</v>
      </c>
      <c r="B88" s="143" t="str">
        <f>IF(AND(E88&lt;&gt;0,D88&lt;&gt;0,F88&lt;&gt;0),IF(C88&lt;&gt;0,CONCATENATE(C88,"-AGr",VLOOKUP(D88,Listen!$A$2:$D$45,4,FALSE),"-",E88,"-",F88,),CONCATENATE("AGr",VLOOKUP(D88,Listen!$A$2:$D$45,4,FALSE),"-",E88,"-",F88)),"keine vollständige ID")</f>
        <v>keine vollständige ID</v>
      </c>
      <c r="C88" s="28"/>
      <c r="D88" s="144"/>
      <c r="E88" s="144"/>
      <c r="F88" s="151"/>
      <c r="G88" s="12"/>
      <c r="H88" s="12"/>
      <c r="I88" s="12"/>
      <c r="J88" s="12"/>
      <c r="K88" s="12"/>
      <c r="L88" s="145">
        <f>IF(E88&gt;A_Stammdaten!$B$12,0,G88+H88-J88)</f>
        <v>0</v>
      </c>
      <c r="M88" s="12"/>
      <c r="N88" s="12"/>
      <c r="O88" s="12"/>
      <c r="P88" s="45">
        <f t="shared" si="27"/>
        <v>0</v>
      </c>
      <c r="Q88" s="26"/>
      <c r="R88" s="26"/>
      <c r="S88" s="26"/>
      <c r="T88" s="26"/>
      <c r="U88" s="146"/>
      <c r="V88" s="26"/>
      <c r="W88" s="46" t="str">
        <f t="shared" si="28"/>
        <v>-</v>
      </c>
      <c r="X88" s="46" t="str">
        <f t="shared" si="29"/>
        <v>-</v>
      </c>
      <c r="Y88" s="46">
        <f>IF(ISBLANK($D88),0,VLOOKUP($D88,Listen!$A$2:$C$45,2,FALSE))</f>
        <v>0</v>
      </c>
      <c r="Z88" s="46">
        <f>IF(ISBLANK($D88),0,VLOOKUP($D88,Listen!$A$2:$C$45,3,FALSE))</f>
        <v>0</v>
      </c>
      <c r="AA88" s="35">
        <f t="shared" si="50"/>
        <v>0</v>
      </c>
      <c r="AB88" s="35">
        <f t="shared" si="50"/>
        <v>0</v>
      </c>
      <c r="AC88" s="35">
        <f>IFERROR(IF(OR($R88&lt;&gt;"Ja",VLOOKUP($D88,Listen!$A$2:$F$45,5,0)="Nein",E88&lt;IF(D88="LNG Anbindungsanlagen gemäß separater Festlegung",2022,2023)),$Y88,$W88),0)</f>
        <v>0</v>
      </c>
      <c r="AD88" s="35">
        <f>IFERROR(IF(OR($R88&lt;&gt;"Ja",VLOOKUP($D88,Listen!$A$2:$F$45,5,0)="Nein",E88&lt;IF(D88="LNG Anbindungsanlagen gemäß separater Festlegung",2022,2023)),$Y88,$W88),0)</f>
        <v>0</v>
      </c>
      <c r="AE88" s="35">
        <f>IFERROR(IF(OR($S88&lt;&gt;"Ja",VLOOKUP($D88,Listen!$A$2:$F$45,6,0)="Nein"),$Y88,$X88),0)</f>
        <v>0</v>
      </c>
      <c r="AF88" s="35">
        <f>IFERROR(IF(OR($S88&lt;&gt;"Ja",VLOOKUP($D88,Listen!$A$2:$F$45,6,0)="Nein"),$Y88,$X88),0)</f>
        <v>0</v>
      </c>
      <c r="AG88" s="35">
        <f>IFERROR(IF(OR($S88&lt;&gt;"Ja",VLOOKUP($D88,Listen!$A$2:$F$45,6,0)="Nein"),$Y88,$X88),0)</f>
        <v>0</v>
      </c>
      <c r="AH88" s="37">
        <f t="shared" si="30"/>
        <v>0</v>
      </c>
      <c r="AI88" s="147">
        <f>IFERROR(IF(VLOOKUP($D88,Listen!$A$2:$F$45,6,0)="Ja",MAX(BC88:BD88),D_SAV!$BC88),0)</f>
        <v>0</v>
      </c>
      <c r="AJ88" s="37">
        <f t="shared" si="31"/>
        <v>0</v>
      </c>
      <c r="AL88" s="149">
        <f t="shared" si="32"/>
        <v>0</v>
      </c>
      <c r="AM88" s="149">
        <f t="shared" si="33"/>
        <v>0</v>
      </c>
      <c r="AN88" s="149">
        <f t="shared" si="34"/>
        <v>0</v>
      </c>
      <c r="AO88" s="149">
        <f t="shared" si="35"/>
        <v>0</v>
      </c>
      <c r="AP88" s="149">
        <f t="shared" si="36"/>
        <v>0</v>
      </c>
      <c r="AQ88" s="149">
        <f t="shared" si="37"/>
        <v>0</v>
      </c>
      <c r="AR88" s="149">
        <f t="shared" si="38"/>
        <v>0</v>
      </c>
      <c r="AS88" s="149">
        <f t="shared" si="39"/>
        <v>0</v>
      </c>
      <c r="AT88" s="149">
        <f t="shared" si="40"/>
        <v>0</v>
      </c>
      <c r="AU88" s="149">
        <f t="shared" si="41"/>
        <v>0</v>
      </c>
      <c r="AV88" s="149">
        <f t="shared" si="42"/>
        <v>0</v>
      </c>
      <c r="AW88" s="149">
        <f t="shared" si="43"/>
        <v>0</v>
      </c>
      <c r="AX88" s="149">
        <f t="shared" si="44"/>
        <v>0</v>
      </c>
      <c r="AY88" s="149">
        <f t="shared" si="45"/>
        <v>0</v>
      </c>
      <c r="AZ88" s="149">
        <f t="shared" si="46"/>
        <v>0</v>
      </c>
      <c r="BA88" s="149">
        <f>IFERROR(IF(VLOOKUP($D88,Listen!$A$2:$F$45,6,0)="Ja",AX88-MAX(AY88:AZ88),AX88-AY88),0)</f>
        <v>0</v>
      </c>
      <c r="BB88" s="149">
        <f t="shared" si="47"/>
        <v>0</v>
      </c>
      <c r="BC88" s="149">
        <f t="shared" si="48"/>
        <v>0</v>
      </c>
      <c r="BD88" s="149">
        <f t="shared" si="49"/>
        <v>0</v>
      </c>
      <c r="BE88" s="149">
        <f>IFERROR(IF(VLOOKUP($D88,Listen!$A$2:$F$45,6,0)="Ja",BB88-MAX(BC88:BD88),BB88-BC88),0)</f>
        <v>0</v>
      </c>
    </row>
    <row r="89" spans="1:57" s="150" customFormat="1" x14ac:dyDescent="0.25">
      <c r="A89" s="142">
        <v>85</v>
      </c>
      <c r="B89" s="143" t="str">
        <f>IF(AND(E89&lt;&gt;0,D89&lt;&gt;0,F89&lt;&gt;0),IF(C89&lt;&gt;0,CONCATENATE(C89,"-AGr",VLOOKUP(D89,Listen!$A$2:$D$45,4,FALSE),"-",E89,"-",F89,),CONCATENATE("AGr",VLOOKUP(D89,Listen!$A$2:$D$45,4,FALSE),"-",E89,"-",F89)),"keine vollständige ID")</f>
        <v>keine vollständige ID</v>
      </c>
      <c r="C89" s="28"/>
      <c r="D89" s="144"/>
      <c r="E89" s="144"/>
      <c r="F89" s="151"/>
      <c r="G89" s="12"/>
      <c r="H89" s="12"/>
      <c r="I89" s="12"/>
      <c r="J89" s="12"/>
      <c r="K89" s="12"/>
      <c r="L89" s="145">
        <f>IF(E89&gt;A_Stammdaten!$B$12,0,G89+H89-J89)</f>
        <v>0</v>
      </c>
      <c r="M89" s="12"/>
      <c r="N89" s="12"/>
      <c r="O89" s="12"/>
      <c r="P89" s="45">
        <f t="shared" si="27"/>
        <v>0</v>
      </c>
      <c r="Q89" s="26"/>
      <c r="R89" s="26"/>
      <c r="S89" s="26"/>
      <c r="T89" s="26"/>
      <c r="U89" s="146"/>
      <c r="V89" s="26"/>
      <c r="W89" s="46" t="str">
        <f t="shared" si="28"/>
        <v>-</v>
      </c>
      <c r="X89" s="46" t="str">
        <f t="shared" si="29"/>
        <v>-</v>
      </c>
      <c r="Y89" s="46">
        <f>IF(ISBLANK($D89),0,VLOOKUP($D89,Listen!$A$2:$C$45,2,FALSE))</f>
        <v>0</v>
      </c>
      <c r="Z89" s="46">
        <f>IF(ISBLANK($D89),0,VLOOKUP($D89,Listen!$A$2:$C$45,3,FALSE))</f>
        <v>0</v>
      </c>
      <c r="AA89" s="35">
        <f t="shared" si="50"/>
        <v>0</v>
      </c>
      <c r="AB89" s="35">
        <f t="shared" si="50"/>
        <v>0</v>
      </c>
      <c r="AC89" s="35">
        <f>IFERROR(IF(OR($R89&lt;&gt;"Ja",VLOOKUP($D89,Listen!$A$2:$F$45,5,0)="Nein",E89&lt;IF(D89="LNG Anbindungsanlagen gemäß separater Festlegung",2022,2023)),$Y89,$W89),0)</f>
        <v>0</v>
      </c>
      <c r="AD89" s="35">
        <f>IFERROR(IF(OR($R89&lt;&gt;"Ja",VLOOKUP($D89,Listen!$A$2:$F$45,5,0)="Nein",E89&lt;IF(D89="LNG Anbindungsanlagen gemäß separater Festlegung",2022,2023)),$Y89,$W89),0)</f>
        <v>0</v>
      </c>
      <c r="AE89" s="35">
        <f>IFERROR(IF(OR($S89&lt;&gt;"Ja",VLOOKUP($D89,Listen!$A$2:$F$45,6,0)="Nein"),$Y89,$X89),0)</f>
        <v>0</v>
      </c>
      <c r="AF89" s="35">
        <f>IFERROR(IF(OR($S89&lt;&gt;"Ja",VLOOKUP($D89,Listen!$A$2:$F$45,6,0)="Nein"),$Y89,$X89),0)</f>
        <v>0</v>
      </c>
      <c r="AG89" s="35">
        <f>IFERROR(IF(OR($S89&lt;&gt;"Ja",VLOOKUP($D89,Listen!$A$2:$F$45,6,0)="Nein"),$Y89,$X89),0)</f>
        <v>0</v>
      </c>
      <c r="AH89" s="37">
        <f t="shared" si="30"/>
        <v>0</v>
      </c>
      <c r="AI89" s="147">
        <f>IFERROR(IF(VLOOKUP($D89,Listen!$A$2:$F$45,6,0)="Ja",MAX(BC89:BD89),D_SAV!$BC89),0)</f>
        <v>0</v>
      </c>
      <c r="AJ89" s="37">
        <f t="shared" si="31"/>
        <v>0</v>
      </c>
      <c r="AL89" s="149">
        <f t="shared" si="32"/>
        <v>0</v>
      </c>
      <c r="AM89" s="149">
        <f t="shared" si="33"/>
        <v>0</v>
      </c>
      <c r="AN89" s="149">
        <f t="shared" si="34"/>
        <v>0</v>
      </c>
      <c r="AO89" s="149">
        <f t="shared" si="35"/>
        <v>0</v>
      </c>
      <c r="AP89" s="149">
        <f t="shared" si="36"/>
        <v>0</v>
      </c>
      <c r="AQ89" s="149">
        <f t="shared" si="37"/>
        <v>0</v>
      </c>
      <c r="AR89" s="149">
        <f t="shared" si="38"/>
        <v>0</v>
      </c>
      <c r="AS89" s="149">
        <f t="shared" si="39"/>
        <v>0</v>
      </c>
      <c r="AT89" s="149">
        <f t="shared" si="40"/>
        <v>0</v>
      </c>
      <c r="AU89" s="149">
        <f t="shared" si="41"/>
        <v>0</v>
      </c>
      <c r="AV89" s="149">
        <f t="shared" si="42"/>
        <v>0</v>
      </c>
      <c r="AW89" s="149">
        <f t="shared" si="43"/>
        <v>0</v>
      </c>
      <c r="AX89" s="149">
        <f t="shared" si="44"/>
        <v>0</v>
      </c>
      <c r="AY89" s="149">
        <f t="shared" si="45"/>
        <v>0</v>
      </c>
      <c r="AZ89" s="149">
        <f t="shared" si="46"/>
        <v>0</v>
      </c>
      <c r="BA89" s="149">
        <f>IFERROR(IF(VLOOKUP($D89,Listen!$A$2:$F$45,6,0)="Ja",AX89-MAX(AY89:AZ89),AX89-AY89),0)</f>
        <v>0</v>
      </c>
      <c r="BB89" s="149">
        <f t="shared" si="47"/>
        <v>0</v>
      </c>
      <c r="BC89" s="149">
        <f t="shared" si="48"/>
        <v>0</v>
      </c>
      <c r="BD89" s="149">
        <f t="shared" si="49"/>
        <v>0</v>
      </c>
      <c r="BE89" s="149">
        <f>IFERROR(IF(VLOOKUP($D89,Listen!$A$2:$F$45,6,0)="Ja",BB89-MAX(BC89:BD89),BB89-BC89),0)</f>
        <v>0</v>
      </c>
    </row>
    <row r="90" spans="1:57" s="150" customFormat="1" x14ac:dyDescent="0.25">
      <c r="A90" s="142">
        <v>86</v>
      </c>
      <c r="B90" s="143" t="str">
        <f>IF(AND(E90&lt;&gt;0,D90&lt;&gt;0,F90&lt;&gt;0),IF(C90&lt;&gt;0,CONCATENATE(C90,"-AGr",VLOOKUP(D90,Listen!$A$2:$D$45,4,FALSE),"-",E90,"-",F90,),CONCATENATE("AGr",VLOOKUP(D90,Listen!$A$2:$D$45,4,FALSE),"-",E90,"-",F90)),"keine vollständige ID")</f>
        <v>keine vollständige ID</v>
      </c>
      <c r="C90" s="28"/>
      <c r="D90" s="144"/>
      <c r="E90" s="144"/>
      <c r="F90" s="151"/>
      <c r="G90" s="12"/>
      <c r="H90" s="12"/>
      <c r="I90" s="12"/>
      <c r="J90" s="12"/>
      <c r="K90" s="12"/>
      <c r="L90" s="145">
        <f>IF(E90&gt;A_Stammdaten!$B$12,0,G90+H90-J90)</f>
        <v>0</v>
      </c>
      <c r="M90" s="12"/>
      <c r="N90" s="12"/>
      <c r="O90" s="12"/>
      <c r="P90" s="45">
        <f t="shared" si="27"/>
        <v>0</v>
      </c>
      <c r="Q90" s="26"/>
      <c r="R90" s="26"/>
      <c r="S90" s="26"/>
      <c r="T90" s="26"/>
      <c r="U90" s="146"/>
      <c r="V90" s="26"/>
      <c r="W90" s="46" t="str">
        <f t="shared" si="28"/>
        <v>-</v>
      </c>
      <c r="X90" s="46" t="str">
        <f t="shared" si="29"/>
        <v>-</v>
      </c>
      <c r="Y90" s="46">
        <f>IF(ISBLANK($D90),0,VLOOKUP($D90,Listen!$A$2:$C$45,2,FALSE))</f>
        <v>0</v>
      </c>
      <c r="Z90" s="46">
        <f>IF(ISBLANK($D90),0,VLOOKUP($D90,Listen!$A$2:$C$45,3,FALSE))</f>
        <v>0</v>
      </c>
      <c r="AA90" s="35">
        <f t="shared" si="50"/>
        <v>0</v>
      </c>
      <c r="AB90" s="35">
        <f t="shared" si="50"/>
        <v>0</v>
      </c>
      <c r="AC90" s="35">
        <f>IFERROR(IF(OR($R90&lt;&gt;"Ja",VLOOKUP($D90,Listen!$A$2:$F$45,5,0)="Nein",E90&lt;IF(D90="LNG Anbindungsanlagen gemäß separater Festlegung",2022,2023)),$Y90,$W90),0)</f>
        <v>0</v>
      </c>
      <c r="AD90" s="35">
        <f>IFERROR(IF(OR($R90&lt;&gt;"Ja",VLOOKUP($D90,Listen!$A$2:$F$45,5,0)="Nein",E90&lt;IF(D90="LNG Anbindungsanlagen gemäß separater Festlegung",2022,2023)),$Y90,$W90),0)</f>
        <v>0</v>
      </c>
      <c r="AE90" s="35">
        <f>IFERROR(IF(OR($S90&lt;&gt;"Ja",VLOOKUP($D90,Listen!$A$2:$F$45,6,0)="Nein"),$Y90,$X90),0)</f>
        <v>0</v>
      </c>
      <c r="AF90" s="35">
        <f>IFERROR(IF(OR($S90&lt;&gt;"Ja",VLOOKUP($D90,Listen!$A$2:$F$45,6,0)="Nein"),$Y90,$X90),0)</f>
        <v>0</v>
      </c>
      <c r="AG90" s="35">
        <f>IFERROR(IF(OR($S90&lt;&gt;"Ja",VLOOKUP($D90,Listen!$A$2:$F$45,6,0)="Nein"),$Y90,$X90),0)</f>
        <v>0</v>
      </c>
      <c r="AH90" s="37">
        <f t="shared" si="30"/>
        <v>0</v>
      </c>
      <c r="AI90" s="147">
        <f>IFERROR(IF(VLOOKUP($D90,Listen!$A$2:$F$45,6,0)="Ja",MAX(BC90:BD90),D_SAV!$BC90),0)</f>
        <v>0</v>
      </c>
      <c r="AJ90" s="37">
        <f t="shared" si="31"/>
        <v>0</v>
      </c>
      <c r="AL90" s="149">
        <f t="shared" si="32"/>
        <v>0</v>
      </c>
      <c r="AM90" s="149">
        <f t="shared" si="33"/>
        <v>0</v>
      </c>
      <c r="AN90" s="149">
        <f t="shared" si="34"/>
        <v>0</v>
      </c>
      <c r="AO90" s="149">
        <f t="shared" si="35"/>
        <v>0</v>
      </c>
      <c r="AP90" s="149">
        <f t="shared" si="36"/>
        <v>0</v>
      </c>
      <c r="AQ90" s="149">
        <f t="shared" si="37"/>
        <v>0</v>
      </c>
      <c r="AR90" s="149">
        <f t="shared" si="38"/>
        <v>0</v>
      </c>
      <c r="AS90" s="149">
        <f t="shared" si="39"/>
        <v>0</v>
      </c>
      <c r="AT90" s="149">
        <f t="shared" si="40"/>
        <v>0</v>
      </c>
      <c r="AU90" s="149">
        <f t="shared" si="41"/>
        <v>0</v>
      </c>
      <c r="AV90" s="149">
        <f t="shared" si="42"/>
        <v>0</v>
      </c>
      <c r="AW90" s="149">
        <f t="shared" si="43"/>
        <v>0</v>
      </c>
      <c r="AX90" s="149">
        <f t="shared" si="44"/>
        <v>0</v>
      </c>
      <c r="AY90" s="149">
        <f t="shared" si="45"/>
        <v>0</v>
      </c>
      <c r="AZ90" s="149">
        <f t="shared" si="46"/>
        <v>0</v>
      </c>
      <c r="BA90" s="149">
        <f>IFERROR(IF(VLOOKUP($D90,Listen!$A$2:$F$45,6,0)="Ja",AX90-MAX(AY90:AZ90),AX90-AY90),0)</f>
        <v>0</v>
      </c>
      <c r="BB90" s="149">
        <f t="shared" si="47"/>
        <v>0</v>
      </c>
      <c r="BC90" s="149">
        <f t="shared" si="48"/>
        <v>0</v>
      </c>
      <c r="BD90" s="149">
        <f t="shared" si="49"/>
        <v>0</v>
      </c>
      <c r="BE90" s="149">
        <f>IFERROR(IF(VLOOKUP($D90,Listen!$A$2:$F$45,6,0)="Ja",BB90-MAX(BC90:BD90),BB90-BC90),0)</f>
        <v>0</v>
      </c>
    </row>
    <row r="91" spans="1:57" s="150" customFormat="1" x14ac:dyDescent="0.25">
      <c r="A91" s="142">
        <v>87</v>
      </c>
      <c r="B91" s="143" t="str">
        <f>IF(AND(E91&lt;&gt;0,D91&lt;&gt;0,F91&lt;&gt;0),IF(C91&lt;&gt;0,CONCATENATE(C91,"-AGr",VLOOKUP(D91,Listen!$A$2:$D$45,4,FALSE),"-",E91,"-",F91,),CONCATENATE("AGr",VLOOKUP(D91,Listen!$A$2:$D$45,4,FALSE),"-",E91,"-",F91)),"keine vollständige ID")</f>
        <v>keine vollständige ID</v>
      </c>
      <c r="C91" s="28"/>
      <c r="D91" s="144"/>
      <c r="E91" s="144"/>
      <c r="F91" s="151"/>
      <c r="G91" s="12"/>
      <c r="H91" s="12"/>
      <c r="I91" s="12"/>
      <c r="J91" s="12"/>
      <c r="K91" s="12"/>
      <c r="L91" s="145">
        <f>IF(E91&gt;A_Stammdaten!$B$12,0,G91+H91-J91)</f>
        <v>0</v>
      </c>
      <c r="M91" s="12"/>
      <c r="N91" s="12"/>
      <c r="O91" s="12"/>
      <c r="P91" s="45">
        <f t="shared" si="27"/>
        <v>0</v>
      </c>
      <c r="Q91" s="26"/>
      <c r="R91" s="26"/>
      <c r="S91" s="26"/>
      <c r="T91" s="26"/>
      <c r="U91" s="146"/>
      <c r="V91" s="26"/>
      <c r="W91" s="46" t="str">
        <f t="shared" si="28"/>
        <v>-</v>
      </c>
      <c r="X91" s="46" t="str">
        <f t="shared" si="29"/>
        <v>-</v>
      </c>
      <c r="Y91" s="46">
        <f>IF(ISBLANK($D91),0,VLOOKUP($D91,Listen!$A$2:$C$45,2,FALSE))</f>
        <v>0</v>
      </c>
      <c r="Z91" s="46">
        <f>IF(ISBLANK($D91),0,VLOOKUP($D91,Listen!$A$2:$C$45,3,FALSE))</f>
        <v>0</v>
      </c>
      <c r="AA91" s="35">
        <f t="shared" si="50"/>
        <v>0</v>
      </c>
      <c r="AB91" s="35">
        <f t="shared" si="50"/>
        <v>0</v>
      </c>
      <c r="AC91" s="35">
        <f>IFERROR(IF(OR($R91&lt;&gt;"Ja",VLOOKUP($D91,Listen!$A$2:$F$45,5,0)="Nein",E91&lt;IF(D91="LNG Anbindungsanlagen gemäß separater Festlegung",2022,2023)),$Y91,$W91),0)</f>
        <v>0</v>
      </c>
      <c r="AD91" s="35">
        <f>IFERROR(IF(OR($R91&lt;&gt;"Ja",VLOOKUP($D91,Listen!$A$2:$F$45,5,0)="Nein",E91&lt;IF(D91="LNG Anbindungsanlagen gemäß separater Festlegung",2022,2023)),$Y91,$W91),0)</f>
        <v>0</v>
      </c>
      <c r="AE91" s="35">
        <f>IFERROR(IF(OR($S91&lt;&gt;"Ja",VLOOKUP($D91,Listen!$A$2:$F$45,6,0)="Nein"),$Y91,$X91),0)</f>
        <v>0</v>
      </c>
      <c r="AF91" s="35">
        <f>IFERROR(IF(OR($S91&lt;&gt;"Ja",VLOOKUP($D91,Listen!$A$2:$F$45,6,0)="Nein"),$Y91,$X91),0)</f>
        <v>0</v>
      </c>
      <c r="AG91" s="35">
        <f>IFERROR(IF(OR($S91&lt;&gt;"Ja",VLOOKUP($D91,Listen!$A$2:$F$45,6,0)="Nein"),$Y91,$X91),0)</f>
        <v>0</v>
      </c>
      <c r="AH91" s="37">
        <f t="shared" si="30"/>
        <v>0</v>
      </c>
      <c r="AI91" s="147">
        <f>IFERROR(IF(VLOOKUP($D91,Listen!$A$2:$F$45,6,0)="Ja",MAX(BC91:BD91),D_SAV!$BC91),0)</f>
        <v>0</v>
      </c>
      <c r="AJ91" s="37">
        <f t="shared" si="31"/>
        <v>0</v>
      </c>
      <c r="AL91" s="149">
        <f t="shared" si="32"/>
        <v>0</v>
      </c>
      <c r="AM91" s="149">
        <f t="shared" si="33"/>
        <v>0</v>
      </c>
      <c r="AN91" s="149">
        <f t="shared" si="34"/>
        <v>0</v>
      </c>
      <c r="AO91" s="149">
        <f t="shared" si="35"/>
        <v>0</v>
      </c>
      <c r="AP91" s="149">
        <f t="shared" si="36"/>
        <v>0</v>
      </c>
      <c r="AQ91" s="149">
        <f t="shared" si="37"/>
        <v>0</v>
      </c>
      <c r="AR91" s="149">
        <f t="shared" si="38"/>
        <v>0</v>
      </c>
      <c r="AS91" s="149">
        <f t="shared" si="39"/>
        <v>0</v>
      </c>
      <c r="AT91" s="149">
        <f t="shared" si="40"/>
        <v>0</v>
      </c>
      <c r="AU91" s="149">
        <f t="shared" si="41"/>
        <v>0</v>
      </c>
      <c r="AV91" s="149">
        <f t="shared" si="42"/>
        <v>0</v>
      </c>
      <c r="AW91" s="149">
        <f t="shared" si="43"/>
        <v>0</v>
      </c>
      <c r="AX91" s="149">
        <f t="shared" si="44"/>
        <v>0</v>
      </c>
      <c r="AY91" s="149">
        <f t="shared" si="45"/>
        <v>0</v>
      </c>
      <c r="AZ91" s="149">
        <f t="shared" si="46"/>
        <v>0</v>
      </c>
      <c r="BA91" s="149">
        <f>IFERROR(IF(VLOOKUP($D91,Listen!$A$2:$F$45,6,0)="Ja",AX91-MAX(AY91:AZ91),AX91-AY91),0)</f>
        <v>0</v>
      </c>
      <c r="BB91" s="149">
        <f t="shared" si="47"/>
        <v>0</v>
      </c>
      <c r="BC91" s="149">
        <f t="shared" si="48"/>
        <v>0</v>
      </c>
      <c r="BD91" s="149">
        <f t="shared" si="49"/>
        <v>0</v>
      </c>
      <c r="BE91" s="149">
        <f>IFERROR(IF(VLOOKUP($D91,Listen!$A$2:$F$45,6,0)="Ja",BB91-MAX(BC91:BD91),BB91-BC91),0)</f>
        <v>0</v>
      </c>
    </row>
    <row r="92" spans="1:57" s="150" customFormat="1" x14ac:dyDescent="0.25">
      <c r="A92" s="142">
        <v>88</v>
      </c>
      <c r="B92" s="143" t="str">
        <f>IF(AND(E92&lt;&gt;0,D92&lt;&gt;0,F92&lt;&gt;0),IF(C92&lt;&gt;0,CONCATENATE(C92,"-AGr",VLOOKUP(D92,Listen!$A$2:$D$45,4,FALSE),"-",E92,"-",F92,),CONCATENATE("AGr",VLOOKUP(D92,Listen!$A$2:$D$45,4,FALSE),"-",E92,"-",F92)),"keine vollständige ID")</f>
        <v>keine vollständige ID</v>
      </c>
      <c r="C92" s="28"/>
      <c r="D92" s="144"/>
      <c r="E92" s="144"/>
      <c r="F92" s="151"/>
      <c r="G92" s="12"/>
      <c r="H92" s="12"/>
      <c r="I92" s="12"/>
      <c r="J92" s="12"/>
      <c r="K92" s="12"/>
      <c r="L92" s="145">
        <f>IF(E92&gt;A_Stammdaten!$B$12,0,G92+H92-J92)</f>
        <v>0</v>
      </c>
      <c r="M92" s="12"/>
      <c r="N92" s="12"/>
      <c r="O92" s="12"/>
      <c r="P92" s="45">
        <f t="shared" si="27"/>
        <v>0</v>
      </c>
      <c r="Q92" s="26"/>
      <c r="R92" s="26"/>
      <c r="S92" s="26"/>
      <c r="T92" s="26"/>
      <c r="U92" s="146"/>
      <c r="V92" s="26"/>
      <c r="W92" s="46" t="str">
        <f t="shared" si="28"/>
        <v>-</v>
      </c>
      <c r="X92" s="46" t="str">
        <f t="shared" si="29"/>
        <v>-</v>
      </c>
      <c r="Y92" s="46">
        <f>IF(ISBLANK($D92),0,VLOOKUP($D92,Listen!$A$2:$C$45,2,FALSE))</f>
        <v>0</v>
      </c>
      <c r="Z92" s="46">
        <f>IF(ISBLANK($D92),0,VLOOKUP($D92,Listen!$A$2:$C$45,3,FALSE))</f>
        <v>0</v>
      </c>
      <c r="AA92" s="35">
        <f t="shared" si="50"/>
        <v>0</v>
      </c>
      <c r="AB92" s="35">
        <f t="shared" si="50"/>
        <v>0</v>
      </c>
      <c r="AC92" s="35">
        <f>IFERROR(IF(OR($R92&lt;&gt;"Ja",VLOOKUP($D92,Listen!$A$2:$F$45,5,0)="Nein",E92&lt;IF(D92="LNG Anbindungsanlagen gemäß separater Festlegung",2022,2023)),$Y92,$W92),0)</f>
        <v>0</v>
      </c>
      <c r="AD92" s="35">
        <f>IFERROR(IF(OR($R92&lt;&gt;"Ja",VLOOKUP($D92,Listen!$A$2:$F$45,5,0)="Nein",E92&lt;IF(D92="LNG Anbindungsanlagen gemäß separater Festlegung",2022,2023)),$Y92,$W92),0)</f>
        <v>0</v>
      </c>
      <c r="AE92" s="35">
        <f>IFERROR(IF(OR($S92&lt;&gt;"Ja",VLOOKUP($D92,Listen!$A$2:$F$45,6,0)="Nein"),$Y92,$X92),0)</f>
        <v>0</v>
      </c>
      <c r="AF92" s="35">
        <f>IFERROR(IF(OR($S92&lt;&gt;"Ja",VLOOKUP($D92,Listen!$A$2:$F$45,6,0)="Nein"),$Y92,$X92),0)</f>
        <v>0</v>
      </c>
      <c r="AG92" s="35">
        <f>IFERROR(IF(OR($S92&lt;&gt;"Ja",VLOOKUP($D92,Listen!$A$2:$F$45,6,0)="Nein"),$Y92,$X92),0)</f>
        <v>0</v>
      </c>
      <c r="AH92" s="37">
        <f t="shared" si="30"/>
        <v>0</v>
      </c>
      <c r="AI92" s="147">
        <f>IFERROR(IF(VLOOKUP($D92,Listen!$A$2:$F$45,6,0)="Ja",MAX(BC92:BD92),D_SAV!$BC92),0)</f>
        <v>0</v>
      </c>
      <c r="AJ92" s="37">
        <f t="shared" si="31"/>
        <v>0</v>
      </c>
      <c r="AL92" s="149">
        <f t="shared" si="32"/>
        <v>0</v>
      </c>
      <c r="AM92" s="149">
        <f t="shared" si="33"/>
        <v>0</v>
      </c>
      <c r="AN92" s="149">
        <f t="shared" si="34"/>
        <v>0</v>
      </c>
      <c r="AO92" s="149">
        <f t="shared" si="35"/>
        <v>0</v>
      </c>
      <c r="AP92" s="149">
        <f t="shared" si="36"/>
        <v>0</v>
      </c>
      <c r="AQ92" s="149">
        <f t="shared" si="37"/>
        <v>0</v>
      </c>
      <c r="AR92" s="149">
        <f t="shared" si="38"/>
        <v>0</v>
      </c>
      <c r="AS92" s="149">
        <f t="shared" si="39"/>
        <v>0</v>
      </c>
      <c r="AT92" s="149">
        <f t="shared" si="40"/>
        <v>0</v>
      </c>
      <c r="AU92" s="149">
        <f t="shared" si="41"/>
        <v>0</v>
      </c>
      <c r="AV92" s="149">
        <f t="shared" si="42"/>
        <v>0</v>
      </c>
      <c r="AW92" s="149">
        <f t="shared" si="43"/>
        <v>0</v>
      </c>
      <c r="AX92" s="149">
        <f t="shared" si="44"/>
        <v>0</v>
      </c>
      <c r="AY92" s="149">
        <f t="shared" si="45"/>
        <v>0</v>
      </c>
      <c r="AZ92" s="149">
        <f t="shared" si="46"/>
        <v>0</v>
      </c>
      <c r="BA92" s="149">
        <f>IFERROR(IF(VLOOKUP($D92,Listen!$A$2:$F$45,6,0)="Ja",AX92-MAX(AY92:AZ92),AX92-AY92),0)</f>
        <v>0</v>
      </c>
      <c r="BB92" s="149">
        <f t="shared" si="47"/>
        <v>0</v>
      </c>
      <c r="BC92" s="149">
        <f t="shared" si="48"/>
        <v>0</v>
      </c>
      <c r="BD92" s="149">
        <f t="shared" si="49"/>
        <v>0</v>
      </c>
      <c r="BE92" s="149">
        <f>IFERROR(IF(VLOOKUP($D92,Listen!$A$2:$F$45,6,0)="Ja",BB92-MAX(BC92:BD92),BB92-BC92),0)</f>
        <v>0</v>
      </c>
    </row>
    <row r="93" spans="1:57" s="150" customFormat="1" x14ac:dyDescent="0.25">
      <c r="A93" s="142">
        <v>89</v>
      </c>
      <c r="B93" s="143" t="str">
        <f>IF(AND(E93&lt;&gt;0,D93&lt;&gt;0,F93&lt;&gt;0),IF(C93&lt;&gt;0,CONCATENATE(C93,"-AGr",VLOOKUP(D93,Listen!$A$2:$D$45,4,FALSE),"-",E93,"-",F93,),CONCATENATE("AGr",VLOOKUP(D93,Listen!$A$2:$D$45,4,FALSE),"-",E93,"-",F93)),"keine vollständige ID")</f>
        <v>keine vollständige ID</v>
      </c>
      <c r="C93" s="28"/>
      <c r="D93" s="144"/>
      <c r="E93" s="144"/>
      <c r="F93" s="151"/>
      <c r="G93" s="12"/>
      <c r="H93" s="12"/>
      <c r="I93" s="12"/>
      <c r="J93" s="12"/>
      <c r="K93" s="12"/>
      <c r="L93" s="145">
        <f>IF(E93&gt;A_Stammdaten!$B$12,0,G93+H93-J93)</f>
        <v>0</v>
      </c>
      <c r="M93" s="12"/>
      <c r="N93" s="12"/>
      <c r="O93" s="12"/>
      <c r="P93" s="45">
        <f t="shared" si="27"/>
        <v>0</v>
      </c>
      <c r="Q93" s="26"/>
      <c r="R93" s="26"/>
      <c r="S93" s="26"/>
      <c r="T93" s="26"/>
      <c r="U93" s="146"/>
      <c r="V93" s="26"/>
      <c r="W93" s="46" t="str">
        <f t="shared" si="28"/>
        <v>-</v>
      </c>
      <c r="X93" s="46" t="str">
        <f t="shared" si="29"/>
        <v>-</v>
      </c>
      <c r="Y93" s="46">
        <f>IF(ISBLANK($D93),0,VLOOKUP($D93,Listen!$A$2:$C$45,2,FALSE))</f>
        <v>0</v>
      </c>
      <c r="Z93" s="46">
        <f>IF(ISBLANK($D93),0,VLOOKUP($D93,Listen!$A$2:$C$45,3,FALSE))</f>
        <v>0</v>
      </c>
      <c r="AA93" s="35">
        <f t="shared" si="50"/>
        <v>0</v>
      </c>
      <c r="AB93" s="35">
        <f t="shared" si="50"/>
        <v>0</v>
      </c>
      <c r="AC93" s="35">
        <f>IFERROR(IF(OR($R93&lt;&gt;"Ja",VLOOKUP($D93,Listen!$A$2:$F$45,5,0)="Nein",E93&lt;IF(D93="LNG Anbindungsanlagen gemäß separater Festlegung",2022,2023)),$Y93,$W93),0)</f>
        <v>0</v>
      </c>
      <c r="AD93" s="35">
        <f>IFERROR(IF(OR($R93&lt;&gt;"Ja",VLOOKUP($D93,Listen!$A$2:$F$45,5,0)="Nein",E93&lt;IF(D93="LNG Anbindungsanlagen gemäß separater Festlegung",2022,2023)),$Y93,$W93),0)</f>
        <v>0</v>
      </c>
      <c r="AE93" s="35">
        <f>IFERROR(IF(OR($S93&lt;&gt;"Ja",VLOOKUP($D93,Listen!$A$2:$F$45,6,0)="Nein"),$Y93,$X93),0)</f>
        <v>0</v>
      </c>
      <c r="AF93" s="35">
        <f>IFERROR(IF(OR($S93&lt;&gt;"Ja",VLOOKUP($D93,Listen!$A$2:$F$45,6,0)="Nein"),$Y93,$X93),0)</f>
        <v>0</v>
      </c>
      <c r="AG93" s="35">
        <f>IFERROR(IF(OR($S93&lt;&gt;"Ja",VLOOKUP($D93,Listen!$A$2:$F$45,6,0)="Nein"),$Y93,$X93),0)</f>
        <v>0</v>
      </c>
      <c r="AH93" s="37">
        <f t="shared" si="30"/>
        <v>0</v>
      </c>
      <c r="AI93" s="147">
        <f>IFERROR(IF(VLOOKUP($D93,Listen!$A$2:$F$45,6,0)="Ja",MAX(BC93:BD93),D_SAV!$BC93),0)</f>
        <v>0</v>
      </c>
      <c r="AJ93" s="37">
        <f t="shared" si="31"/>
        <v>0</v>
      </c>
      <c r="AL93" s="149">
        <f t="shared" si="32"/>
        <v>0</v>
      </c>
      <c r="AM93" s="149">
        <f t="shared" si="33"/>
        <v>0</v>
      </c>
      <c r="AN93" s="149">
        <f t="shared" si="34"/>
        <v>0</v>
      </c>
      <c r="AO93" s="149">
        <f t="shared" si="35"/>
        <v>0</v>
      </c>
      <c r="AP93" s="149">
        <f t="shared" si="36"/>
        <v>0</v>
      </c>
      <c r="AQ93" s="149">
        <f t="shared" si="37"/>
        <v>0</v>
      </c>
      <c r="AR93" s="149">
        <f t="shared" si="38"/>
        <v>0</v>
      </c>
      <c r="AS93" s="149">
        <f t="shared" si="39"/>
        <v>0</v>
      </c>
      <c r="AT93" s="149">
        <f t="shared" si="40"/>
        <v>0</v>
      </c>
      <c r="AU93" s="149">
        <f t="shared" si="41"/>
        <v>0</v>
      </c>
      <c r="AV93" s="149">
        <f t="shared" si="42"/>
        <v>0</v>
      </c>
      <c r="AW93" s="149">
        <f t="shared" si="43"/>
        <v>0</v>
      </c>
      <c r="AX93" s="149">
        <f t="shared" si="44"/>
        <v>0</v>
      </c>
      <c r="AY93" s="149">
        <f t="shared" si="45"/>
        <v>0</v>
      </c>
      <c r="AZ93" s="149">
        <f t="shared" si="46"/>
        <v>0</v>
      </c>
      <c r="BA93" s="149">
        <f>IFERROR(IF(VLOOKUP($D93,Listen!$A$2:$F$45,6,0)="Ja",AX93-MAX(AY93:AZ93),AX93-AY93),0)</f>
        <v>0</v>
      </c>
      <c r="BB93" s="149">
        <f t="shared" si="47"/>
        <v>0</v>
      </c>
      <c r="BC93" s="149">
        <f t="shared" si="48"/>
        <v>0</v>
      </c>
      <c r="BD93" s="149">
        <f t="shared" si="49"/>
        <v>0</v>
      </c>
      <c r="BE93" s="149">
        <f>IFERROR(IF(VLOOKUP($D93,Listen!$A$2:$F$45,6,0)="Ja",BB93-MAX(BC93:BD93),BB93-BC93),0)</f>
        <v>0</v>
      </c>
    </row>
    <row r="94" spans="1:57" s="150" customFormat="1" x14ac:dyDescent="0.25">
      <c r="A94" s="142">
        <v>90</v>
      </c>
      <c r="B94" s="143" t="str">
        <f>IF(AND(E94&lt;&gt;0,D94&lt;&gt;0,F94&lt;&gt;0),IF(C94&lt;&gt;0,CONCATENATE(C94,"-AGr",VLOOKUP(D94,Listen!$A$2:$D$45,4,FALSE),"-",E94,"-",F94,),CONCATENATE("AGr",VLOOKUP(D94,Listen!$A$2:$D$45,4,FALSE),"-",E94,"-",F94)),"keine vollständige ID")</f>
        <v>keine vollständige ID</v>
      </c>
      <c r="C94" s="28"/>
      <c r="D94" s="144"/>
      <c r="E94" s="144"/>
      <c r="F94" s="151"/>
      <c r="G94" s="12"/>
      <c r="H94" s="12"/>
      <c r="I94" s="12"/>
      <c r="J94" s="12"/>
      <c r="K94" s="12"/>
      <c r="L94" s="145">
        <f>IF(E94&gt;A_Stammdaten!$B$12,0,G94+H94-J94)</f>
        <v>0</v>
      </c>
      <c r="M94" s="12"/>
      <c r="N94" s="12"/>
      <c r="O94" s="12"/>
      <c r="P94" s="45">
        <f t="shared" si="27"/>
        <v>0</v>
      </c>
      <c r="Q94" s="26"/>
      <c r="R94" s="26"/>
      <c r="S94" s="26"/>
      <c r="T94" s="26"/>
      <c r="U94" s="146"/>
      <c r="V94" s="26"/>
      <c r="W94" s="46" t="str">
        <f t="shared" si="28"/>
        <v>-</v>
      </c>
      <c r="X94" s="46" t="str">
        <f t="shared" si="29"/>
        <v>-</v>
      </c>
      <c r="Y94" s="46">
        <f>IF(ISBLANK($D94),0,VLOOKUP($D94,Listen!$A$2:$C$45,2,FALSE))</f>
        <v>0</v>
      </c>
      <c r="Z94" s="46">
        <f>IF(ISBLANK($D94),0,VLOOKUP($D94,Listen!$A$2:$C$45,3,FALSE))</f>
        <v>0</v>
      </c>
      <c r="AA94" s="35">
        <f t="shared" si="50"/>
        <v>0</v>
      </c>
      <c r="AB94" s="35">
        <f t="shared" si="50"/>
        <v>0</v>
      </c>
      <c r="AC94" s="35">
        <f>IFERROR(IF(OR($R94&lt;&gt;"Ja",VLOOKUP($D94,Listen!$A$2:$F$45,5,0)="Nein",E94&lt;IF(D94="LNG Anbindungsanlagen gemäß separater Festlegung",2022,2023)),$Y94,$W94),0)</f>
        <v>0</v>
      </c>
      <c r="AD94" s="35">
        <f>IFERROR(IF(OR($R94&lt;&gt;"Ja",VLOOKUP($D94,Listen!$A$2:$F$45,5,0)="Nein",E94&lt;IF(D94="LNG Anbindungsanlagen gemäß separater Festlegung",2022,2023)),$Y94,$W94),0)</f>
        <v>0</v>
      </c>
      <c r="AE94" s="35">
        <f>IFERROR(IF(OR($S94&lt;&gt;"Ja",VLOOKUP($D94,Listen!$A$2:$F$45,6,0)="Nein"),$Y94,$X94),0)</f>
        <v>0</v>
      </c>
      <c r="AF94" s="35">
        <f>IFERROR(IF(OR($S94&lt;&gt;"Ja",VLOOKUP($D94,Listen!$A$2:$F$45,6,0)="Nein"),$Y94,$X94),0)</f>
        <v>0</v>
      </c>
      <c r="AG94" s="35">
        <f>IFERROR(IF(OR($S94&lt;&gt;"Ja",VLOOKUP($D94,Listen!$A$2:$F$45,6,0)="Nein"),$Y94,$X94),0)</f>
        <v>0</v>
      </c>
      <c r="AH94" s="37">
        <f t="shared" si="30"/>
        <v>0</v>
      </c>
      <c r="AI94" s="147">
        <f>IFERROR(IF(VLOOKUP($D94,Listen!$A$2:$F$45,6,0)="Ja",MAX(BC94:BD94),D_SAV!$BC94),0)</f>
        <v>0</v>
      </c>
      <c r="AJ94" s="37">
        <f t="shared" si="31"/>
        <v>0</v>
      </c>
      <c r="AL94" s="149">
        <f t="shared" si="32"/>
        <v>0</v>
      </c>
      <c r="AM94" s="149">
        <f t="shared" si="33"/>
        <v>0</v>
      </c>
      <c r="AN94" s="149">
        <f t="shared" si="34"/>
        <v>0</v>
      </c>
      <c r="AO94" s="149">
        <f t="shared" si="35"/>
        <v>0</v>
      </c>
      <c r="AP94" s="149">
        <f t="shared" si="36"/>
        <v>0</v>
      </c>
      <c r="AQ94" s="149">
        <f t="shared" si="37"/>
        <v>0</v>
      </c>
      <c r="AR94" s="149">
        <f t="shared" si="38"/>
        <v>0</v>
      </c>
      <c r="AS94" s="149">
        <f t="shared" si="39"/>
        <v>0</v>
      </c>
      <c r="AT94" s="149">
        <f t="shared" si="40"/>
        <v>0</v>
      </c>
      <c r="AU94" s="149">
        <f t="shared" si="41"/>
        <v>0</v>
      </c>
      <c r="AV94" s="149">
        <f t="shared" si="42"/>
        <v>0</v>
      </c>
      <c r="AW94" s="149">
        <f t="shared" si="43"/>
        <v>0</v>
      </c>
      <c r="AX94" s="149">
        <f t="shared" si="44"/>
        <v>0</v>
      </c>
      <c r="AY94" s="149">
        <f t="shared" si="45"/>
        <v>0</v>
      </c>
      <c r="AZ94" s="149">
        <f t="shared" si="46"/>
        <v>0</v>
      </c>
      <c r="BA94" s="149">
        <f>IFERROR(IF(VLOOKUP($D94,Listen!$A$2:$F$45,6,0)="Ja",AX94-MAX(AY94:AZ94),AX94-AY94),0)</f>
        <v>0</v>
      </c>
      <c r="BB94" s="149">
        <f t="shared" si="47"/>
        <v>0</v>
      </c>
      <c r="BC94" s="149">
        <f t="shared" si="48"/>
        <v>0</v>
      </c>
      <c r="BD94" s="149">
        <f t="shared" si="49"/>
        <v>0</v>
      </c>
      <c r="BE94" s="149">
        <f>IFERROR(IF(VLOOKUP($D94,Listen!$A$2:$F$45,6,0)="Ja",BB94-MAX(BC94:BD94),BB94-BC94),0)</f>
        <v>0</v>
      </c>
    </row>
    <row r="95" spans="1:57" s="150" customFormat="1" x14ac:dyDescent="0.25">
      <c r="A95" s="142">
        <v>91</v>
      </c>
      <c r="B95" s="143" t="str">
        <f>IF(AND(E95&lt;&gt;0,D95&lt;&gt;0,F95&lt;&gt;0),IF(C95&lt;&gt;0,CONCATENATE(C95,"-AGr",VLOOKUP(D95,Listen!$A$2:$D$45,4,FALSE),"-",E95,"-",F95,),CONCATENATE("AGr",VLOOKUP(D95,Listen!$A$2:$D$45,4,FALSE),"-",E95,"-",F95)),"keine vollständige ID")</f>
        <v>keine vollständige ID</v>
      </c>
      <c r="C95" s="28"/>
      <c r="D95" s="144"/>
      <c r="E95" s="144"/>
      <c r="F95" s="151"/>
      <c r="G95" s="12"/>
      <c r="H95" s="12"/>
      <c r="I95" s="12"/>
      <c r="J95" s="12"/>
      <c r="K95" s="12"/>
      <c r="L95" s="145">
        <f>IF(E95&gt;A_Stammdaten!$B$12,0,G95+H95-J95)</f>
        <v>0</v>
      </c>
      <c r="M95" s="12"/>
      <c r="N95" s="12"/>
      <c r="O95" s="12"/>
      <c r="P95" s="45">
        <f t="shared" si="27"/>
        <v>0</v>
      </c>
      <c r="Q95" s="26"/>
      <c r="R95" s="26"/>
      <c r="S95" s="26"/>
      <c r="T95" s="26"/>
      <c r="U95" s="146"/>
      <c r="V95" s="26"/>
      <c r="W95" s="46" t="str">
        <f t="shared" si="28"/>
        <v>-</v>
      </c>
      <c r="X95" s="46" t="str">
        <f t="shared" si="29"/>
        <v>-</v>
      </c>
      <c r="Y95" s="46">
        <f>IF(ISBLANK($D95),0,VLOOKUP($D95,Listen!$A$2:$C$45,2,FALSE))</f>
        <v>0</v>
      </c>
      <c r="Z95" s="46">
        <f>IF(ISBLANK($D95),0,VLOOKUP($D95,Listen!$A$2:$C$45,3,FALSE))</f>
        <v>0</v>
      </c>
      <c r="AA95" s="35">
        <f t="shared" si="50"/>
        <v>0</v>
      </c>
      <c r="AB95" s="35">
        <f t="shared" si="50"/>
        <v>0</v>
      </c>
      <c r="AC95" s="35">
        <f>IFERROR(IF(OR($R95&lt;&gt;"Ja",VLOOKUP($D95,Listen!$A$2:$F$45,5,0)="Nein",E95&lt;IF(D95="LNG Anbindungsanlagen gemäß separater Festlegung",2022,2023)),$Y95,$W95),0)</f>
        <v>0</v>
      </c>
      <c r="AD95" s="35">
        <f>IFERROR(IF(OR($R95&lt;&gt;"Ja",VLOOKUP($D95,Listen!$A$2:$F$45,5,0)="Nein",E95&lt;IF(D95="LNG Anbindungsanlagen gemäß separater Festlegung",2022,2023)),$Y95,$W95),0)</f>
        <v>0</v>
      </c>
      <c r="AE95" s="35">
        <f>IFERROR(IF(OR($S95&lt;&gt;"Ja",VLOOKUP($D95,Listen!$A$2:$F$45,6,0)="Nein"),$Y95,$X95),0)</f>
        <v>0</v>
      </c>
      <c r="AF95" s="35">
        <f>IFERROR(IF(OR($S95&lt;&gt;"Ja",VLOOKUP($D95,Listen!$A$2:$F$45,6,0)="Nein"),$Y95,$X95),0)</f>
        <v>0</v>
      </c>
      <c r="AG95" s="35">
        <f>IFERROR(IF(OR($S95&lt;&gt;"Ja",VLOOKUP($D95,Listen!$A$2:$F$45,6,0)="Nein"),$Y95,$X95),0)</f>
        <v>0</v>
      </c>
      <c r="AH95" s="37">
        <f t="shared" si="30"/>
        <v>0</v>
      </c>
      <c r="AI95" s="147">
        <f>IFERROR(IF(VLOOKUP($D95,Listen!$A$2:$F$45,6,0)="Ja",MAX(BC95:BD95),D_SAV!$BC95),0)</f>
        <v>0</v>
      </c>
      <c r="AJ95" s="37">
        <f t="shared" si="31"/>
        <v>0</v>
      </c>
      <c r="AL95" s="149">
        <f t="shared" si="32"/>
        <v>0</v>
      </c>
      <c r="AM95" s="149">
        <f t="shared" si="33"/>
        <v>0</v>
      </c>
      <c r="AN95" s="149">
        <f t="shared" si="34"/>
        <v>0</v>
      </c>
      <c r="AO95" s="149">
        <f t="shared" si="35"/>
        <v>0</v>
      </c>
      <c r="AP95" s="149">
        <f t="shared" si="36"/>
        <v>0</v>
      </c>
      <c r="AQ95" s="149">
        <f t="shared" si="37"/>
        <v>0</v>
      </c>
      <c r="AR95" s="149">
        <f t="shared" si="38"/>
        <v>0</v>
      </c>
      <c r="AS95" s="149">
        <f t="shared" si="39"/>
        <v>0</v>
      </c>
      <c r="AT95" s="149">
        <f t="shared" si="40"/>
        <v>0</v>
      </c>
      <c r="AU95" s="149">
        <f t="shared" si="41"/>
        <v>0</v>
      </c>
      <c r="AV95" s="149">
        <f t="shared" si="42"/>
        <v>0</v>
      </c>
      <c r="AW95" s="149">
        <f t="shared" si="43"/>
        <v>0</v>
      </c>
      <c r="AX95" s="149">
        <f t="shared" si="44"/>
        <v>0</v>
      </c>
      <c r="AY95" s="149">
        <f t="shared" si="45"/>
        <v>0</v>
      </c>
      <c r="AZ95" s="149">
        <f t="shared" si="46"/>
        <v>0</v>
      </c>
      <c r="BA95" s="149">
        <f>IFERROR(IF(VLOOKUP($D95,Listen!$A$2:$F$45,6,0)="Ja",AX95-MAX(AY95:AZ95),AX95-AY95),0)</f>
        <v>0</v>
      </c>
      <c r="BB95" s="149">
        <f t="shared" si="47"/>
        <v>0</v>
      </c>
      <c r="BC95" s="149">
        <f t="shared" si="48"/>
        <v>0</v>
      </c>
      <c r="BD95" s="149">
        <f t="shared" si="49"/>
        <v>0</v>
      </c>
      <c r="BE95" s="149">
        <f>IFERROR(IF(VLOOKUP($D95,Listen!$A$2:$F$45,6,0)="Ja",BB95-MAX(BC95:BD95),BB95-BC95),0)</f>
        <v>0</v>
      </c>
    </row>
    <row r="96" spans="1:57" s="150" customFormat="1" x14ac:dyDescent="0.25">
      <c r="A96" s="142">
        <v>92</v>
      </c>
      <c r="B96" s="143" t="str">
        <f>IF(AND(E96&lt;&gt;0,D96&lt;&gt;0,F96&lt;&gt;0),IF(C96&lt;&gt;0,CONCATENATE(C96,"-AGr",VLOOKUP(D96,Listen!$A$2:$D$45,4,FALSE),"-",E96,"-",F96,),CONCATENATE("AGr",VLOOKUP(D96,Listen!$A$2:$D$45,4,FALSE),"-",E96,"-",F96)),"keine vollständige ID")</f>
        <v>keine vollständige ID</v>
      </c>
      <c r="C96" s="28"/>
      <c r="D96" s="144"/>
      <c r="E96" s="144"/>
      <c r="F96" s="151"/>
      <c r="G96" s="12"/>
      <c r="H96" s="12"/>
      <c r="I96" s="12"/>
      <c r="J96" s="12"/>
      <c r="K96" s="12"/>
      <c r="L96" s="145">
        <f>IF(E96&gt;A_Stammdaten!$B$12,0,G96+H96-J96)</f>
        <v>0</v>
      </c>
      <c r="M96" s="12"/>
      <c r="N96" s="12"/>
      <c r="O96" s="12"/>
      <c r="P96" s="45">
        <f t="shared" si="27"/>
        <v>0</v>
      </c>
      <c r="Q96" s="26"/>
      <c r="R96" s="26"/>
      <c r="S96" s="26"/>
      <c r="T96" s="26"/>
      <c r="U96" s="146"/>
      <c r="V96" s="26"/>
      <c r="W96" s="46" t="str">
        <f t="shared" si="28"/>
        <v>-</v>
      </c>
      <c r="X96" s="46" t="str">
        <f t="shared" si="29"/>
        <v>-</v>
      </c>
      <c r="Y96" s="46">
        <f>IF(ISBLANK($D96),0,VLOOKUP($D96,Listen!$A$2:$C$45,2,FALSE))</f>
        <v>0</v>
      </c>
      <c r="Z96" s="46">
        <f>IF(ISBLANK($D96),0,VLOOKUP($D96,Listen!$A$2:$C$45,3,FALSE))</f>
        <v>0</v>
      </c>
      <c r="AA96" s="35">
        <f t="shared" si="50"/>
        <v>0</v>
      </c>
      <c r="AB96" s="35">
        <f t="shared" si="50"/>
        <v>0</v>
      </c>
      <c r="AC96" s="35">
        <f>IFERROR(IF(OR($R96&lt;&gt;"Ja",VLOOKUP($D96,Listen!$A$2:$F$45,5,0)="Nein",E96&lt;IF(D96="LNG Anbindungsanlagen gemäß separater Festlegung",2022,2023)),$Y96,$W96),0)</f>
        <v>0</v>
      </c>
      <c r="AD96" s="35">
        <f>IFERROR(IF(OR($R96&lt;&gt;"Ja",VLOOKUP($D96,Listen!$A$2:$F$45,5,0)="Nein",E96&lt;IF(D96="LNG Anbindungsanlagen gemäß separater Festlegung",2022,2023)),$Y96,$W96),0)</f>
        <v>0</v>
      </c>
      <c r="AE96" s="35">
        <f>IFERROR(IF(OR($S96&lt;&gt;"Ja",VLOOKUP($D96,Listen!$A$2:$F$45,6,0)="Nein"),$Y96,$X96),0)</f>
        <v>0</v>
      </c>
      <c r="AF96" s="35">
        <f>IFERROR(IF(OR($S96&lt;&gt;"Ja",VLOOKUP($D96,Listen!$A$2:$F$45,6,0)="Nein"),$Y96,$X96),0)</f>
        <v>0</v>
      </c>
      <c r="AG96" s="35">
        <f>IFERROR(IF(OR($S96&lt;&gt;"Ja",VLOOKUP($D96,Listen!$A$2:$F$45,6,0)="Nein"),$Y96,$X96),0)</f>
        <v>0</v>
      </c>
      <c r="AH96" s="37">
        <f t="shared" si="30"/>
        <v>0</v>
      </c>
      <c r="AI96" s="147">
        <f>IFERROR(IF(VLOOKUP($D96,Listen!$A$2:$F$45,6,0)="Ja",MAX(BC96:BD96),D_SAV!$BC96),0)</f>
        <v>0</v>
      </c>
      <c r="AJ96" s="37">
        <f t="shared" si="31"/>
        <v>0</v>
      </c>
      <c r="AL96" s="149">
        <f t="shared" si="32"/>
        <v>0</v>
      </c>
      <c r="AM96" s="149">
        <f t="shared" si="33"/>
        <v>0</v>
      </c>
      <c r="AN96" s="149">
        <f t="shared" si="34"/>
        <v>0</v>
      </c>
      <c r="AO96" s="149">
        <f t="shared" si="35"/>
        <v>0</v>
      </c>
      <c r="AP96" s="149">
        <f t="shared" si="36"/>
        <v>0</v>
      </c>
      <c r="AQ96" s="149">
        <f t="shared" si="37"/>
        <v>0</v>
      </c>
      <c r="AR96" s="149">
        <f t="shared" si="38"/>
        <v>0</v>
      </c>
      <c r="AS96" s="149">
        <f t="shared" si="39"/>
        <v>0</v>
      </c>
      <c r="AT96" s="149">
        <f t="shared" si="40"/>
        <v>0</v>
      </c>
      <c r="AU96" s="149">
        <f t="shared" si="41"/>
        <v>0</v>
      </c>
      <c r="AV96" s="149">
        <f t="shared" si="42"/>
        <v>0</v>
      </c>
      <c r="AW96" s="149">
        <f t="shared" si="43"/>
        <v>0</v>
      </c>
      <c r="AX96" s="149">
        <f t="shared" si="44"/>
        <v>0</v>
      </c>
      <c r="AY96" s="149">
        <f t="shared" si="45"/>
        <v>0</v>
      </c>
      <c r="AZ96" s="149">
        <f t="shared" si="46"/>
        <v>0</v>
      </c>
      <c r="BA96" s="149">
        <f>IFERROR(IF(VLOOKUP($D96,Listen!$A$2:$F$45,6,0)="Ja",AX96-MAX(AY96:AZ96),AX96-AY96),0)</f>
        <v>0</v>
      </c>
      <c r="BB96" s="149">
        <f t="shared" si="47"/>
        <v>0</v>
      </c>
      <c r="BC96" s="149">
        <f t="shared" si="48"/>
        <v>0</v>
      </c>
      <c r="BD96" s="149">
        <f t="shared" si="49"/>
        <v>0</v>
      </c>
      <c r="BE96" s="149">
        <f>IFERROR(IF(VLOOKUP($D96,Listen!$A$2:$F$45,6,0)="Ja",BB96-MAX(BC96:BD96),BB96-BC96),0)</f>
        <v>0</v>
      </c>
    </row>
    <row r="97" spans="1:57" s="150" customFormat="1" x14ac:dyDescent="0.25">
      <c r="A97" s="142">
        <v>93</v>
      </c>
      <c r="B97" s="143" t="str">
        <f>IF(AND(E97&lt;&gt;0,D97&lt;&gt;0,F97&lt;&gt;0),IF(C97&lt;&gt;0,CONCATENATE(C97,"-AGr",VLOOKUP(D97,Listen!$A$2:$D$45,4,FALSE),"-",E97,"-",F97,),CONCATENATE("AGr",VLOOKUP(D97,Listen!$A$2:$D$45,4,FALSE),"-",E97,"-",F97)),"keine vollständige ID")</f>
        <v>keine vollständige ID</v>
      </c>
      <c r="C97" s="28"/>
      <c r="D97" s="144"/>
      <c r="E97" s="144"/>
      <c r="F97" s="151"/>
      <c r="G97" s="12"/>
      <c r="H97" s="12"/>
      <c r="I97" s="12"/>
      <c r="J97" s="12"/>
      <c r="K97" s="12"/>
      <c r="L97" s="145">
        <f>IF(E97&gt;A_Stammdaten!$B$12,0,G97+H97-J97)</f>
        <v>0</v>
      </c>
      <c r="M97" s="12"/>
      <c r="N97" s="12"/>
      <c r="O97" s="12"/>
      <c r="P97" s="45">
        <f t="shared" si="27"/>
        <v>0</v>
      </c>
      <c r="Q97" s="26"/>
      <c r="R97" s="26"/>
      <c r="S97" s="26"/>
      <c r="T97" s="26"/>
      <c r="U97" s="146"/>
      <c r="V97" s="26"/>
      <c r="W97" s="46" t="str">
        <f t="shared" si="28"/>
        <v>-</v>
      </c>
      <c r="X97" s="46" t="str">
        <f t="shared" si="29"/>
        <v>-</v>
      </c>
      <c r="Y97" s="46">
        <f>IF(ISBLANK($D97),0,VLOOKUP($D97,Listen!$A$2:$C$45,2,FALSE))</f>
        <v>0</v>
      </c>
      <c r="Z97" s="46">
        <f>IF(ISBLANK($D97),0,VLOOKUP($D97,Listen!$A$2:$C$45,3,FALSE))</f>
        <v>0</v>
      </c>
      <c r="AA97" s="35">
        <f t="shared" si="50"/>
        <v>0</v>
      </c>
      <c r="AB97" s="35">
        <f t="shared" si="50"/>
        <v>0</v>
      </c>
      <c r="AC97" s="35">
        <f>IFERROR(IF(OR($R97&lt;&gt;"Ja",VLOOKUP($D97,Listen!$A$2:$F$45,5,0)="Nein",E97&lt;IF(D97="LNG Anbindungsanlagen gemäß separater Festlegung",2022,2023)),$Y97,$W97),0)</f>
        <v>0</v>
      </c>
      <c r="AD97" s="35">
        <f>IFERROR(IF(OR($R97&lt;&gt;"Ja",VLOOKUP($D97,Listen!$A$2:$F$45,5,0)="Nein",E97&lt;IF(D97="LNG Anbindungsanlagen gemäß separater Festlegung",2022,2023)),$Y97,$W97),0)</f>
        <v>0</v>
      </c>
      <c r="AE97" s="35">
        <f>IFERROR(IF(OR($S97&lt;&gt;"Ja",VLOOKUP($D97,Listen!$A$2:$F$45,6,0)="Nein"),$Y97,$X97),0)</f>
        <v>0</v>
      </c>
      <c r="AF97" s="35">
        <f>IFERROR(IF(OR($S97&lt;&gt;"Ja",VLOOKUP($D97,Listen!$A$2:$F$45,6,0)="Nein"),$Y97,$X97),0)</f>
        <v>0</v>
      </c>
      <c r="AG97" s="35">
        <f>IFERROR(IF(OR($S97&lt;&gt;"Ja",VLOOKUP($D97,Listen!$A$2:$F$45,6,0)="Nein"),$Y97,$X97),0)</f>
        <v>0</v>
      </c>
      <c r="AH97" s="37">
        <f t="shared" si="30"/>
        <v>0</v>
      </c>
      <c r="AI97" s="147">
        <f>IFERROR(IF(VLOOKUP($D97,Listen!$A$2:$F$45,6,0)="Ja",MAX(BC97:BD97),D_SAV!$BC97),0)</f>
        <v>0</v>
      </c>
      <c r="AJ97" s="37">
        <f t="shared" si="31"/>
        <v>0</v>
      </c>
      <c r="AL97" s="149">
        <f t="shared" si="32"/>
        <v>0</v>
      </c>
      <c r="AM97" s="149">
        <f t="shared" si="33"/>
        <v>0</v>
      </c>
      <c r="AN97" s="149">
        <f t="shared" si="34"/>
        <v>0</v>
      </c>
      <c r="AO97" s="149">
        <f t="shared" si="35"/>
        <v>0</v>
      </c>
      <c r="AP97" s="149">
        <f t="shared" si="36"/>
        <v>0</v>
      </c>
      <c r="AQ97" s="149">
        <f t="shared" si="37"/>
        <v>0</v>
      </c>
      <c r="AR97" s="149">
        <f t="shared" si="38"/>
        <v>0</v>
      </c>
      <c r="AS97" s="149">
        <f t="shared" si="39"/>
        <v>0</v>
      </c>
      <c r="AT97" s="149">
        <f t="shared" si="40"/>
        <v>0</v>
      </c>
      <c r="AU97" s="149">
        <f t="shared" si="41"/>
        <v>0</v>
      </c>
      <c r="AV97" s="149">
        <f t="shared" si="42"/>
        <v>0</v>
      </c>
      <c r="AW97" s="149">
        <f t="shared" si="43"/>
        <v>0</v>
      </c>
      <c r="AX97" s="149">
        <f t="shared" si="44"/>
        <v>0</v>
      </c>
      <c r="AY97" s="149">
        <f t="shared" si="45"/>
        <v>0</v>
      </c>
      <c r="AZ97" s="149">
        <f t="shared" si="46"/>
        <v>0</v>
      </c>
      <c r="BA97" s="149">
        <f>IFERROR(IF(VLOOKUP($D97,Listen!$A$2:$F$45,6,0)="Ja",AX97-MAX(AY97:AZ97),AX97-AY97),0)</f>
        <v>0</v>
      </c>
      <c r="BB97" s="149">
        <f t="shared" si="47"/>
        <v>0</v>
      </c>
      <c r="BC97" s="149">
        <f t="shared" si="48"/>
        <v>0</v>
      </c>
      <c r="BD97" s="149">
        <f t="shared" si="49"/>
        <v>0</v>
      </c>
      <c r="BE97" s="149">
        <f>IFERROR(IF(VLOOKUP($D97,Listen!$A$2:$F$45,6,0)="Ja",BB97-MAX(BC97:BD97),BB97-BC97),0)</f>
        <v>0</v>
      </c>
    </row>
    <row r="98" spans="1:57" s="150" customFormat="1" x14ac:dyDescent="0.25">
      <c r="A98" s="142">
        <v>94</v>
      </c>
      <c r="B98" s="143" t="str">
        <f>IF(AND(E98&lt;&gt;0,D98&lt;&gt;0,F98&lt;&gt;0),IF(C98&lt;&gt;0,CONCATENATE(C98,"-AGr",VLOOKUP(D98,Listen!$A$2:$D$45,4,FALSE),"-",E98,"-",F98,),CONCATENATE("AGr",VLOOKUP(D98,Listen!$A$2:$D$45,4,FALSE),"-",E98,"-",F98)),"keine vollständige ID")</f>
        <v>keine vollständige ID</v>
      </c>
      <c r="C98" s="28"/>
      <c r="D98" s="144"/>
      <c r="E98" s="144"/>
      <c r="F98" s="151"/>
      <c r="G98" s="12"/>
      <c r="H98" s="12"/>
      <c r="I98" s="12"/>
      <c r="J98" s="12"/>
      <c r="K98" s="12"/>
      <c r="L98" s="145">
        <f>IF(E98&gt;A_Stammdaten!$B$12,0,G98+H98-J98)</f>
        <v>0</v>
      </c>
      <c r="M98" s="12"/>
      <c r="N98" s="12"/>
      <c r="O98" s="12"/>
      <c r="P98" s="45">
        <f t="shared" si="27"/>
        <v>0</v>
      </c>
      <c r="Q98" s="26"/>
      <c r="R98" s="26"/>
      <c r="S98" s="26"/>
      <c r="T98" s="26"/>
      <c r="U98" s="146"/>
      <c r="V98" s="26"/>
      <c r="W98" s="46" t="str">
        <f t="shared" si="28"/>
        <v>-</v>
      </c>
      <c r="X98" s="46" t="str">
        <f t="shared" si="29"/>
        <v>-</v>
      </c>
      <c r="Y98" s="46">
        <f>IF(ISBLANK($D98),0,VLOOKUP($D98,Listen!$A$2:$C$45,2,FALSE))</f>
        <v>0</v>
      </c>
      <c r="Z98" s="46">
        <f>IF(ISBLANK($D98),0,VLOOKUP($D98,Listen!$A$2:$C$45,3,FALSE))</f>
        <v>0</v>
      </c>
      <c r="AA98" s="35">
        <f t="shared" si="50"/>
        <v>0</v>
      </c>
      <c r="AB98" s="35">
        <f t="shared" si="50"/>
        <v>0</v>
      </c>
      <c r="AC98" s="35">
        <f>IFERROR(IF(OR($R98&lt;&gt;"Ja",VLOOKUP($D98,Listen!$A$2:$F$45,5,0)="Nein",E98&lt;IF(D98="LNG Anbindungsanlagen gemäß separater Festlegung",2022,2023)),$Y98,$W98),0)</f>
        <v>0</v>
      </c>
      <c r="AD98" s="35">
        <f>IFERROR(IF(OR($R98&lt;&gt;"Ja",VLOOKUP($D98,Listen!$A$2:$F$45,5,0)="Nein",E98&lt;IF(D98="LNG Anbindungsanlagen gemäß separater Festlegung",2022,2023)),$Y98,$W98),0)</f>
        <v>0</v>
      </c>
      <c r="AE98" s="35">
        <f>IFERROR(IF(OR($S98&lt;&gt;"Ja",VLOOKUP($D98,Listen!$A$2:$F$45,6,0)="Nein"),$Y98,$X98),0)</f>
        <v>0</v>
      </c>
      <c r="AF98" s="35">
        <f>IFERROR(IF(OR($S98&lt;&gt;"Ja",VLOOKUP($D98,Listen!$A$2:$F$45,6,0)="Nein"),$Y98,$X98),0)</f>
        <v>0</v>
      </c>
      <c r="AG98" s="35">
        <f>IFERROR(IF(OR($S98&lt;&gt;"Ja",VLOOKUP($D98,Listen!$A$2:$F$45,6,0)="Nein"),$Y98,$X98),0)</f>
        <v>0</v>
      </c>
      <c r="AH98" s="37">
        <f t="shared" si="30"/>
        <v>0</v>
      </c>
      <c r="AI98" s="147">
        <f>IFERROR(IF(VLOOKUP($D98,Listen!$A$2:$F$45,6,0)="Ja",MAX(BC98:BD98),D_SAV!$BC98),0)</f>
        <v>0</v>
      </c>
      <c r="AJ98" s="37">
        <f t="shared" si="31"/>
        <v>0</v>
      </c>
      <c r="AL98" s="149">
        <f t="shared" si="32"/>
        <v>0</v>
      </c>
      <c r="AM98" s="149">
        <f t="shared" si="33"/>
        <v>0</v>
      </c>
      <c r="AN98" s="149">
        <f t="shared" si="34"/>
        <v>0</v>
      </c>
      <c r="AO98" s="149">
        <f t="shared" si="35"/>
        <v>0</v>
      </c>
      <c r="AP98" s="149">
        <f t="shared" si="36"/>
        <v>0</v>
      </c>
      <c r="AQ98" s="149">
        <f t="shared" si="37"/>
        <v>0</v>
      </c>
      <c r="AR98" s="149">
        <f t="shared" si="38"/>
        <v>0</v>
      </c>
      <c r="AS98" s="149">
        <f t="shared" si="39"/>
        <v>0</v>
      </c>
      <c r="AT98" s="149">
        <f t="shared" si="40"/>
        <v>0</v>
      </c>
      <c r="AU98" s="149">
        <f t="shared" si="41"/>
        <v>0</v>
      </c>
      <c r="AV98" s="149">
        <f t="shared" si="42"/>
        <v>0</v>
      </c>
      <c r="AW98" s="149">
        <f t="shared" si="43"/>
        <v>0</v>
      </c>
      <c r="AX98" s="149">
        <f t="shared" si="44"/>
        <v>0</v>
      </c>
      <c r="AY98" s="149">
        <f t="shared" si="45"/>
        <v>0</v>
      </c>
      <c r="AZ98" s="149">
        <f t="shared" si="46"/>
        <v>0</v>
      </c>
      <c r="BA98" s="149">
        <f>IFERROR(IF(VLOOKUP($D98,Listen!$A$2:$F$45,6,0)="Ja",AX98-MAX(AY98:AZ98),AX98-AY98),0)</f>
        <v>0</v>
      </c>
      <c r="BB98" s="149">
        <f t="shared" si="47"/>
        <v>0</v>
      </c>
      <c r="BC98" s="149">
        <f t="shared" si="48"/>
        <v>0</v>
      </c>
      <c r="BD98" s="149">
        <f t="shared" si="49"/>
        <v>0</v>
      </c>
      <c r="BE98" s="149">
        <f>IFERROR(IF(VLOOKUP($D98,Listen!$A$2:$F$45,6,0)="Ja",BB98-MAX(BC98:BD98),BB98-BC98),0)</f>
        <v>0</v>
      </c>
    </row>
    <row r="99" spans="1:57" s="150" customFormat="1" x14ac:dyDescent="0.25">
      <c r="A99" s="142">
        <v>95</v>
      </c>
      <c r="B99" s="143" t="str">
        <f>IF(AND(E99&lt;&gt;0,D99&lt;&gt;0,F99&lt;&gt;0),IF(C99&lt;&gt;0,CONCATENATE(C99,"-AGr",VLOOKUP(D99,Listen!$A$2:$D$45,4,FALSE),"-",E99,"-",F99,),CONCATENATE("AGr",VLOOKUP(D99,Listen!$A$2:$D$45,4,FALSE),"-",E99,"-",F99)),"keine vollständige ID")</f>
        <v>keine vollständige ID</v>
      </c>
      <c r="C99" s="28"/>
      <c r="D99" s="144"/>
      <c r="E99" s="144"/>
      <c r="F99" s="151"/>
      <c r="G99" s="12"/>
      <c r="H99" s="12"/>
      <c r="I99" s="12"/>
      <c r="J99" s="12"/>
      <c r="K99" s="12"/>
      <c r="L99" s="145">
        <f>IF(E99&gt;A_Stammdaten!$B$12,0,G99+H99-J99)</f>
        <v>0</v>
      </c>
      <c r="M99" s="12"/>
      <c r="N99" s="12"/>
      <c r="O99" s="12"/>
      <c r="P99" s="45">
        <f t="shared" si="27"/>
        <v>0</v>
      </c>
      <c r="Q99" s="26"/>
      <c r="R99" s="26"/>
      <c r="S99" s="26"/>
      <c r="T99" s="26"/>
      <c r="U99" s="146"/>
      <c r="V99" s="26"/>
      <c r="W99" s="46" t="str">
        <f t="shared" si="28"/>
        <v>-</v>
      </c>
      <c r="X99" s="46" t="str">
        <f t="shared" si="29"/>
        <v>-</v>
      </c>
      <c r="Y99" s="46">
        <f>IF(ISBLANK($D99),0,VLOOKUP($D99,Listen!$A$2:$C$45,2,FALSE))</f>
        <v>0</v>
      </c>
      <c r="Z99" s="46">
        <f>IF(ISBLANK($D99),0,VLOOKUP($D99,Listen!$A$2:$C$45,3,FALSE))</f>
        <v>0</v>
      </c>
      <c r="AA99" s="35">
        <f t="shared" si="50"/>
        <v>0</v>
      </c>
      <c r="AB99" s="35">
        <f t="shared" si="50"/>
        <v>0</v>
      </c>
      <c r="AC99" s="35">
        <f>IFERROR(IF(OR($R99&lt;&gt;"Ja",VLOOKUP($D99,Listen!$A$2:$F$45,5,0)="Nein",E99&lt;IF(D99="LNG Anbindungsanlagen gemäß separater Festlegung",2022,2023)),$Y99,$W99),0)</f>
        <v>0</v>
      </c>
      <c r="AD99" s="35">
        <f>IFERROR(IF(OR($R99&lt;&gt;"Ja",VLOOKUP($D99,Listen!$A$2:$F$45,5,0)="Nein",E99&lt;IF(D99="LNG Anbindungsanlagen gemäß separater Festlegung",2022,2023)),$Y99,$W99),0)</f>
        <v>0</v>
      </c>
      <c r="AE99" s="35">
        <f>IFERROR(IF(OR($S99&lt;&gt;"Ja",VLOOKUP($D99,Listen!$A$2:$F$45,6,0)="Nein"),$Y99,$X99),0)</f>
        <v>0</v>
      </c>
      <c r="AF99" s="35">
        <f>IFERROR(IF(OR($S99&lt;&gt;"Ja",VLOOKUP($D99,Listen!$A$2:$F$45,6,0)="Nein"),$Y99,$X99),0)</f>
        <v>0</v>
      </c>
      <c r="AG99" s="35">
        <f>IFERROR(IF(OR($S99&lt;&gt;"Ja",VLOOKUP($D99,Listen!$A$2:$F$45,6,0)="Nein"),$Y99,$X99),0)</f>
        <v>0</v>
      </c>
      <c r="AH99" s="37">
        <f t="shared" si="30"/>
        <v>0</v>
      </c>
      <c r="AI99" s="147">
        <f>IFERROR(IF(VLOOKUP($D99,Listen!$A$2:$F$45,6,0)="Ja",MAX(BC99:BD99),D_SAV!$BC99),0)</f>
        <v>0</v>
      </c>
      <c r="AJ99" s="37">
        <f t="shared" si="31"/>
        <v>0</v>
      </c>
      <c r="AL99" s="149">
        <f t="shared" si="32"/>
        <v>0</v>
      </c>
      <c r="AM99" s="149">
        <f t="shared" si="33"/>
        <v>0</v>
      </c>
      <c r="AN99" s="149">
        <f t="shared" si="34"/>
        <v>0</v>
      </c>
      <c r="AO99" s="149">
        <f t="shared" si="35"/>
        <v>0</v>
      </c>
      <c r="AP99" s="149">
        <f t="shared" si="36"/>
        <v>0</v>
      </c>
      <c r="AQ99" s="149">
        <f t="shared" si="37"/>
        <v>0</v>
      </c>
      <c r="AR99" s="149">
        <f t="shared" si="38"/>
        <v>0</v>
      </c>
      <c r="AS99" s="149">
        <f t="shared" si="39"/>
        <v>0</v>
      </c>
      <c r="AT99" s="149">
        <f t="shared" si="40"/>
        <v>0</v>
      </c>
      <c r="AU99" s="149">
        <f t="shared" si="41"/>
        <v>0</v>
      </c>
      <c r="AV99" s="149">
        <f t="shared" si="42"/>
        <v>0</v>
      </c>
      <c r="AW99" s="149">
        <f t="shared" si="43"/>
        <v>0</v>
      </c>
      <c r="AX99" s="149">
        <f t="shared" si="44"/>
        <v>0</v>
      </c>
      <c r="AY99" s="149">
        <f t="shared" si="45"/>
        <v>0</v>
      </c>
      <c r="AZ99" s="149">
        <f t="shared" si="46"/>
        <v>0</v>
      </c>
      <c r="BA99" s="149">
        <f>IFERROR(IF(VLOOKUP($D99,Listen!$A$2:$F$45,6,0)="Ja",AX99-MAX(AY99:AZ99),AX99-AY99),0)</f>
        <v>0</v>
      </c>
      <c r="BB99" s="149">
        <f t="shared" si="47"/>
        <v>0</v>
      </c>
      <c r="BC99" s="149">
        <f t="shared" si="48"/>
        <v>0</v>
      </c>
      <c r="BD99" s="149">
        <f t="shared" si="49"/>
        <v>0</v>
      </c>
      <c r="BE99" s="149">
        <f>IFERROR(IF(VLOOKUP($D99,Listen!$A$2:$F$45,6,0)="Ja",BB99-MAX(BC99:BD99),BB99-BC99),0)</f>
        <v>0</v>
      </c>
    </row>
    <row r="100" spans="1:57" s="150" customFormat="1" x14ac:dyDescent="0.25">
      <c r="A100" s="142">
        <v>96</v>
      </c>
      <c r="B100" s="143" t="str">
        <f>IF(AND(E100&lt;&gt;0,D100&lt;&gt;0,F100&lt;&gt;0),IF(C100&lt;&gt;0,CONCATENATE(C100,"-AGr",VLOOKUP(D100,Listen!$A$2:$D$45,4,FALSE),"-",E100,"-",F100,),CONCATENATE("AGr",VLOOKUP(D100,Listen!$A$2:$D$45,4,FALSE),"-",E100,"-",F100)),"keine vollständige ID")</f>
        <v>keine vollständige ID</v>
      </c>
      <c r="C100" s="28"/>
      <c r="D100" s="144"/>
      <c r="E100" s="144"/>
      <c r="F100" s="151"/>
      <c r="G100" s="12"/>
      <c r="H100" s="12"/>
      <c r="I100" s="12"/>
      <c r="J100" s="12"/>
      <c r="K100" s="12"/>
      <c r="L100" s="145">
        <f>IF(E100&gt;A_Stammdaten!$B$12,0,G100+H100-J100)</f>
        <v>0</v>
      </c>
      <c r="M100" s="12"/>
      <c r="N100" s="12"/>
      <c r="O100" s="12"/>
      <c r="P100" s="45">
        <f t="shared" si="27"/>
        <v>0</v>
      </c>
      <c r="Q100" s="26"/>
      <c r="R100" s="26"/>
      <c r="S100" s="26"/>
      <c r="T100" s="26"/>
      <c r="U100" s="146"/>
      <c r="V100" s="26"/>
      <c r="W100" s="46" t="str">
        <f t="shared" si="28"/>
        <v>-</v>
      </c>
      <c r="X100" s="46" t="str">
        <f t="shared" si="29"/>
        <v>-</v>
      </c>
      <c r="Y100" s="46">
        <f>IF(ISBLANK($D100),0,VLOOKUP($D100,Listen!$A$2:$C$45,2,FALSE))</f>
        <v>0</v>
      </c>
      <c r="Z100" s="46">
        <f>IF(ISBLANK($D100),0,VLOOKUP($D100,Listen!$A$2:$C$45,3,FALSE))</f>
        <v>0</v>
      </c>
      <c r="AA100" s="35">
        <f t="shared" si="50"/>
        <v>0</v>
      </c>
      <c r="AB100" s="35">
        <f t="shared" si="50"/>
        <v>0</v>
      </c>
      <c r="AC100" s="35">
        <f>IFERROR(IF(OR($R100&lt;&gt;"Ja",VLOOKUP($D100,Listen!$A$2:$F$45,5,0)="Nein",E100&lt;IF(D100="LNG Anbindungsanlagen gemäß separater Festlegung",2022,2023)),$Y100,$W100),0)</f>
        <v>0</v>
      </c>
      <c r="AD100" s="35">
        <f>IFERROR(IF(OR($R100&lt;&gt;"Ja",VLOOKUP($D100,Listen!$A$2:$F$45,5,0)="Nein",E100&lt;IF(D100="LNG Anbindungsanlagen gemäß separater Festlegung",2022,2023)),$Y100,$W100),0)</f>
        <v>0</v>
      </c>
      <c r="AE100" s="35">
        <f>IFERROR(IF(OR($S100&lt;&gt;"Ja",VLOOKUP($D100,Listen!$A$2:$F$45,6,0)="Nein"),$Y100,$X100),0)</f>
        <v>0</v>
      </c>
      <c r="AF100" s="35">
        <f>IFERROR(IF(OR($S100&lt;&gt;"Ja",VLOOKUP($D100,Listen!$A$2:$F$45,6,0)="Nein"),$Y100,$X100),0)</f>
        <v>0</v>
      </c>
      <c r="AG100" s="35">
        <f>IFERROR(IF(OR($S100&lt;&gt;"Ja",VLOOKUP($D100,Listen!$A$2:$F$45,6,0)="Nein"),$Y100,$X100),0)</f>
        <v>0</v>
      </c>
      <c r="AH100" s="37">
        <f t="shared" si="30"/>
        <v>0</v>
      </c>
      <c r="AI100" s="147">
        <f>IFERROR(IF(VLOOKUP($D100,Listen!$A$2:$F$45,6,0)="Ja",MAX(BC100:BD100),D_SAV!$BC100),0)</f>
        <v>0</v>
      </c>
      <c r="AJ100" s="37">
        <f t="shared" si="31"/>
        <v>0</v>
      </c>
      <c r="AL100" s="149">
        <f t="shared" si="32"/>
        <v>0</v>
      </c>
      <c r="AM100" s="149">
        <f t="shared" si="33"/>
        <v>0</v>
      </c>
      <c r="AN100" s="149">
        <f t="shared" si="34"/>
        <v>0</v>
      </c>
      <c r="AO100" s="149">
        <f t="shared" si="35"/>
        <v>0</v>
      </c>
      <c r="AP100" s="149">
        <f t="shared" si="36"/>
        <v>0</v>
      </c>
      <c r="AQ100" s="149">
        <f t="shared" si="37"/>
        <v>0</v>
      </c>
      <c r="AR100" s="149">
        <f t="shared" si="38"/>
        <v>0</v>
      </c>
      <c r="AS100" s="149">
        <f t="shared" si="39"/>
        <v>0</v>
      </c>
      <c r="AT100" s="149">
        <f t="shared" si="40"/>
        <v>0</v>
      </c>
      <c r="AU100" s="149">
        <f t="shared" si="41"/>
        <v>0</v>
      </c>
      <c r="AV100" s="149">
        <f t="shared" si="42"/>
        <v>0</v>
      </c>
      <c r="AW100" s="149">
        <f t="shared" si="43"/>
        <v>0</v>
      </c>
      <c r="AX100" s="149">
        <f t="shared" si="44"/>
        <v>0</v>
      </c>
      <c r="AY100" s="149">
        <f t="shared" si="45"/>
        <v>0</v>
      </c>
      <c r="AZ100" s="149">
        <f t="shared" si="46"/>
        <v>0</v>
      </c>
      <c r="BA100" s="149">
        <f>IFERROR(IF(VLOOKUP($D100,Listen!$A$2:$F$45,6,0)="Ja",AX100-MAX(AY100:AZ100),AX100-AY100),0)</f>
        <v>0</v>
      </c>
      <c r="BB100" s="149">
        <f t="shared" si="47"/>
        <v>0</v>
      </c>
      <c r="BC100" s="149">
        <f t="shared" si="48"/>
        <v>0</v>
      </c>
      <c r="BD100" s="149">
        <f t="shared" si="49"/>
        <v>0</v>
      </c>
      <c r="BE100" s="149">
        <f>IFERROR(IF(VLOOKUP($D100,Listen!$A$2:$F$45,6,0)="Ja",BB100-MAX(BC100:BD100),BB100-BC100),0)</f>
        <v>0</v>
      </c>
    </row>
    <row r="101" spans="1:57" s="150" customFormat="1" x14ac:dyDescent="0.25">
      <c r="A101" s="142">
        <v>97</v>
      </c>
      <c r="B101" s="143" t="str">
        <f>IF(AND(E101&lt;&gt;0,D101&lt;&gt;0,F101&lt;&gt;0),IF(C101&lt;&gt;0,CONCATENATE(C101,"-AGr",VLOOKUP(D101,Listen!$A$2:$D$45,4,FALSE),"-",E101,"-",F101,),CONCATENATE("AGr",VLOOKUP(D101,Listen!$A$2:$D$45,4,FALSE),"-",E101,"-",F101)),"keine vollständige ID")</f>
        <v>keine vollständige ID</v>
      </c>
      <c r="C101" s="28"/>
      <c r="D101" s="144"/>
      <c r="E101" s="144"/>
      <c r="F101" s="151"/>
      <c r="G101" s="12"/>
      <c r="H101" s="12"/>
      <c r="I101" s="12"/>
      <c r="J101" s="12"/>
      <c r="K101" s="12"/>
      <c r="L101" s="145">
        <f>IF(E101&gt;A_Stammdaten!$B$12,0,G101+H101-J101)</f>
        <v>0</v>
      </c>
      <c r="M101" s="12"/>
      <c r="N101" s="12"/>
      <c r="O101" s="12"/>
      <c r="P101" s="45">
        <f t="shared" si="27"/>
        <v>0</v>
      </c>
      <c r="Q101" s="26"/>
      <c r="R101" s="26"/>
      <c r="S101" s="26"/>
      <c r="T101" s="26"/>
      <c r="U101" s="146"/>
      <c r="V101" s="26"/>
      <c r="W101" s="46" t="str">
        <f t="shared" si="28"/>
        <v>-</v>
      </c>
      <c r="X101" s="46" t="str">
        <f t="shared" si="29"/>
        <v>-</v>
      </c>
      <c r="Y101" s="46">
        <f>IF(ISBLANK($D101),0,VLOOKUP($D101,Listen!$A$2:$C$45,2,FALSE))</f>
        <v>0</v>
      </c>
      <c r="Z101" s="46">
        <f>IF(ISBLANK($D101),0,VLOOKUP($D101,Listen!$A$2:$C$45,3,FALSE))</f>
        <v>0</v>
      </c>
      <c r="AA101" s="35">
        <f t="shared" si="50"/>
        <v>0</v>
      </c>
      <c r="AB101" s="35">
        <f t="shared" si="50"/>
        <v>0</v>
      </c>
      <c r="AC101" s="35">
        <f>IFERROR(IF(OR($R101&lt;&gt;"Ja",VLOOKUP($D101,Listen!$A$2:$F$45,5,0)="Nein",E101&lt;IF(D101="LNG Anbindungsanlagen gemäß separater Festlegung",2022,2023)),$Y101,$W101),0)</f>
        <v>0</v>
      </c>
      <c r="AD101" s="35">
        <f>IFERROR(IF(OR($R101&lt;&gt;"Ja",VLOOKUP($D101,Listen!$A$2:$F$45,5,0)="Nein",E101&lt;IF(D101="LNG Anbindungsanlagen gemäß separater Festlegung",2022,2023)),$Y101,$W101),0)</f>
        <v>0</v>
      </c>
      <c r="AE101" s="35">
        <f>IFERROR(IF(OR($S101&lt;&gt;"Ja",VLOOKUP($D101,Listen!$A$2:$F$45,6,0)="Nein"),$Y101,$X101),0)</f>
        <v>0</v>
      </c>
      <c r="AF101" s="35">
        <f>IFERROR(IF(OR($S101&lt;&gt;"Ja",VLOOKUP($D101,Listen!$A$2:$F$45,6,0)="Nein"),$Y101,$X101),0)</f>
        <v>0</v>
      </c>
      <c r="AG101" s="35">
        <f>IFERROR(IF(OR($S101&lt;&gt;"Ja",VLOOKUP($D101,Listen!$A$2:$F$45,6,0)="Nein"),$Y101,$X101),0)</f>
        <v>0</v>
      </c>
      <c r="AH101" s="37">
        <f t="shared" si="30"/>
        <v>0</v>
      </c>
      <c r="AI101" s="147">
        <f>IFERROR(IF(VLOOKUP($D101,Listen!$A$2:$F$45,6,0)="Ja",MAX(BC101:BD101),D_SAV!$BC101),0)</f>
        <v>0</v>
      </c>
      <c r="AJ101" s="37">
        <f t="shared" si="31"/>
        <v>0</v>
      </c>
      <c r="AL101" s="149">
        <f t="shared" si="32"/>
        <v>0</v>
      </c>
      <c r="AM101" s="149">
        <f t="shared" si="33"/>
        <v>0</v>
      </c>
      <c r="AN101" s="149">
        <f t="shared" si="34"/>
        <v>0</v>
      </c>
      <c r="AO101" s="149">
        <f t="shared" si="35"/>
        <v>0</v>
      </c>
      <c r="AP101" s="149">
        <f t="shared" si="36"/>
        <v>0</v>
      </c>
      <c r="AQ101" s="149">
        <f t="shared" si="37"/>
        <v>0</v>
      </c>
      <c r="AR101" s="149">
        <f t="shared" si="38"/>
        <v>0</v>
      </c>
      <c r="AS101" s="149">
        <f t="shared" si="39"/>
        <v>0</v>
      </c>
      <c r="AT101" s="149">
        <f t="shared" si="40"/>
        <v>0</v>
      </c>
      <c r="AU101" s="149">
        <f t="shared" si="41"/>
        <v>0</v>
      </c>
      <c r="AV101" s="149">
        <f t="shared" si="42"/>
        <v>0</v>
      </c>
      <c r="AW101" s="149">
        <f t="shared" si="43"/>
        <v>0</v>
      </c>
      <c r="AX101" s="149">
        <f t="shared" si="44"/>
        <v>0</v>
      </c>
      <c r="AY101" s="149">
        <f t="shared" si="45"/>
        <v>0</v>
      </c>
      <c r="AZ101" s="149">
        <f t="shared" si="46"/>
        <v>0</v>
      </c>
      <c r="BA101" s="149">
        <f>IFERROR(IF(VLOOKUP($D101,Listen!$A$2:$F$45,6,0)="Ja",AX101-MAX(AY101:AZ101),AX101-AY101),0)</f>
        <v>0</v>
      </c>
      <c r="BB101" s="149">
        <f t="shared" si="47"/>
        <v>0</v>
      </c>
      <c r="BC101" s="149">
        <f t="shared" si="48"/>
        <v>0</v>
      </c>
      <c r="BD101" s="149">
        <f t="shared" si="49"/>
        <v>0</v>
      </c>
      <c r="BE101" s="149">
        <f>IFERROR(IF(VLOOKUP($D101,Listen!$A$2:$F$45,6,0)="Ja",BB101-MAX(BC101:BD101),BB101-BC101),0)</f>
        <v>0</v>
      </c>
    </row>
    <row r="102" spans="1:57" s="150" customFormat="1" x14ac:dyDescent="0.25">
      <c r="A102" s="142">
        <v>98</v>
      </c>
      <c r="B102" s="143" t="str">
        <f>IF(AND(E102&lt;&gt;0,D102&lt;&gt;0,F102&lt;&gt;0),IF(C102&lt;&gt;0,CONCATENATE(C102,"-AGr",VLOOKUP(D102,Listen!$A$2:$D$45,4,FALSE),"-",E102,"-",F102,),CONCATENATE("AGr",VLOOKUP(D102,Listen!$A$2:$D$45,4,FALSE),"-",E102,"-",F102)),"keine vollständige ID")</f>
        <v>keine vollständige ID</v>
      </c>
      <c r="C102" s="28"/>
      <c r="D102" s="144"/>
      <c r="E102" s="144"/>
      <c r="F102" s="151"/>
      <c r="G102" s="12"/>
      <c r="H102" s="12"/>
      <c r="I102" s="12"/>
      <c r="J102" s="12"/>
      <c r="K102" s="12"/>
      <c r="L102" s="145">
        <f>IF(E102&gt;A_Stammdaten!$B$12,0,G102+H102-J102)</f>
        <v>0</v>
      </c>
      <c r="M102" s="12"/>
      <c r="N102" s="12"/>
      <c r="O102" s="12"/>
      <c r="P102" s="45">
        <f t="shared" si="27"/>
        <v>0</v>
      </c>
      <c r="Q102" s="26"/>
      <c r="R102" s="26"/>
      <c r="S102" s="26"/>
      <c r="T102" s="26"/>
      <c r="U102" s="146"/>
      <c r="V102" s="26"/>
      <c r="W102" s="46" t="str">
        <f t="shared" si="28"/>
        <v>-</v>
      </c>
      <c r="X102" s="46" t="str">
        <f t="shared" si="29"/>
        <v>-</v>
      </c>
      <c r="Y102" s="46">
        <f>IF(ISBLANK($D102),0,VLOOKUP($D102,Listen!$A$2:$C$45,2,FALSE))</f>
        <v>0</v>
      </c>
      <c r="Z102" s="46">
        <f>IF(ISBLANK($D102),0,VLOOKUP($D102,Listen!$A$2:$C$45,3,FALSE))</f>
        <v>0</v>
      </c>
      <c r="AA102" s="35">
        <f t="shared" si="50"/>
        <v>0</v>
      </c>
      <c r="AB102" s="35">
        <f t="shared" si="50"/>
        <v>0</v>
      </c>
      <c r="AC102" s="35">
        <f>IFERROR(IF(OR($R102&lt;&gt;"Ja",VLOOKUP($D102,Listen!$A$2:$F$45,5,0)="Nein",E102&lt;IF(D102="LNG Anbindungsanlagen gemäß separater Festlegung",2022,2023)),$Y102,$W102),0)</f>
        <v>0</v>
      </c>
      <c r="AD102" s="35">
        <f>IFERROR(IF(OR($R102&lt;&gt;"Ja",VLOOKUP($D102,Listen!$A$2:$F$45,5,0)="Nein",E102&lt;IF(D102="LNG Anbindungsanlagen gemäß separater Festlegung",2022,2023)),$Y102,$W102),0)</f>
        <v>0</v>
      </c>
      <c r="AE102" s="35">
        <f>IFERROR(IF(OR($S102&lt;&gt;"Ja",VLOOKUP($D102,Listen!$A$2:$F$45,6,0)="Nein"),$Y102,$X102),0)</f>
        <v>0</v>
      </c>
      <c r="AF102" s="35">
        <f>IFERROR(IF(OR($S102&lt;&gt;"Ja",VLOOKUP($D102,Listen!$A$2:$F$45,6,0)="Nein"),$Y102,$X102),0)</f>
        <v>0</v>
      </c>
      <c r="AG102" s="35">
        <f>IFERROR(IF(OR($S102&lt;&gt;"Ja",VLOOKUP($D102,Listen!$A$2:$F$45,6,0)="Nein"),$Y102,$X102),0)</f>
        <v>0</v>
      </c>
      <c r="AH102" s="37">
        <f t="shared" si="30"/>
        <v>0</v>
      </c>
      <c r="AI102" s="147">
        <f>IFERROR(IF(VLOOKUP($D102,Listen!$A$2:$F$45,6,0)="Ja",MAX(BC102:BD102),D_SAV!$BC102),0)</f>
        <v>0</v>
      </c>
      <c r="AJ102" s="37">
        <f t="shared" si="31"/>
        <v>0</v>
      </c>
      <c r="AL102" s="149">
        <f t="shared" si="32"/>
        <v>0</v>
      </c>
      <c r="AM102" s="149">
        <f t="shared" si="33"/>
        <v>0</v>
      </c>
      <c r="AN102" s="149">
        <f t="shared" si="34"/>
        <v>0</v>
      </c>
      <c r="AO102" s="149">
        <f t="shared" si="35"/>
        <v>0</v>
      </c>
      <c r="AP102" s="149">
        <f t="shared" si="36"/>
        <v>0</v>
      </c>
      <c r="AQ102" s="149">
        <f t="shared" si="37"/>
        <v>0</v>
      </c>
      <c r="AR102" s="149">
        <f t="shared" si="38"/>
        <v>0</v>
      </c>
      <c r="AS102" s="149">
        <f t="shared" si="39"/>
        <v>0</v>
      </c>
      <c r="AT102" s="149">
        <f t="shared" si="40"/>
        <v>0</v>
      </c>
      <c r="AU102" s="149">
        <f t="shared" si="41"/>
        <v>0</v>
      </c>
      <c r="AV102" s="149">
        <f t="shared" si="42"/>
        <v>0</v>
      </c>
      <c r="AW102" s="149">
        <f t="shared" si="43"/>
        <v>0</v>
      </c>
      <c r="AX102" s="149">
        <f t="shared" si="44"/>
        <v>0</v>
      </c>
      <c r="AY102" s="149">
        <f t="shared" si="45"/>
        <v>0</v>
      </c>
      <c r="AZ102" s="149">
        <f t="shared" si="46"/>
        <v>0</v>
      </c>
      <c r="BA102" s="149">
        <f>IFERROR(IF(VLOOKUP($D102,Listen!$A$2:$F$45,6,0)="Ja",AX102-MAX(AY102:AZ102),AX102-AY102),0)</f>
        <v>0</v>
      </c>
      <c r="BB102" s="149">
        <f t="shared" si="47"/>
        <v>0</v>
      </c>
      <c r="BC102" s="149">
        <f t="shared" si="48"/>
        <v>0</v>
      </c>
      <c r="BD102" s="149">
        <f t="shared" si="49"/>
        <v>0</v>
      </c>
      <c r="BE102" s="149">
        <f>IFERROR(IF(VLOOKUP($D102,Listen!$A$2:$F$45,6,0)="Ja",BB102-MAX(BC102:BD102),BB102-BC102),0)</f>
        <v>0</v>
      </c>
    </row>
    <row r="103" spans="1:57" s="150" customFormat="1" x14ac:dyDescent="0.25">
      <c r="A103" s="142">
        <v>99</v>
      </c>
      <c r="B103" s="143" t="str">
        <f>IF(AND(E103&lt;&gt;0,D103&lt;&gt;0,F103&lt;&gt;0),IF(C103&lt;&gt;0,CONCATENATE(C103,"-AGr",VLOOKUP(D103,Listen!$A$2:$D$45,4,FALSE),"-",E103,"-",F103,),CONCATENATE("AGr",VLOOKUP(D103,Listen!$A$2:$D$45,4,FALSE),"-",E103,"-",F103)),"keine vollständige ID")</f>
        <v>keine vollständige ID</v>
      </c>
      <c r="C103" s="28"/>
      <c r="D103" s="144"/>
      <c r="E103" s="144"/>
      <c r="F103" s="151"/>
      <c r="G103" s="12"/>
      <c r="H103" s="12"/>
      <c r="I103" s="12"/>
      <c r="J103" s="12"/>
      <c r="K103" s="12"/>
      <c r="L103" s="145">
        <f>IF(E103&gt;A_Stammdaten!$B$12,0,G103+H103-J103)</f>
        <v>0</v>
      </c>
      <c r="M103" s="12"/>
      <c r="N103" s="12"/>
      <c r="O103" s="12"/>
      <c r="P103" s="45">
        <f t="shared" si="27"/>
        <v>0</v>
      </c>
      <c r="Q103" s="26"/>
      <c r="R103" s="26"/>
      <c r="S103" s="26"/>
      <c r="T103" s="26"/>
      <c r="U103" s="146"/>
      <c r="V103" s="26"/>
      <c r="W103" s="46" t="str">
        <f t="shared" si="28"/>
        <v>-</v>
      </c>
      <c r="X103" s="46" t="str">
        <f t="shared" si="29"/>
        <v>-</v>
      </c>
      <c r="Y103" s="46">
        <f>IF(ISBLANK($D103),0,VLOOKUP($D103,Listen!$A$2:$C$45,2,FALSE))</f>
        <v>0</v>
      </c>
      <c r="Z103" s="46">
        <f>IF(ISBLANK($D103),0,VLOOKUP($D103,Listen!$A$2:$C$45,3,FALSE))</f>
        <v>0</v>
      </c>
      <c r="AA103" s="35">
        <f t="shared" si="50"/>
        <v>0</v>
      </c>
      <c r="AB103" s="35">
        <f t="shared" si="50"/>
        <v>0</v>
      </c>
      <c r="AC103" s="35">
        <f>IFERROR(IF(OR($R103&lt;&gt;"Ja",VLOOKUP($D103,Listen!$A$2:$F$45,5,0)="Nein",E103&lt;IF(D103="LNG Anbindungsanlagen gemäß separater Festlegung",2022,2023)),$Y103,$W103),0)</f>
        <v>0</v>
      </c>
      <c r="AD103" s="35">
        <f>IFERROR(IF(OR($R103&lt;&gt;"Ja",VLOOKUP($D103,Listen!$A$2:$F$45,5,0)="Nein",E103&lt;IF(D103="LNG Anbindungsanlagen gemäß separater Festlegung",2022,2023)),$Y103,$W103),0)</f>
        <v>0</v>
      </c>
      <c r="AE103" s="35">
        <f>IFERROR(IF(OR($S103&lt;&gt;"Ja",VLOOKUP($D103,Listen!$A$2:$F$45,6,0)="Nein"),$Y103,$X103),0)</f>
        <v>0</v>
      </c>
      <c r="AF103" s="35">
        <f>IFERROR(IF(OR($S103&lt;&gt;"Ja",VLOOKUP($D103,Listen!$A$2:$F$45,6,0)="Nein"),$Y103,$X103),0)</f>
        <v>0</v>
      </c>
      <c r="AG103" s="35">
        <f>IFERROR(IF(OR($S103&lt;&gt;"Ja",VLOOKUP($D103,Listen!$A$2:$F$45,6,0)="Nein"),$Y103,$X103),0)</f>
        <v>0</v>
      </c>
      <c r="AH103" s="37">
        <f t="shared" si="30"/>
        <v>0</v>
      </c>
      <c r="AI103" s="147">
        <f>IFERROR(IF(VLOOKUP($D103,Listen!$A$2:$F$45,6,0)="Ja",MAX(BC103:BD103),D_SAV!$BC103),0)</f>
        <v>0</v>
      </c>
      <c r="AJ103" s="37">
        <f t="shared" si="31"/>
        <v>0</v>
      </c>
      <c r="AL103" s="149">
        <f t="shared" si="32"/>
        <v>0</v>
      </c>
      <c r="AM103" s="149">
        <f t="shared" si="33"/>
        <v>0</v>
      </c>
      <c r="AN103" s="149">
        <f t="shared" si="34"/>
        <v>0</v>
      </c>
      <c r="AO103" s="149">
        <f t="shared" si="35"/>
        <v>0</v>
      </c>
      <c r="AP103" s="149">
        <f t="shared" si="36"/>
        <v>0</v>
      </c>
      <c r="AQ103" s="149">
        <f t="shared" si="37"/>
        <v>0</v>
      </c>
      <c r="AR103" s="149">
        <f t="shared" si="38"/>
        <v>0</v>
      </c>
      <c r="AS103" s="149">
        <f t="shared" si="39"/>
        <v>0</v>
      </c>
      <c r="AT103" s="149">
        <f t="shared" si="40"/>
        <v>0</v>
      </c>
      <c r="AU103" s="149">
        <f t="shared" si="41"/>
        <v>0</v>
      </c>
      <c r="AV103" s="149">
        <f t="shared" si="42"/>
        <v>0</v>
      </c>
      <c r="AW103" s="149">
        <f t="shared" si="43"/>
        <v>0</v>
      </c>
      <c r="AX103" s="149">
        <f t="shared" si="44"/>
        <v>0</v>
      </c>
      <c r="AY103" s="149">
        <f t="shared" si="45"/>
        <v>0</v>
      </c>
      <c r="AZ103" s="149">
        <f t="shared" si="46"/>
        <v>0</v>
      </c>
      <c r="BA103" s="149">
        <f>IFERROR(IF(VLOOKUP($D103,Listen!$A$2:$F$45,6,0)="Ja",AX103-MAX(AY103:AZ103),AX103-AY103),0)</f>
        <v>0</v>
      </c>
      <c r="BB103" s="149">
        <f t="shared" si="47"/>
        <v>0</v>
      </c>
      <c r="BC103" s="149">
        <f t="shared" si="48"/>
        <v>0</v>
      </c>
      <c r="BD103" s="149">
        <f t="shared" si="49"/>
        <v>0</v>
      </c>
      <c r="BE103" s="149">
        <f>IFERROR(IF(VLOOKUP($D103,Listen!$A$2:$F$45,6,0)="Ja",BB103-MAX(BC103:BD103),BB103-BC103),0)</f>
        <v>0</v>
      </c>
    </row>
    <row r="104" spans="1:57" s="150" customFormat="1" x14ac:dyDescent="0.25">
      <c r="A104" s="142">
        <v>100</v>
      </c>
      <c r="B104" s="143" t="str">
        <f>IF(AND(E104&lt;&gt;0,D104&lt;&gt;0,F104&lt;&gt;0),IF(C104&lt;&gt;0,CONCATENATE(C104,"-AGr",VLOOKUP(D104,Listen!$A$2:$D$45,4,FALSE),"-",E104,"-",F104,),CONCATENATE("AGr",VLOOKUP(D104,Listen!$A$2:$D$45,4,FALSE),"-",E104,"-",F104)),"keine vollständige ID")</f>
        <v>keine vollständige ID</v>
      </c>
      <c r="C104" s="28"/>
      <c r="D104" s="144"/>
      <c r="E104" s="144"/>
      <c r="F104" s="151"/>
      <c r="G104" s="12"/>
      <c r="H104" s="12"/>
      <c r="I104" s="12"/>
      <c r="J104" s="12"/>
      <c r="K104" s="12"/>
      <c r="L104" s="145">
        <f>IF(E104&gt;A_Stammdaten!$B$12,0,G104+H104-J104)</f>
        <v>0</v>
      </c>
      <c r="M104" s="12"/>
      <c r="N104" s="12"/>
      <c r="O104" s="12"/>
      <c r="P104" s="45">
        <f t="shared" si="27"/>
        <v>0</v>
      </c>
      <c r="Q104" s="26"/>
      <c r="R104" s="26"/>
      <c r="S104" s="26"/>
      <c r="T104" s="26"/>
      <c r="U104" s="146"/>
      <c r="V104" s="26"/>
      <c r="W104" s="46" t="str">
        <f t="shared" si="28"/>
        <v>-</v>
      </c>
      <c r="X104" s="46" t="str">
        <f t="shared" si="29"/>
        <v>-</v>
      </c>
      <c r="Y104" s="46">
        <f>IF(ISBLANK($D104),0,VLOOKUP($D104,Listen!$A$2:$C$45,2,FALSE))</f>
        <v>0</v>
      </c>
      <c r="Z104" s="46">
        <f>IF(ISBLANK($D104),0,VLOOKUP($D104,Listen!$A$2:$C$45,3,FALSE))</f>
        <v>0</v>
      </c>
      <c r="AA104" s="35">
        <f t="shared" si="50"/>
        <v>0</v>
      </c>
      <c r="AB104" s="35">
        <f t="shared" si="50"/>
        <v>0</v>
      </c>
      <c r="AC104" s="35">
        <f>IFERROR(IF(OR($R104&lt;&gt;"Ja",VLOOKUP($D104,Listen!$A$2:$F$45,5,0)="Nein",E104&lt;IF(D104="LNG Anbindungsanlagen gemäß separater Festlegung",2022,2023)),$Y104,$W104),0)</f>
        <v>0</v>
      </c>
      <c r="AD104" s="35">
        <f>IFERROR(IF(OR($R104&lt;&gt;"Ja",VLOOKUP($D104,Listen!$A$2:$F$45,5,0)="Nein",E104&lt;IF(D104="LNG Anbindungsanlagen gemäß separater Festlegung",2022,2023)),$Y104,$W104),0)</f>
        <v>0</v>
      </c>
      <c r="AE104" s="35">
        <f>IFERROR(IF(OR($S104&lt;&gt;"Ja",VLOOKUP($D104,Listen!$A$2:$F$45,6,0)="Nein"),$Y104,$X104),0)</f>
        <v>0</v>
      </c>
      <c r="AF104" s="35">
        <f>IFERROR(IF(OR($S104&lt;&gt;"Ja",VLOOKUP($D104,Listen!$A$2:$F$45,6,0)="Nein"),$Y104,$X104),0)</f>
        <v>0</v>
      </c>
      <c r="AG104" s="35">
        <f>IFERROR(IF(OR($S104&lt;&gt;"Ja",VLOOKUP($D104,Listen!$A$2:$F$45,6,0)="Nein"),$Y104,$X104),0)</f>
        <v>0</v>
      </c>
      <c r="AH104" s="37">
        <f t="shared" si="30"/>
        <v>0</v>
      </c>
      <c r="AI104" s="147">
        <f>IFERROR(IF(VLOOKUP($D104,Listen!$A$2:$F$45,6,0)="Ja",MAX(BC104:BD104),D_SAV!$BC104),0)</f>
        <v>0</v>
      </c>
      <c r="AJ104" s="37">
        <f t="shared" si="31"/>
        <v>0</v>
      </c>
      <c r="AL104" s="149">
        <f t="shared" si="32"/>
        <v>0</v>
      </c>
      <c r="AM104" s="149">
        <f t="shared" si="33"/>
        <v>0</v>
      </c>
      <c r="AN104" s="149">
        <f t="shared" si="34"/>
        <v>0</v>
      </c>
      <c r="AO104" s="149">
        <f t="shared" si="35"/>
        <v>0</v>
      </c>
      <c r="AP104" s="149">
        <f t="shared" si="36"/>
        <v>0</v>
      </c>
      <c r="AQ104" s="149">
        <f t="shared" si="37"/>
        <v>0</v>
      </c>
      <c r="AR104" s="149">
        <f t="shared" si="38"/>
        <v>0</v>
      </c>
      <c r="AS104" s="149">
        <f t="shared" si="39"/>
        <v>0</v>
      </c>
      <c r="AT104" s="149">
        <f t="shared" si="40"/>
        <v>0</v>
      </c>
      <c r="AU104" s="149">
        <f t="shared" si="41"/>
        <v>0</v>
      </c>
      <c r="AV104" s="149">
        <f t="shared" si="42"/>
        <v>0</v>
      </c>
      <c r="AW104" s="149">
        <f t="shared" si="43"/>
        <v>0</v>
      </c>
      <c r="AX104" s="149">
        <f t="shared" si="44"/>
        <v>0</v>
      </c>
      <c r="AY104" s="149">
        <f t="shared" si="45"/>
        <v>0</v>
      </c>
      <c r="AZ104" s="149">
        <f t="shared" si="46"/>
        <v>0</v>
      </c>
      <c r="BA104" s="149">
        <f>IFERROR(IF(VLOOKUP($D104,Listen!$A$2:$F$45,6,0)="Ja",AX104-MAX(AY104:AZ104),AX104-AY104),0)</f>
        <v>0</v>
      </c>
      <c r="BB104" s="149">
        <f t="shared" si="47"/>
        <v>0</v>
      </c>
      <c r="BC104" s="149">
        <f t="shared" si="48"/>
        <v>0</v>
      </c>
      <c r="BD104" s="149">
        <f t="shared" si="49"/>
        <v>0</v>
      </c>
      <c r="BE104" s="149">
        <f>IFERROR(IF(VLOOKUP($D104,Listen!$A$2:$F$45,6,0)="Ja",BB104-MAX(BC104:BD104),BB104-BC104),0)</f>
        <v>0</v>
      </c>
    </row>
    <row r="105" spans="1:57" s="150" customFormat="1" x14ac:dyDescent="0.25">
      <c r="A105" s="142">
        <v>101</v>
      </c>
      <c r="B105" s="143" t="str">
        <f>IF(AND(E105&lt;&gt;0,D105&lt;&gt;0,F105&lt;&gt;0),IF(C105&lt;&gt;0,CONCATENATE(C105,"-AGr",VLOOKUP(D105,Listen!$A$2:$D$45,4,FALSE),"-",E105,"-",F105,),CONCATENATE("AGr",VLOOKUP(D105,Listen!$A$2:$D$45,4,FALSE),"-",E105,"-",F105)),"keine vollständige ID")</f>
        <v>keine vollständige ID</v>
      </c>
      <c r="C105" s="28"/>
      <c r="D105" s="144"/>
      <c r="E105" s="144"/>
      <c r="F105" s="151"/>
      <c r="G105" s="12"/>
      <c r="H105" s="12"/>
      <c r="I105" s="12"/>
      <c r="J105" s="12"/>
      <c r="K105" s="12"/>
      <c r="L105" s="145">
        <f>IF(E105&gt;A_Stammdaten!$B$12,0,G105+H105-J105)</f>
        <v>0</v>
      </c>
      <c r="M105" s="12"/>
      <c r="N105" s="12"/>
      <c r="O105" s="12"/>
      <c r="P105" s="45">
        <f t="shared" si="27"/>
        <v>0</v>
      </c>
      <c r="Q105" s="26"/>
      <c r="R105" s="26"/>
      <c r="S105" s="26"/>
      <c r="T105" s="26"/>
      <c r="U105" s="146"/>
      <c r="V105" s="26"/>
      <c r="W105" s="46" t="str">
        <f t="shared" si="28"/>
        <v>-</v>
      </c>
      <c r="X105" s="46" t="str">
        <f t="shared" si="29"/>
        <v>-</v>
      </c>
      <c r="Y105" s="46">
        <f>IF(ISBLANK($D105),0,VLOOKUP($D105,Listen!$A$2:$C$45,2,FALSE))</f>
        <v>0</v>
      </c>
      <c r="Z105" s="46">
        <f>IF(ISBLANK($D105),0,VLOOKUP($D105,Listen!$A$2:$C$45,3,FALSE))</f>
        <v>0</v>
      </c>
      <c r="AA105" s="35">
        <f t="shared" ref="AA105:AB124" si="51">IFERROR($Y105,0)</f>
        <v>0</v>
      </c>
      <c r="AB105" s="35">
        <f t="shared" si="51"/>
        <v>0</v>
      </c>
      <c r="AC105" s="35">
        <f>IFERROR(IF(OR($R105&lt;&gt;"Ja",VLOOKUP($D105,Listen!$A$2:$F$45,5,0)="Nein",E105&lt;IF(D105="LNG Anbindungsanlagen gemäß separater Festlegung",2022,2023)),$Y105,$W105),0)</f>
        <v>0</v>
      </c>
      <c r="AD105" s="35">
        <f>IFERROR(IF(OR($R105&lt;&gt;"Ja",VLOOKUP($D105,Listen!$A$2:$F$45,5,0)="Nein",E105&lt;IF(D105="LNG Anbindungsanlagen gemäß separater Festlegung",2022,2023)),$Y105,$W105),0)</f>
        <v>0</v>
      </c>
      <c r="AE105" s="35">
        <f>IFERROR(IF(OR($S105&lt;&gt;"Ja",VLOOKUP($D105,Listen!$A$2:$F$45,6,0)="Nein"),$Y105,$X105),0)</f>
        <v>0</v>
      </c>
      <c r="AF105" s="35">
        <f>IFERROR(IF(OR($S105&lt;&gt;"Ja",VLOOKUP($D105,Listen!$A$2:$F$45,6,0)="Nein"),$Y105,$X105),0)</f>
        <v>0</v>
      </c>
      <c r="AG105" s="35">
        <f>IFERROR(IF(OR($S105&lt;&gt;"Ja",VLOOKUP($D105,Listen!$A$2:$F$45,6,0)="Nein"),$Y105,$X105),0)</f>
        <v>0</v>
      </c>
      <c r="AH105" s="37">
        <f t="shared" si="30"/>
        <v>0</v>
      </c>
      <c r="AI105" s="147">
        <f>IFERROR(IF(VLOOKUP($D105,Listen!$A$2:$F$45,6,0)="Ja",MAX(BC105:BD105),D_SAV!$BC105),0)</f>
        <v>0</v>
      </c>
      <c r="AJ105" s="37">
        <f t="shared" si="31"/>
        <v>0</v>
      </c>
      <c r="AL105" s="149">
        <f t="shared" si="32"/>
        <v>0</v>
      </c>
      <c r="AM105" s="149">
        <f t="shared" si="33"/>
        <v>0</v>
      </c>
      <c r="AN105" s="149">
        <f t="shared" si="34"/>
        <v>0</v>
      </c>
      <c r="AO105" s="149">
        <f t="shared" si="35"/>
        <v>0</v>
      </c>
      <c r="AP105" s="149">
        <f t="shared" si="36"/>
        <v>0</v>
      </c>
      <c r="AQ105" s="149">
        <f t="shared" si="37"/>
        <v>0</v>
      </c>
      <c r="AR105" s="149">
        <f t="shared" si="38"/>
        <v>0</v>
      </c>
      <c r="AS105" s="149">
        <f t="shared" si="39"/>
        <v>0</v>
      </c>
      <c r="AT105" s="149">
        <f t="shared" si="40"/>
        <v>0</v>
      </c>
      <c r="AU105" s="149">
        <f t="shared" si="41"/>
        <v>0</v>
      </c>
      <c r="AV105" s="149">
        <f t="shared" si="42"/>
        <v>0</v>
      </c>
      <c r="AW105" s="149">
        <f t="shared" si="43"/>
        <v>0</v>
      </c>
      <c r="AX105" s="149">
        <f t="shared" si="44"/>
        <v>0</v>
      </c>
      <c r="AY105" s="149">
        <f t="shared" si="45"/>
        <v>0</v>
      </c>
      <c r="AZ105" s="149">
        <f t="shared" si="46"/>
        <v>0</v>
      </c>
      <c r="BA105" s="149">
        <f>IFERROR(IF(VLOOKUP($D105,Listen!$A$2:$F$45,6,0)="Ja",AX105-MAX(AY105:AZ105),AX105-AY105),0)</f>
        <v>0</v>
      </c>
      <c r="BB105" s="149">
        <f t="shared" si="47"/>
        <v>0</v>
      </c>
      <c r="BC105" s="149">
        <f t="shared" si="48"/>
        <v>0</v>
      </c>
      <c r="BD105" s="149">
        <f t="shared" si="49"/>
        <v>0</v>
      </c>
      <c r="BE105" s="149">
        <f>IFERROR(IF(VLOOKUP($D105,Listen!$A$2:$F$45,6,0)="Ja",BB105-MAX(BC105:BD105),BB105-BC105),0)</f>
        <v>0</v>
      </c>
    </row>
    <row r="106" spans="1:57" s="150" customFormat="1" x14ac:dyDescent="0.25">
      <c r="A106" s="142">
        <v>102</v>
      </c>
      <c r="B106" s="143" t="str">
        <f>IF(AND(E106&lt;&gt;0,D106&lt;&gt;0,F106&lt;&gt;0),IF(C106&lt;&gt;0,CONCATENATE(C106,"-AGr",VLOOKUP(D106,Listen!$A$2:$D$45,4,FALSE),"-",E106,"-",F106,),CONCATENATE("AGr",VLOOKUP(D106,Listen!$A$2:$D$45,4,FALSE),"-",E106,"-",F106)),"keine vollständige ID")</f>
        <v>keine vollständige ID</v>
      </c>
      <c r="C106" s="28"/>
      <c r="D106" s="144"/>
      <c r="E106" s="144"/>
      <c r="F106" s="151"/>
      <c r="G106" s="12"/>
      <c r="H106" s="12"/>
      <c r="I106" s="12"/>
      <c r="J106" s="12"/>
      <c r="K106" s="12"/>
      <c r="L106" s="145">
        <f>IF(E106&gt;A_Stammdaten!$B$12,0,G106+H106-J106)</f>
        <v>0</v>
      </c>
      <c r="M106" s="12"/>
      <c r="N106" s="12"/>
      <c r="O106" s="12"/>
      <c r="P106" s="45">
        <f t="shared" si="27"/>
        <v>0</v>
      </c>
      <c r="Q106" s="26"/>
      <c r="R106" s="26"/>
      <c r="S106" s="26"/>
      <c r="T106" s="26"/>
      <c r="U106" s="146"/>
      <c r="V106" s="26"/>
      <c r="W106" s="46" t="str">
        <f t="shared" si="28"/>
        <v>-</v>
      </c>
      <c r="X106" s="46" t="str">
        <f t="shared" si="29"/>
        <v>-</v>
      </c>
      <c r="Y106" s="46">
        <f>IF(ISBLANK($D106),0,VLOOKUP($D106,Listen!$A$2:$C$45,2,FALSE))</f>
        <v>0</v>
      </c>
      <c r="Z106" s="46">
        <f>IF(ISBLANK($D106),0,VLOOKUP($D106,Listen!$A$2:$C$45,3,FALSE))</f>
        <v>0</v>
      </c>
      <c r="AA106" s="35">
        <f t="shared" si="51"/>
        <v>0</v>
      </c>
      <c r="AB106" s="35">
        <f t="shared" si="51"/>
        <v>0</v>
      </c>
      <c r="AC106" s="35">
        <f>IFERROR(IF(OR($R106&lt;&gt;"Ja",VLOOKUP($D106,Listen!$A$2:$F$45,5,0)="Nein",E106&lt;IF(D106="LNG Anbindungsanlagen gemäß separater Festlegung",2022,2023)),$Y106,$W106),0)</f>
        <v>0</v>
      </c>
      <c r="AD106" s="35">
        <f>IFERROR(IF(OR($R106&lt;&gt;"Ja",VLOOKUP($D106,Listen!$A$2:$F$45,5,0)="Nein",E106&lt;IF(D106="LNG Anbindungsanlagen gemäß separater Festlegung",2022,2023)),$Y106,$W106),0)</f>
        <v>0</v>
      </c>
      <c r="AE106" s="35">
        <f>IFERROR(IF(OR($S106&lt;&gt;"Ja",VLOOKUP($D106,Listen!$A$2:$F$45,6,0)="Nein"),$Y106,$X106),0)</f>
        <v>0</v>
      </c>
      <c r="AF106" s="35">
        <f>IFERROR(IF(OR($S106&lt;&gt;"Ja",VLOOKUP($D106,Listen!$A$2:$F$45,6,0)="Nein"),$Y106,$X106),0)</f>
        <v>0</v>
      </c>
      <c r="AG106" s="35">
        <f>IFERROR(IF(OR($S106&lt;&gt;"Ja",VLOOKUP($D106,Listen!$A$2:$F$45,6,0)="Nein"),$Y106,$X106),0)</f>
        <v>0</v>
      </c>
      <c r="AH106" s="37">
        <f t="shared" si="30"/>
        <v>0</v>
      </c>
      <c r="AI106" s="147">
        <f>IFERROR(IF(VLOOKUP($D106,Listen!$A$2:$F$45,6,0)="Ja",MAX(BC106:BD106),D_SAV!$BC106),0)</f>
        <v>0</v>
      </c>
      <c r="AJ106" s="37">
        <f t="shared" si="31"/>
        <v>0</v>
      </c>
      <c r="AL106" s="149">
        <f t="shared" si="32"/>
        <v>0</v>
      </c>
      <c r="AM106" s="149">
        <f t="shared" si="33"/>
        <v>0</v>
      </c>
      <c r="AN106" s="149">
        <f t="shared" si="34"/>
        <v>0</v>
      </c>
      <c r="AO106" s="149">
        <f t="shared" si="35"/>
        <v>0</v>
      </c>
      <c r="AP106" s="149">
        <f t="shared" si="36"/>
        <v>0</v>
      </c>
      <c r="AQ106" s="149">
        <f t="shared" si="37"/>
        <v>0</v>
      </c>
      <c r="AR106" s="149">
        <f t="shared" si="38"/>
        <v>0</v>
      </c>
      <c r="AS106" s="149">
        <f t="shared" si="39"/>
        <v>0</v>
      </c>
      <c r="AT106" s="149">
        <f t="shared" si="40"/>
        <v>0</v>
      </c>
      <c r="AU106" s="149">
        <f t="shared" si="41"/>
        <v>0</v>
      </c>
      <c r="AV106" s="149">
        <f t="shared" si="42"/>
        <v>0</v>
      </c>
      <c r="AW106" s="149">
        <f t="shared" si="43"/>
        <v>0</v>
      </c>
      <c r="AX106" s="149">
        <f t="shared" si="44"/>
        <v>0</v>
      </c>
      <c r="AY106" s="149">
        <f t="shared" si="45"/>
        <v>0</v>
      </c>
      <c r="AZ106" s="149">
        <f t="shared" si="46"/>
        <v>0</v>
      </c>
      <c r="BA106" s="149">
        <f>IFERROR(IF(VLOOKUP($D106,Listen!$A$2:$F$45,6,0)="Ja",AX106-MAX(AY106:AZ106),AX106-AY106),0)</f>
        <v>0</v>
      </c>
      <c r="BB106" s="149">
        <f t="shared" si="47"/>
        <v>0</v>
      </c>
      <c r="BC106" s="149">
        <f t="shared" si="48"/>
        <v>0</v>
      </c>
      <c r="BD106" s="149">
        <f t="shared" si="49"/>
        <v>0</v>
      </c>
      <c r="BE106" s="149">
        <f>IFERROR(IF(VLOOKUP($D106,Listen!$A$2:$F$45,6,0)="Ja",BB106-MAX(BC106:BD106),BB106-BC106),0)</f>
        <v>0</v>
      </c>
    </row>
    <row r="107" spans="1:57" s="150" customFormat="1" x14ac:dyDescent="0.25">
      <c r="A107" s="142">
        <v>103</v>
      </c>
      <c r="B107" s="143" t="str">
        <f>IF(AND(E107&lt;&gt;0,D107&lt;&gt;0,F107&lt;&gt;0),IF(C107&lt;&gt;0,CONCATENATE(C107,"-AGr",VLOOKUP(D107,Listen!$A$2:$D$45,4,FALSE),"-",E107,"-",F107,),CONCATENATE("AGr",VLOOKUP(D107,Listen!$A$2:$D$45,4,FALSE),"-",E107,"-",F107)),"keine vollständige ID")</f>
        <v>keine vollständige ID</v>
      </c>
      <c r="C107" s="28"/>
      <c r="D107" s="144"/>
      <c r="E107" s="144"/>
      <c r="F107" s="151"/>
      <c r="G107" s="12"/>
      <c r="H107" s="12"/>
      <c r="I107" s="12"/>
      <c r="J107" s="12"/>
      <c r="K107" s="12"/>
      <c r="L107" s="145">
        <f>IF(E107&gt;A_Stammdaten!$B$12,0,G107+H107-J107)</f>
        <v>0</v>
      </c>
      <c r="M107" s="12"/>
      <c r="N107" s="12"/>
      <c r="O107" s="12"/>
      <c r="P107" s="45">
        <f t="shared" si="27"/>
        <v>0</v>
      </c>
      <c r="Q107" s="26"/>
      <c r="R107" s="26"/>
      <c r="S107" s="26"/>
      <c r="T107" s="26"/>
      <c r="U107" s="146"/>
      <c r="V107" s="26"/>
      <c r="W107" s="46" t="str">
        <f t="shared" si="28"/>
        <v>-</v>
      </c>
      <c r="X107" s="46" t="str">
        <f t="shared" si="29"/>
        <v>-</v>
      </c>
      <c r="Y107" s="46">
        <f>IF(ISBLANK($D107),0,VLOOKUP($D107,Listen!$A$2:$C$45,2,FALSE))</f>
        <v>0</v>
      </c>
      <c r="Z107" s="46">
        <f>IF(ISBLANK($D107),0,VLOOKUP($D107,Listen!$A$2:$C$45,3,FALSE))</f>
        <v>0</v>
      </c>
      <c r="AA107" s="35">
        <f t="shared" si="51"/>
        <v>0</v>
      </c>
      <c r="AB107" s="35">
        <f t="shared" si="51"/>
        <v>0</v>
      </c>
      <c r="AC107" s="35">
        <f>IFERROR(IF(OR($R107&lt;&gt;"Ja",VLOOKUP($D107,Listen!$A$2:$F$45,5,0)="Nein",E107&lt;IF(D107="LNG Anbindungsanlagen gemäß separater Festlegung",2022,2023)),$Y107,$W107),0)</f>
        <v>0</v>
      </c>
      <c r="AD107" s="35">
        <f>IFERROR(IF(OR($R107&lt;&gt;"Ja",VLOOKUP($D107,Listen!$A$2:$F$45,5,0)="Nein",E107&lt;IF(D107="LNG Anbindungsanlagen gemäß separater Festlegung",2022,2023)),$Y107,$W107),0)</f>
        <v>0</v>
      </c>
      <c r="AE107" s="35">
        <f>IFERROR(IF(OR($S107&lt;&gt;"Ja",VLOOKUP($D107,Listen!$A$2:$F$45,6,0)="Nein"),$Y107,$X107),0)</f>
        <v>0</v>
      </c>
      <c r="AF107" s="35">
        <f>IFERROR(IF(OR($S107&lt;&gt;"Ja",VLOOKUP($D107,Listen!$A$2:$F$45,6,0)="Nein"),$Y107,$X107),0)</f>
        <v>0</v>
      </c>
      <c r="AG107" s="35">
        <f>IFERROR(IF(OR($S107&lt;&gt;"Ja",VLOOKUP($D107,Listen!$A$2:$F$45,6,0)="Nein"),$Y107,$X107),0)</f>
        <v>0</v>
      </c>
      <c r="AH107" s="37">
        <f t="shared" si="30"/>
        <v>0</v>
      </c>
      <c r="AI107" s="147">
        <f>IFERROR(IF(VLOOKUP($D107,Listen!$A$2:$F$45,6,0)="Ja",MAX(BC107:BD107),D_SAV!$BC107),0)</f>
        <v>0</v>
      </c>
      <c r="AJ107" s="37">
        <f t="shared" si="31"/>
        <v>0</v>
      </c>
      <c r="AL107" s="149">
        <f t="shared" si="32"/>
        <v>0</v>
      </c>
      <c r="AM107" s="149">
        <f t="shared" si="33"/>
        <v>0</v>
      </c>
      <c r="AN107" s="149">
        <f t="shared" si="34"/>
        <v>0</v>
      </c>
      <c r="AO107" s="149">
        <f t="shared" si="35"/>
        <v>0</v>
      </c>
      <c r="AP107" s="149">
        <f t="shared" si="36"/>
        <v>0</v>
      </c>
      <c r="AQ107" s="149">
        <f t="shared" si="37"/>
        <v>0</v>
      </c>
      <c r="AR107" s="149">
        <f t="shared" si="38"/>
        <v>0</v>
      </c>
      <c r="AS107" s="149">
        <f t="shared" si="39"/>
        <v>0</v>
      </c>
      <c r="AT107" s="149">
        <f t="shared" si="40"/>
        <v>0</v>
      </c>
      <c r="AU107" s="149">
        <f t="shared" si="41"/>
        <v>0</v>
      </c>
      <c r="AV107" s="149">
        <f t="shared" si="42"/>
        <v>0</v>
      </c>
      <c r="AW107" s="149">
        <f t="shared" si="43"/>
        <v>0</v>
      </c>
      <c r="AX107" s="149">
        <f t="shared" si="44"/>
        <v>0</v>
      </c>
      <c r="AY107" s="149">
        <f t="shared" si="45"/>
        <v>0</v>
      </c>
      <c r="AZ107" s="149">
        <f t="shared" si="46"/>
        <v>0</v>
      </c>
      <c r="BA107" s="149">
        <f>IFERROR(IF(VLOOKUP($D107,Listen!$A$2:$F$45,6,0)="Ja",AX107-MAX(AY107:AZ107),AX107-AY107),0)</f>
        <v>0</v>
      </c>
      <c r="BB107" s="149">
        <f t="shared" si="47"/>
        <v>0</v>
      </c>
      <c r="BC107" s="149">
        <f t="shared" si="48"/>
        <v>0</v>
      </c>
      <c r="BD107" s="149">
        <f t="shared" si="49"/>
        <v>0</v>
      </c>
      <c r="BE107" s="149">
        <f>IFERROR(IF(VLOOKUP($D107,Listen!$A$2:$F$45,6,0)="Ja",BB107-MAX(BC107:BD107),BB107-BC107),0)</f>
        <v>0</v>
      </c>
    </row>
    <row r="108" spans="1:57" s="150" customFormat="1" x14ac:dyDescent="0.25">
      <c r="A108" s="142">
        <v>104</v>
      </c>
      <c r="B108" s="143" t="str">
        <f>IF(AND(E108&lt;&gt;0,D108&lt;&gt;0,F108&lt;&gt;0),IF(C108&lt;&gt;0,CONCATENATE(C108,"-AGr",VLOOKUP(D108,Listen!$A$2:$D$45,4,FALSE),"-",E108,"-",F108,),CONCATENATE("AGr",VLOOKUP(D108,Listen!$A$2:$D$45,4,FALSE),"-",E108,"-",F108)),"keine vollständige ID")</f>
        <v>keine vollständige ID</v>
      </c>
      <c r="C108" s="28"/>
      <c r="D108" s="144"/>
      <c r="E108" s="144"/>
      <c r="F108" s="151"/>
      <c r="G108" s="12"/>
      <c r="H108" s="12"/>
      <c r="I108" s="12"/>
      <c r="J108" s="12"/>
      <c r="K108" s="12"/>
      <c r="L108" s="145">
        <f>IF(E108&gt;A_Stammdaten!$B$12,0,G108+H108-J108)</f>
        <v>0</v>
      </c>
      <c r="M108" s="12"/>
      <c r="N108" s="12"/>
      <c r="O108" s="12"/>
      <c r="P108" s="45">
        <f t="shared" si="27"/>
        <v>0</v>
      </c>
      <c r="Q108" s="26"/>
      <c r="R108" s="26"/>
      <c r="S108" s="26"/>
      <c r="T108" s="26"/>
      <c r="U108" s="146"/>
      <c r="V108" s="26"/>
      <c r="W108" s="46" t="str">
        <f t="shared" si="28"/>
        <v>-</v>
      </c>
      <c r="X108" s="46" t="str">
        <f t="shared" si="29"/>
        <v>-</v>
      </c>
      <c r="Y108" s="46">
        <f>IF(ISBLANK($D108),0,VLOOKUP($D108,Listen!$A$2:$C$45,2,FALSE))</f>
        <v>0</v>
      </c>
      <c r="Z108" s="46">
        <f>IF(ISBLANK($D108),0,VLOOKUP($D108,Listen!$A$2:$C$45,3,FALSE))</f>
        <v>0</v>
      </c>
      <c r="AA108" s="35">
        <f t="shared" si="51"/>
        <v>0</v>
      </c>
      <c r="AB108" s="35">
        <f t="shared" si="51"/>
        <v>0</v>
      </c>
      <c r="AC108" s="35">
        <f>IFERROR(IF(OR($R108&lt;&gt;"Ja",VLOOKUP($D108,Listen!$A$2:$F$45,5,0)="Nein",E108&lt;IF(D108="LNG Anbindungsanlagen gemäß separater Festlegung",2022,2023)),$Y108,$W108),0)</f>
        <v>0</v>
      </c>
      <c r="AD108" s="35">
        <f>IFERROR(IF(OR($R108&lt;&gt;"Ja",VLOOKUP($D108,Listen!$A$2:$F$45,5,0)="Nein",E108&lt;IF(D108="LNG Anbindungsanlagen gemäß separater Festlegung",2022,2023)),$Y108,$W108),0)</f>
        <v>0</v>
      </c>
      <c r="AE108" s="35">
        <f>IFERROR(IF(OR($S108&lt;&gt;"Ja",VLOOKUP($D108,Listen!$A$2:$F$45,6,0)="Nein"),$Y108,$X108),0)</f>
        <v>0</v>
      </c>
      <c r="AF108" s="35">
        <f>IFERROR(IF(OR($S108&lt;&gt;"Ja",VLOOKUP($D108,Listen!$A$2:$F$45,6,0)="Nein"),$Y108,$X108),0)</f>
        <v>0</v>
      </c>
      <c r="AG108" s="35">
        <f>IFERROR(IF(OR($S108&lt;&gt;"Ja",VLOOKUP($D108,Listen!$A$2:$F$45,6,0)="Nein"),$Y108,$X108),0)</f>
        <v>0</v>
      </c>
      <c r="AH108" s="37">
        <f t="shared" si="30"/>
        <v>0</v>
      </c>
      <c r="AI108" s="147">
        <f>IFERROR(IF(VLOOKUP($D108,Listen!$A$2:$F$45,6,0)="Ja",MAX(BC108:BD108),D_SAV!$BC108),0)</f>
        <v>0</v>
      </c>
      <c r="AJ108" s="37">
        <f t="shared" si="31"/>
        <v>0</v>
      </c>
      <c r="AL108" s="149">
        <f t="shared" si="32"/>
        <v>0</v>
      </c>
      <c r="AM108" s="149">
        <f t="shared" si="33"/>
        <v>0</v>
      </c>
      <c r="AN108" s="149">
        <f t="shared" si="34"/>
        <v>0</v>
      </c>
      <c r="AO108" s="149">
        <f t="shared" si="35"/>
        <v>0</v>
      </c>
      <c r="AP108" s="149">
        <f t="shared" si="36"/>
        <v>0</v>
      </c>
      <c r="AQ108" s="149">
        <f t="shared" si="37"/>
        <v>0</v>
      </c>
      <c r="AR108" s="149">
        <f t="shared" si="38"/>
        <v>0</v>
      </c>
      <c r="AS108" s="149">
        <f t="shared" si="39"/>
        <v>0</v>
      </c>
      <c r="AT108" s="149">
        <f t="shared" si="40"/>
        <v>0</v>
      </c>
      <c r="AU108" s="149">
        <f t="shared" si="41"/>
        <v>0</v>
      </c>
      <c r="AV108" s="149">
        <f t="shared" si="42"/>
        <v>0</v>
      </c>
      <c r="AW108" s="149">
        <f t="shared" si="43"/>
        <v>0</v>
      </c>
      <c r="AX108" s="149">
        <f t="shared" si="44"/>
        <v>0</v>
      </c>
      <c r="AY108" s="149">
        <f t="shared" si="45"/>
        <v>0</v>
      </c>
      <c r="AZ108" s="149">
        <f t="shared" si="46"/>
        <v>0</v>
      </c>
      <c r="BA108" s="149">
        <f>IFERROR(IF(VLOOKUP($D108,Listen!$A$2:$F$45,6,0)="Ja",AX108-MAX(AY108:AZ108),AX108-AY108),0)</f>
        <v>0</v>
      </c>
      <c r="BB108" s="149">
        <f t="shared" si="47"/>
        <v>0</v>
      </c>
      <c r="BC108" s="149">
        <f t="shared" si="48"/>
        <v>0</v>
      </c>
      <c r="BD108" s="149">
        <f t="shared" si="49"/>
        <v>0</v>
      </c>
      <c r="BE108" s="149">
        <f>IFERROR(IF(VLOOKUP($D108,Listen!$A$2:$F$45,6,0)="Ja",BB108-MAX(BC108:BD108),BB108-BC108),0)</f>
        <v>0</v>
      </c>
    </row>
    <row r="109" spans="1:57" s="150" customFormat="1" x14ac:dyDescent="0.25">
      <c r="A109" s="142">
        <v>105</v>
      </c>
      <c r="B109" s="143" t="str">
        <f>IF(AND(E109&lt;&gt;0,D109&lt;&gt;0,F109&lt;&gt;0),IF(C109&lt;&gt;0,CONCATENATE(C109,"-AGr",VLOOKUP(D109,Listen!$A$2:$D$45,4,FALSE),"-",E109,"-",F109,),CONCATENATE("AGr",VLOOKUP(D109,Listen!$A$2:$D$45,4,FALSE),"-",E109,"-",F109)),"keine vollständige ID")</f>
        <v>keine vollständige ID</v>
      </c>
      <c r="C109" s="28"/>
      <c r="D109" s="144"/>
      <c r="E109" s="144"/>
      <c r="F109" s="151"/>
      <c r="G109" s="12"/>
      <c r="H109" s="12"/>
      <c r="I109" s="12"/>
      <c r="J109" s="12"/>
      <c r="K109" s="12"/>
      <c r="L109" s="145">
        <f>IF(E109&gt;A_Stammdaten!$B$12,0,G109+H109-J109)</f>
        <v>0</v>
      </c>
      <c r="M109" s="12"/>
      <c r="N109" s="12"/>
      <c r="O109" s="12"/>
      <c r="P109" s="45">
        <f t="shared" si="27"/>
        <v>0</v>
      </c>
      <c r="Q109" s="26"/>
      <c r="R109" s="26"/>
      <c r="S109" s="26"/>
      <c r="T109" s="26"/>
      <c r="U109" s="146"/>
      <c r="V109" s="26"/>
      <c r="W109" s="46" t="str">
        <f t="shared" si="28"/>
        <v>-</v>
      </c>
      <c r="X109" s="46" t="str">
        <f t="shared" si="29"/>
        <v>-</v>
      </c>
      <c r="Y109" s="46">
        <f>IF(ISBLANK($D109),0,VLOOKUP($D109,Listen!$A$2:$C$45,2,FALSE))</f>
        <v>0</v>
      </c>
      <c r="Z109" s="46">
        <f>IF(ISBLANK($D109),0,VLOOKUP($D109,Listen!$A$2:$C$45,3,FALSE))</f>
        <v>0</v>
      </c>
      <c r="AA109" s="35">
        <f t="shared" si="51"/>
        <v>0</v>
      </c>
      <c r="AB109" s="35">
        <f t="shared" si="51"/>
        <v>0</v>
      </c>
      <c r="AC109" s="35">
        <f>IFERROR(IF(OR($R109&lt;&gt;"Ja",VLOOKUP($D109,Listen!$A$2:$F$45,5,0)="Nein",E109&lt;IF(D109="LNG Anbindungsanlagen gemäß separater Festlegung",2022,2023)),$Y109,$W109),0)</f>
        <v>0</v>
      </c>
      <c r="AD109" s="35">
        <f>IFERROR(IF(OR($R109&lt;&gt;"Ja",VLOOKUP($D109,Listen!$A$2:$F$45,5,0)="Nein",E109&lt;IF(D109="LNG Anbindungsanlagen gemäß separater Festlegung",2022,2023)),$Y109,$W109),0)</f>
        <v>0</v>
      </c>
      <c r="AE109" s="35">
        <f>IFERROR(IF(OR($S109&lt;&gt;"Ja",VLOOKUP($D109,Listen!$A$2:$F$45,6,0)="Nein"),$Y109,$X109),0)</f>
        <v>0</v>
      </c>
      <c r="AF109" s="35">
        <f>IFERROR(IF(OR($S109&lt;&gt;"Ja",VLOOKUP($D109,Listen!$A$2:$F$45,6,0)="Nein"),$Y109,$X109),0)</f>
        <v>0</v>
      </c>
      <c r="AG109" s="35">
        <f>IFERROR(IF(OR($S109&lt;&gt;"Ja",VLOOKUP($D109,Listen!$A$2:$F$45,6,0)="Nein"),$Y109,$X109),0)</f>
        <v>0</v>
      </c>
      <c r="AH109" s="37">
        <f t="shared" si="30"/>
        <v>0</v>
      </c>
      <c r="AI109" s="147">
        <f>IFERROR(IF(VLOOKUP($D109,Listen!$A$2:$F$45,6,0)="Ja",MAX(BC109:BD109),D_SAV!$BC109),0)</f>
        <v>0</v>
      </c>
      <c r="AJ109" s="37">
        <f t="shared" si="31"/>
        <v>0</v>
      </c>
      <c r="AL109" s="149">
        <f t="shared" si="32"/>
        <v>0</v>
      </c>
      <c r="AM109" s="149">
        <f t="shared" si="33"/>
        <v>0</v>
      </c>
      <c r="AN109" s="149">
        <f t="shared" si="34"/>
        <v>0</v>
      </c>
      <c r="AO109" s="149">
        <f t="shared" si="35"/>
        <v>0</v>
      </c>
      <c r="AP109" s="149">
        <f t="shared" si="36"/>
        <v>0</v>
      </c>
      <c r="AQ109" s="149">
        <f t="shared" si="37"/>
        <v>0</v>
      </c>
      <c r="AR109" s="149">
        <f t="shared" si="38"/>
        <v>0</v>
      </c>
      <c r="AS109" s="149">
        <f t="shared" si="39"/>
        <v>0</v>
      </c>
      <c r="AT109" s="149">
        <f t="shared" si="40"/>
        <v>0</v>
      </c>
      <c r="AU109" s="149">
        <f t="shared" si="41"/>
        <v>0</v>
      </c>
      <c r="AV109" s="149">
        <f t="shared" si="42"/>
        <v>0</v>
      </c>
      <c r="AW109" s="149">
        <f t="shared" si="43"/>
        <v>0</v>
      </c>
      <c r="AX109" s="149">
        <f t="shared" si="44"/>
        <v>0</v>
      </c>
      <c r="AY109" s="149">
        <f t="shared" si="45"/>
        <v>0</v>
      </c>
      <c r="AZ109" s="149">
        <f t="shared" si="46"/>
        <v>0</v>
      </c>
      <c r="BA109" s="149">
        <f>IFERROR(IF(VLOOKUP($D109,Listen!$A$2:$F$45,6,0)="Ja",AX109-MAX(AY109:AZ109),AX109-AY109),0)</f>
        <v>0</v>
      </c>
      <c r="BB109" s="149">
        <f t="shared" si="47"/>
        <v>0</v>
      </c>
      <c r="BC109" s="149">
        <f t="shared" si="48"/>
        <v>0</v>
      </c>
      <c r="BD109" s="149">
        <f t="shared" si="49"/>
        <v>0</v>
      </c>
      <c r="BE109" s="149">
        <f>IFERROR(IF(VLOOKUP($D109,Listen!$A$2:$F$45,6,0)="Ja",BB109-MAX(BC109:BD109),BB109-BC109),0)</f>
        <v>0</v>
      </c>
    </row>
    <row r="110" spans="1:57" s="150" customFormat="1" x14ac:dyDescent="0.25">
      <c r="A110" s="142">
        <v>106</v>
      </c>
      <c r="B110" s="143" t="str">
        <f>IF(AND(E110&lt;&gt;0,D110&lt;&gt;0,F110&lt;&gt;0),IF(C110&lt;&gt;0,CONCATENATE(C110,"-AGr",VLOOKUP(D110,Listen!$A$2:$D$45,4,FALSE),"-",E110,"-",F110,),CONCATENATE("AGr",VLOOKUP(D110,Listen!$A$2:$D$45,4,FALSE),"-",E110,"-",F110)),"keine vollständige ID")</f>
        <v>keine vollständige ID</v>
      </c>
      <c r="C110" s="28"/>
      <c r="D110" s="144"/>
      <c r="E110" s="144"/>
      <c r="F110" s="151"/>
      <c r="G110" s="12"/>
      <c r="H110" s="12"/>
      <c r="I110" s="12"/>
      <c r="J110" s="12"/>
      <c r="K110" s="12"/>
      <c r="L110" s="145">
        <f>IF(E110&gt;A_Stammdaten!$B$12,0,G110+H110-J110)</f>
        <v>0</v>
      </c>
      <c r="M110" s="12"/>
      <c r="N110" s="12"/>
      <c r="O110" s="12"/>
      <c r="P110" s="45">
        <f t="shared" si="27"/>
        <v>0</v>
      </c>
      <c r="Q110" s="26"/>
      <c r="R110" s="26"/>
      <c r="S110" s="26"/>
      <c r="T110" s="26"/>
      <c r="U110" s="146"/>
      <c r="V110" s="26"/>
      <c r="W110" s="46" t="str">
        <f t="shared" si="28"/>
        <v>-</v>
      </c>
      <c r="X110" s="46" t="str">
        <f t="shared" si="29"/>
        <v>-</v>
      </c>
      <c r="Y110" s="46">
        <f>IF(ISBLANK($D110),0,VLOOKUP($D110,Listen!$A$2:$C$45,2,FALSE))</f>
        <v>0</v>
      </c>
      <c r="Z110" s="46">
        <f>IF(ISBLANK($D110),0,VLOOKUP($D110,Listen!$A$2:$C$45,3,FALSE))</f>
        <v>0</v>
      </c>
      <c r="AA110" s="35">
        <f t="shared" si="51"/>
        <v>0</v>
      </c>
      <c r="AB110" s="35">
        <f t="shared" si="51"/>
        <v>0</v>
      </c>
      <c r="AC110" s="35">
        <f>IFERROR(IF(OR($R110&lt;&gt;"Ja",VLOOKUP($D110,Listen!$A$2:$F$45,5,0)="Nein",E110&lt;IF(D110="LNG Anbindungsanlagen gemäß separater Festlegung",2022,2023)),$Y110,$W110),0)</f>
        <v>0</v>
      </c>
      <c r="AD110" s="35">
        <f>IFERROR(IF(OR($R110&lt;&gt;"Ja",VLOOKUP($D110,Listen!$A$2:$F$45,5,0)="Nein",E110&lt;IF(D110="LNG Anbindungsanlagen gemäß separater Festlegung",2022,2023)),$Y110,$W110),0)</f>
        <v>0</v>
      </c>
      <c r="AE110" s="35">
        <f>IFERROR(IF(OR($S110&lt;&gt;"Ja",VLOOKUP($D110,Listen!$A$2:$F$45,6,0)="Nein"),$Y110,$X110),0)</f>
        <v>0</v>
      </c>
      <c r="AF110" s="35">
        <f>IFERROR(IF(OR($S110&lt;&gt;"Ja",VLOOKUP($D110,Listen!$A$2:$F$45,6,0)="Nein"),$Y110,$X110),0)</f>
        <v>0</v>
      </c>
      <c r="AG110" s="35">
        <f>IFERROR(IF(OR($S110&lt;&gt;"Ja",VLOOKUP($D110,Listen!$A$2:$F$45,6,0)="Nein"),$Y110,$X110),0)</f>
        <v>0</v>
      </c>
      <c r="AH110" s="37">
        <f t="shared" si="30"/>
        <v>0</v>
      </c>
      <c r="AI110" s="147">
        <f>IFERROR(IF(VLOOKUP($D110,Listen!$A$2:$F$45,6,0)="Ja",MAX(BC110:BD110),D_SAV!$BC110),0)</f>
        <v>0</v>
      </c>
      <c r="AJ110" s="37">
        <f t="shared" si="31"/>
        <v>0</v>
      </c>
      <c r="AL110" s="149">
        <f t="shared" si="32"/>
        <v>0</v>
      </c>
      <c r="AM110" s="149">
        <f t="shared" si="33"/>
        <v>0</v>
      </c>
      <c r="AN110" s="149">
        <f t="shared" si="34"/>
        <v>0</v>
      </c>
      <c r="AO110" s="149">
        <f t="shared" si="35"/>
        <v>0</v>
      </c>
      <c r="AP110" s="149">
        <f t="shared" si="36"/>
        <v>0</v>
      </c>
      <c r="AQ110" s="149">
        <f t="shared" si="37"/>
        <v>0</v>
      </c>
      <c r="AR110" s="149">
        <f t="shared" si="38"/>
        <v>0</v>
      </c>
      <c r="AS110" s="149">
        <f t="shared" si="39"/>
        <v>0</v>
      </c>
      <c r="AT110" s="149">
        <f t="shared" si="40"/>
        <v>0</v>
      </c>
      <c r="AU110" s="149">
        <f t="shared" si="41"/>
        <v>0</v>
      </c>
      <c r="AV110" s="149">
        <f t="shared" si="42"/>
        <v>0</v>
      </c>
      <c r="AW110" s="149">
        <f t="shared" si="43"/>
        <v>0</v>
      </c>
      <c r="AX110" s="149">
        <f t="shared" si="44"/>
        <v>0</v>
      </c>
      <c r="AY110" s="149">
        <f t="shared" si="45"/>
        <v>0</v>
      </c>
      <c r="AZ110" s="149">
        <f t="shared" si="46"/>
        <v>0</v>
      </c>
      <c r="BA110" s="149">
        <f>IFERROR(IF(VLOOKUP($D110,Listen!$A$2:$F$45,6,0)="Ja",AX110-MAX(AY110:AZ110),AX110-AY110),0)</f>
        <v>0</v>
      </c>
      <c r="BB110" s="149">
        <f t="shared" si="47"/>
        <v>0</v>
      </c>
      <c r="BC110" s="149">
        <f t="shared" si="48"/>
        <v>0</v>
      </c>
      <c r="BD110" s="149">
        <f t="shared" si="49"/>
        <v>0</v>
      </c>
      <c r="BE110" s="149">
        <f>IFERROR(IF(VLOOKUP($D110,Listen!$A$2:$F$45,6,0)="Ja",BB110-MAX(BC110:BD110),BB110-BC110),0)</f>
        <v>0</v>
      </c>
    </row>
    <row r="111" spans="1:57" s="150" customFormat="1" x14ac:dyDescent="0.25">
      <c r="A111" s="142">
        <v>107</v>
      </c>
      <c r="B111" s="143" t="str">
        <f>IF(AND(E111&lt;&gt;0,D111&lt;&gt;0,F111&lt;&gt;0),IF(C111&lt;&gt;0,CONCATENATE(C111,"-AGr",VLOOKUP(D111,Listen!$A$2:$D$45,4,FALSE),"-",E111,"-",F111,),CONCATENATE("AGr",VLOOKUP(D111,Listen!$A$2:$D$45,4,FALSE),"-",E111,"-",F111)),"keine vollständige ID")</f>
        <v>keine vollständige ID</v>
      </c>
      <c r="C111" s="28"/>
      <c r="D111" s="144"/>
      <c r="E111" s="144"/>
      <c r="F111" s="151"/>
      <c r="G111" s="12"/>
      <c r="H111" s="12"/>
      <c r="I111" s="12"/>
      <c r="J111" s="12"/>
      <c r="K111" s="12"/>
      <c r="L111" s="145">
        <f>IF(E111&gt;A_Stammdaten!$B$12,0,G111+H111-J111)</f>
        <v>0</v>
      </c>
      <c r="M111" s="12"/>
      <c r="N111" s="12"/>
      <c r="O111" s="12"/>
      <c r="P111" s="45">
        <f t="shared" si="27"/>
        <v>0</v>
      </c>
      <c r="Q111" s="26"/>
      <c r="R111" s="26"/>
      <c r="S111" s="26"/>
      <c r="T111" s="26"/>
      <c r="U111" s="146"/>
      <c r="V111" s="26"/>
      <c r="W111" s="46" t="str">
        <f t="shared" si="28"/>
        <v>-</v>
      </c>
      <c r="X111" s="46" t="str">
        <f t="shared" si="29"/>
        <v>-</v>
      </c>
      <c r="Y111" s="46">
        <f>IF(ISBLANK($D111),0,VLOOKUP($D111,Listen!$A$2:$C$45,2,FALSE))</f>
        <v>0</v>
      </c>
      <c r="Z111" s="46">
        <f>IF(ISBLANK($D111),0,VLOOKUP($D111,Listen!$A$2:$C$45,3,FALSE))</f>
        <v>0</v>
      </c>
      <c r="AA111" s="35">
        <f t="shared" si="51"/>
        <v>0</v>
      </c>
      <c r="AB111" s="35">
        <f t="shared" si="51"/>
        <v>0</v>
      </c>
      <c r="AC111" s="35">
        <f>IFERROR(IF(OR($R111&lt;&gt;"Ja",VLOOKUP($D111,Listen!$A$2:$F$45,5,0)="Nein",E111&lt;IF(D111="LNG Anbindungsanlagen gemäß separater Festlegung",2022,2023)),$Y111,$W111),0)</f>
        <v>0</v>
      </c>
      <c r="AD111" s="35">
        <f>IFERROR(IF(OR($R111&lt;&gt;"Ja",VLOOKUP($D111,Listen!$A$2:$F$45,5,0)="Nein",E111&lt;IF(D111="LNG Anbindungsanlagen gemäß separater Festlegung",2022,2023)),$Y111,$W111),0)</f>
        <v>0</v>
      </c>
      <c r="AE111" s="35">
        <f>IFERROR(IF(OR($S111&lt;&gt;"Ja",VLOOKUP($D111,Listen!$A$2:$F$45,6,0)="Nein"),$Y111,$X111),0)</f>
        <v>0</v>
      </c>
      <c r="AF111" s="35">
        <f>IFERROR(IF(OR($S111&lt;&gt;"Ja",VLOOKUP($D111,Listen!$A$2:$F$45,6,0)="Nein"),$Y111,$X111),0)</f>
        <v>0</v>
      </c>
      <c r="AG111" s="35">
        <f>IFERROR(IF(OR($S111&lt;&gt;"Ja",VLOOKUP($D111,Listen!$A$2:$F$45,6,0)="Nein"),$Y111,$X111),0)</f>
        <v>0</v>
      </c>
      <c r="AH111" s="37">
        <f t="shared" si="30"/>
        <v>0</v>
      </c>
      <c r="AI111" s="147">
        <f>IFERROR(IF(VLOOKUP($D111,Listen!$A$2:$F$45,6,0)="Ja",MAX(BC111:BD111),D_SAV!$BC111),0)</f>
        <v>0</v>
      </c>
      <c r="AJ111" s="37">
        <f t="shared" si="31"/>
        <v>0</v>
      </c>
      <c r="AL111" s="149">
        <f t="shared" si="32"/>
        <v>0</v>
      </c>
      <c r="AM111" s="149">
        <f t="shared" si="33"/>
        <v>0</v>
      </c>
      <c r="AN111" s="149">
        <f t="shared" si="34"/>
        <v>0</v>
      </c>
      <c r="AO111" s="149">
        <f t="shared" si="35"/>
        <v>0</v>
      </c>
      <c r="AP111" s="149">
        <f t="shared" si="36"/>
        <v>0</v>
      </c>
      <c r="AQ111" s="149">
        <f t="shared" si="37"/>
        <v>0</v>
      </c>
      <c r="AR111" s="149">
        <f t="shared" si="38"/>
        <v>0</v>
      </c>
      <c r="AS111" s="149">
        <f t="shared" si="39"/>
        <v>0</v>
      </c>
      <c r="AT111" s="149">
        <f t="shared" si="40"/>
        <v>0</v>
      </c>
      <c r="AU111" s="149">
        <f t="shared" si="41"/>
        <v>0</v>
      </c>
      <c r="AV111" s="149">
        <f t="shared" si="42"/>
        <v>0</v>
      </c>
      <c r="AW111" s="149">
        <f t="shared" si="43"/>
        <v>0</v>
      </c>
      <c r="AX111" s="149">
        <f t="shared" si="44"/>
        <v>0</v>
      </c>
      <c r="AY111" s="149">
        <f t="shared" si="45"/>
        <v>0</v>
      </c>
      <c r="AZ111" s="149">
        <f t="shared" si="46"/>
        <v>0</v>
      </c>
      <c r="BA111" s="149">
        <f>IFERROR(IF(VLOOKUP($D111,Listen!$A$2:$F$45,6,0)="Ja",AX111-MAX(AY111:AZ111),AX111-AY111),0)</f>
        <v>0</v>
      </c>
      <c r="BB111" s="149">
        <f t="shared" si="47"/>
        <v>0</v>
      </c>
      <c r="BC111" s="149">
        <f t="shared" si="48"/>
        <v>0</v>
      </c>
      <c r="BD111" s="149">
        <f t="shared" si="49"/>
        <v>0</v>
      </c>
      <c r="BE111" s="149">
        <f>IFERROR(IF(VLOOKUP($D111,Listen!$A$2:$F$45,6,0)="Ja",BB111-MAX(BC111:BD111),BB111-BC111),0)</f>
        <v>0</v>
      </c>
    </row>
    <row r="112" spans="1:57" s="150" customFormat="1" x14ac:dyDescent="0.25">
      <c r="A112" s="142">
        <v>108</v>
      </c>
      <c r="B112" s="143" t="str">
        <f>IF(AND(E112&lt;&gt;0,D112&lt;&gt;0,F112&lt;&gt;0),IF(C112&lt;&gt;0,CONCATENATE(C112,"-AGr",VLOOKUP(D112,Listen!$A$2:$D$45,4,FALSE),"-",E112,"-",F112,),CONCATENATE("AGr",VLOOKUP(D112,Listen!$A$2:$D$45,4,FALSE),"-",E112,"-",F112)),"keine vollständige ID")</f>
        <v>keine vollständige ID</v>
      </c>
      <c r="C112" s="28"/>
      <c r="D112" s="144"/>
      <c r="E112" s="144"/>
      <c r="F112" s="151"/>
      <c r="G112" s="12"/>
      <c r="H112" s="12"/>
      <c r="I112" s="12"/>
      <c r="J112" s="12"/>
      <c r="K112" s="12"/>
      <c r="L112" s="145">
        <f>IF(E112&gt;A_Stammdaten!$B$12,0,G112+H112-J112)</f>
        <v>0</v>
      </c>
      <c r="M112" s="12"/>
      <c r="N112" s="12"/>
      <c r="O112" s="12"/>
      <c r="P112" s="45">
        <f t="shared" si="27"/>
        <v>0</v>
      </c>
      <c r="Q112" s="26"/>
      <c r="R112" s="26"/>
      <c r="S112" s="26"/>
      <c r="T112" s="26"/>
      <c r="U112" s="146"/>
      <c r="V112" s="26"/>
      <c r="W112" s="46" t="str">
        <f t="shared" si="28"/>
        <v>-</v>
      </c>
      <c r="X112" s="46" t="str">
        <f t="shared" si="29"/>
        <v>-</v>
      </c>
      <c r="Y112" s="46">
        <f>IF(ISBLANK($D112),0,VLOOKUP($D112,Listen!$A$2:$C$45,2,FALSE))</f>
        <v>0</v>
      </c>
      <c r="Z112" s="46">
        <f>IF(ISBLANK($D112),0,VLOOKUP($D112,Listen!$A$2:$C$45,3,FALSE))</f>
        <v>0</v>
      </c>
      <c r="AA112" s="35">
        <f t="shared" si="51"/>
        <v>0</v>
      </c>
      <c r="AB112" s="35">
        <f t="shared" si="51"/>
        <v>0</v>
      </c>
      <c r="AC112" s="35">
        <f>IFERROR(IF(OR($R112&lt;&gt;"Ja",VLOOKUP($D112,Listen!$A$2:$F$45,5,0)="Nein",E112&lt;IF(D112="LNG Anbindungsanlagen gemäß separater Festlegung",2022,2023)),$Y112,$W112),0)</f>
        <v>0</v>
      </c>
      <c r="AD112" s="35">
        <f>IFERROR(IF(OR($R112&lt;&gt;"Ja",VLOOKUP($D112,Listen!$A$2:$F$45,5,0)="Nein",E112&lt;IF(D112="LNG Anbindungsanlagen gemäß separater Festlegung",2022,2023)),$Y112,$W112),0)</f>
        <v>0</v>
      </c>
      <c r="AE112" s="35">
        <f>IFERROR(IF(OR($S112&lt;&gt;"Ja",VLOOKUP($D112,Listen!$A$2:$F$45,6,0)="Nein"),$Y112,$X112),0)</f>
        <v>0</v>
      </c>
      <c r="AF112" s="35">
        <f>IFERROR(IF(OR($S112&lt;&gt;"Ja",VLOOKUP($D112,Listen!$A$2:$F$45,6,0)="Nein"),$Y112,$X112),0)</f>
        <v>0</v>
      </c>
      <c r="AG112" s="35">
        <f>IFERROR(IF(OR($S112&lt;&gt;"Ja",VLOOKUP($D112,Listen!$A$2:$F$45,6,0)="Nein"),$Y112,$X112),0)</f>
        <v>0</v>
      </c>
      <c r="AH112" s="37">
        <f t="shared" si="30"/>
        <v>0</v>
      </c>
      <c r="AI112" s="147">
        <f>IFERROR(IF(VLOOKUP($D112,Listen!$A$2:$F$45,6,0)="Ja",MAX(BC112:BD112),D_SAV!$BC112),0)</f>
        <v>0</v>
      </c>
      <c r="AJ112" s="37">
        <f t="shared" si="31"/>
        <v>0</v>
      </c>
      <c r="AL112" s="149">
        <f t="shared" si="32"/>
        <v>0</v>
      </c>
      <c r="AM112" s="149">
        <f t="shared" si="33"/>
        <v>0</v>
      </c>
      <c r="AN112" s="149">
        <f t="shared" si="34"/>
        <v>0</v>
      </c>
      <c r="AO112" s="149">
        <f t="shared" si="35"/>
        <v>0</v>
      </c>
      <c r="AP112" s="149">
        <f t="shared" si="36"/>
        <v>0</v>
      </c>
      <c r="AQ112" s="149">
        <f t="shared" si="37"/>
        <v>0</v>
      </c>
      <c r="AR112" s="149">
        <f t="shared" si="38"/>
        <v>0</v>
      </c>
      <c r="AS112" s="149">
        <f t="shared" si="39"/>
        <v>0</v>
      </c>
      <c r="AT112" s="149">
        <f t="shared" si="40"/>
        <v>0</v>
      </c>
      <c r="AU112" s="149">
        <f t="shared" si="41"/>
        <v>0</v>
      </c>
      <c r="AV112" s="149">
        <f t="shared" si="42"/>
        <v>0</v>
      </c>
      <c r="AW112" s="149">
        <f t="shared" si="43"/>
        <v>0</v>
      </c>
      <c r="AX112" s="149">
        <f t="shared" si="44"/>
        <v>0</v>
      </c>
      <c r="AY112" s="149">
        <f t="shared" si="45"/>
        <v>0</v>
      </c>
      <c r="AZ112" s="149">
        <f t="shared" si="46"/>
        <v>0</v>
      </c>
      <c r="BA112" s="149">
        <f>IFERROR(IF(VLOOKUP($D112,Listen!$A$2:$F$45,6,0)="Ja",AX112-MAX(AY112:AZ112),AX112-AY112),0)</f>
        <v>0</v>
      </c>
      <c r="BB112" s="149">
        <f t="shared" si="47"/>
        <v>0</v>
      </c>
      <c r="BC112" s="149">
        <f t="shared" si="48"/>
        <v>0</v>
      </c>
      <c r="BD112" s="149">
        <f t="shared" si="49"/>
        <v>0</v>
      </c>
      <c r="BE112" s="149">
        <f>IFERROR(IF(VLOOKUP($D112,Listen!$A$2:$F$45,6,0)="Ja",BB112-MAX(BC112:BD112),BB112-BC112),0)</f>
        <v>0</v>
      </c>
    </row>
    <row r="113" spans="1:57" s="150" customFormat="1" x14ac:dyDescent="0.25">
      <c r="A113" s="142">
        <v>109</v>
      </c>
      <c r="B113" s="143" t="str">
        <f>IF(AND(E113&lt;&gt;0,D113&lt;&gt;0,F113&lt;&gt;0),IF(C113&lt;&gt;0,CONCATENATE(C113,"-AGr",VLOOKUP(D113,Listen!$A$2:$D$45,4,FALSE),"-",E113,"-",F113,),CONCATENATE("AGr",VLOOKUP(D113,Listen!$A$2:$D$45,4,FALSE),"-",E113,"-",F113)),"keine vollständige ID")</f>
        <v>keine vollständige ID</v>
      </c>
      <c r="C113" s="28"/>
      <c r="D113" s="144"/>
      <c r="E113" s="144"/>
      <c r="F113" s="151"/>
      <c r="G113" s="12"/>
      <c r="H113" s="12"/>
      <c r="I113" s="12"/>
      <c r="J113" s="12"/>
      <c r="K113" s="12"/>
      <c r="L113" s="145">
        <f>IF(E113&gt;A_Stammdaten!$B$12,0,G113+H113-J113)</f>
        <v>0</v>
      </c>
      <c r="M113" s="12"/>
      <c r="N113" s="12"/>
      <c r="O113" s="12"/>
      <c r="P113" s="45">
        <f t="shared" si="27"/>
        <v>0</v>
      </c>
      <c r="Q113" s="26"/>
      <c r="R113" s="26"/>
      <c r="S113" s="26"/>
      <c r="T113" s="26"/>
      <c r="U113" s="146"/>
      <c r="V113" s="26"/>
      <c r="W113" s="46" t="str">
        <f t="shared" si="28"/>
        <v>-</v>
      </c>
      <c r="X113" s="46" t="str">
        <f t="shared" si="29"/>
        <v>-</v>
      </c>
      <c r="Y113" s="46">
        <f>IF(ISBLANK($D113),0,VLOOKUP($D113,Listen!$A$2:$C$45,2,FALSE))</f>
        <v>0</v>
      </c>
      <c r="Z113" s="46">
        <f>IF(ISBLANK($D113),0,VLOOKUP($D113,Listen!$A$2:$C$45,3,FALSE))</f>
        <v>0</v>
      </c>
      <c r="AA113" s="35">
        <f t="shared" si="51"/>
        <v>0</v>
      </c>
      <c r="AB113" s="35">
        <f t="shared" si="51"/>
        <v>0</v>
      </c>
      <c r="AC113" s="35">
        <f>IFERROR(IF(OR($R113&lt;&gt;"Ja",VLOOKUP($D113,Listen!$A$2:$F$45,5,0)="Nein",E113&lt;IF(D113="LNG Anbindungsanlagen gemäß separater Festlegung",2022,2023)),$Y113,$W113),0)</f>
        <v>0</v>
      </c>
      <c r="AD113" s="35">
        <f>IFERROR(IF(OR($R113&lt;&gt;"Ja",VLOOKUP($D113,Listen!$A$2:$F$45,5,0)="Nein",E113&lt;IF(D113="LNG Anbindungsanlagen gemäß separater Festlegung",2022,2023)),$Y113,$W113),0)</f>
        <v>0</v>
      </c>
      <c r="AE113" s="35">
        <f>IFERROR(IF(OR($S113&lt;&gt;"Ja",VLOOKUP($D113,Listen!$A$2:$F$45,6,0)="Nein"),$Y113,$X113),0)</f>
        <v>0</v>
      </c>
      <c r="AF113" s="35">
        <f>IFERROR(IF(OR($S113&lt;&gt;"Ja",VLOOKUP($D113,Listen!$A$2:$F$45,6,0)="Nein"),$Y113,$X113),0)</f>
        <v>0</v>
      </c>
      <c r="AG113" s="35">
        <f>IFERROR(IF(OR($S113&lt;&gt;"Ja",VLOOKUP($D113,Listen!$A$2:$F$45,6,0)="Nein"),$Y113,$X113),0)</f>
        <v>0</v>
      </c>
      <c r="AH113" s="37">
        <f t="shared" si="30"/>
        <v>0</v>
      </c>
      <c r="AI113" s="147">
        <f>IFERROR(IF(VLOOKUP($D113,Listen!$A$2:$F$45,6,0)="Ja",MAX(BC113:BD113),D_SAV!$BC113),0)</f>
        <v>0</v>
      </c>
      <c r="AJ113" s="37">
        <f t="shared" si="31"/>
        <v>0</v>
      </c>
      <c r="AL113" s="149">
        <f t="shared" si="32"/>
        <v>0</v>
      </c>
      <c r="AM113" s="149">
        <f t="shared" si="33"/>
        <v>0</v>
      </c>
      <c r="AN113" s="149">
        <f t="shared" si="34"/>
        <v>0</v>
      </c>
      <c r="AO113" s="149">
        <f t="shared" si="35"/>
        <v>0</v>
      </c>
      <c r="AP113" s="149">
        <f t="shared" si="36"/>
        <v>0</v>
      </c>
      <c r="AQ113" s="149">
        <f t="shared" si="37"/>
        <v>0</v>
      </c>
      <c r="AR113" s="149">
        <f t="shared" si="38"/>
        <v>0</v>
      </c>
      <c r="AS113" s="149">
        <f t="shared" si="39"/>
        <v>0</v>
      </c>
      <c r="AT113" s="149">
        <f t="shared" si="40"/>
        <v>0</v>
      </c>
      <c r="AU113" s="149">
        <f t="shared" si="41"/>
        <v>0</v>
      </c>
      <c r="AV113" s="149">
        <f t="shared" si="42"/>
        <v>0</v>
      </c>
      <c r="AW113" s="149">
        <f t="shared" si="43"/>
        <v>0</v>
      </c>
      <c r="AX113" s="149">
        <f t="shared" si="44"/>
        <v>0</v>
      </c>
      <c r="AY113" s="149">
        <f t="shared" si="45"/>
        <v>0</v>
      </c>
      <c r="AZ113" s="149">
        <f t="shared" si="46"/>
        <v>0</v>
      </c>
      <c r="BA113" s="149">
        <f>IFERROR(IF(VLOOKUP($D113,Listen!$A$2:$F$45,6,0)="Ja",AX113-MAX(AY113:AZ113),AX113-AY113),0)</f>
        <v>0</v>
      </c>
      <c r="BB113" s="149">
        <f t="shared" si="47"/>
        <v>0</v>
      </c>
      <c r="BC113" s="149">
        <f t="shared" si="48"/>
        <v>0</v>
      </c>
      <c r="BD113" s="149">
        <f t="shared" si="49"/>
        <v>0</v>
      </c>
      <c r="BE113" s="149">
        <f>IFERROR(IF(VLOOKUP($D113,Listen!$A$2:$F$45,6,0)="Ja",BB113-MAX(BC113:BD113),BB113-BC113),0)</f>
        <v>0</v>
      </c>
    </row>
    <row r="114" spans="1:57" s="150" customFormat="1" x14ac:dyDescent="0.25">
      <c r="A114" s="142">
        <v>110</v>
      </c>
      <c r="B114" s="143" t="str">
        <f>IF(AND(E114&lt;&gt;0,D114&lt;&gt;0,F114&lt;&gt;0),IF(C114&lt;&gt;0,CONCATENATE(C114,"-AGr",VLOOKUP(D114,Listen!$A$2:$D$45,4,FALSE),"-",E114,"-",F114,),CONCATENATE("AGr",VLOOKUP(D114,Listen!$A$2:$D$45,4,FALSE),"-",E114,"-",F114)),"keine vollständige ID")</f>
        <v>keine vollständige ID</v>
      </c>
      <c r="C114" s="28"/>
      <c r="D114" s="144"/>
      <c r="E114" s="144"/>
      <c r="F114" s="151"/>
      <c r="G114" s="12"/>
      <c r="H114" s="12"/>
      <c r="I114" s="12"/>
      <c r="J114" s="12"/>
      <c r="K114" s="12"/>
      <c r="L114" s="145">
        <f>IF(E114&gt;A_Stammdaten!$B$12,0,G114+H114-J114)</f>
        <v>0</v>
      </c>
      <c r="M114" s="12"/>
      <c r="N114" s="12"/>
      <c r="O114" s="12"/>
      <c r="P114" s="45">
        <f t="shared" si="27"/>
        <v>0</v>
      </c>
      <c r="Q114" s="26"/>
      <c r="R114" s="26"/>
      <c r="S114" s="26"/>
      <c r="T114" s="26"/>
      <c r="U114" s="146"/>
      <c r="V114" s="26"/>
      <c r="W114" s="46" t="str">
        <f t="shared" si="28"/>
        <v>-</v>
      </c>
      <c r="X114" s="46" t="str">
        <f t="shared" si="29"/>
        <v>-</v>
      </c>
      <c r="Y114" s="46">
        <f>IF(ISBLANK($D114),0,VLOOKUP($D114,Listen!$A$2:$C$45,2,FALSE))</f>
        <v>0</v>
      </c>
      <c r="Z114" s="46">
        <f>IF(ISBLANK($D114),0,VLOOKUP($D114,Listen!$A$2:$C$45,3,FALSE))</f>
        <v>0</v>
      </c>
      <c r="AA114" s="35">
        <f t="shared" si="51"/>
        <v>0</v>
      </c>
      <c r="AB114" s="35">
        <f t="shared" si="51"/>
        <v>0</v>
      </c>
      <c r="AC114" s="35">
        <f>IFERROR(IF(OR($R114&lt;&gt;"Ja",VLOOKUP($D114,Listen!$A$2:$F$45,5,0)="Nein",E114&lt;IF(D114="LNG Anbindungsanlagen gemäß separater Festlegung",2022,2023)),$Y114,$W114),0)</f>
        <v>0</v>
      </c>
      <c r="AD114" s="35">
        <f>IFERROR(IF(OR($R114&lt;&gt;"Ja",VLOOKUP($D114,Listen!$A$2:$F$45,5,0)="Nein",E114&lt;IF(D114="LNG Anbindungsanlagen gemäß separater Festlegung",2022,2023)),$Y114,$W114),0)</f>
        <v>0</v>
      </c>
      <c r="AE114" s="35">
        <f>IFERROR(IF(OR($S114&lt;&gt;"Ja",VLOOKUP($D114,Listen!$A$2:$F$45,6,0)="Nein"),$Y114,$X114),0)</f>
        <v>0</v>
      </c>
      <c r="AF114" s="35">
        <f>IFERROR(IF(OR($S114&lt;&gt;"Ja",VLOOKUP($D114,Listen!$A$2:$F$45,6,0)="Nein"),$Y114,$X114),0)</f>
        <v>0</v>
      </c>
      <c r="AG114" s="35">
        <f>IFERROR(IF(OR($S114&lt;&gt;"Ja",VLOOKUP($D114,Listen!$A$2:$F$45,6,0)="Nein"),$Y114,$X114),0)</f>
        <v>0</v>
      </c>
      <c r="AH114" s="37">
        <f t="shared" si="30"/>
        <v>0</v>
      </c>
      <c r="AI114" s="147">
        <f>IFERROR(IF(VLOOKUP($D114,Listen!$A$2:$F$45,6,0)="Ja",MAX(BC114:BD114),D_SAV!$BC114),0)</f>
        <v>0</v>
      </c>
      <c r="AJ114" s="37">
        <f t="shared" si="31"/>
        <v>0</v>
      </c>
      <c r="AL114" s="149">
        <f t="shared" si="32"/>
        <v>0</v>
      </c>
      <c r="AM114" s="149">
        <f t="shared" si="33"/>
        <v>0</v>
      </c>
      <c r="AN114" s="149">
        <f t="shared" si="34"/>
        <v>0</v>
      </c>
      <c r="AO114" s="149">
        <f t="shared" si="35"/>
        <v>0</v>
      </c>
      <c r="AP114" s="149">
        <f t="shared" si="36"/>
        <v>0</v>
      </c>
      <c r="AQ114" s="149">
        <f t="shared" si="37"/>
        <v>0</v>
      </c>
      <c r="AR114" s="149">
        <f t="shared" si="38"/>
        <v>0</v>
      </c>
      <c r="AS114" s="149">
        <f t="shared" si="39"/>
        <v>0</v>
      </c>
      <c r="AT114" s="149">
        <f t="shared" si="40"/>
        <v>0</v>
      </c>
      <c r="AU114" s="149">
        <f t="shared" si="41"/>
        <v>0</v>
      </c>
      <c r="AV114" s="149">
        <f t="shared" si="42"/>
        <v>0</v>
      </c>
      <c r="AW114" s="149">
        <f t="shared" si="43"/>
        <v>0</v>
      </c>
      <c r="AX114" s="149">
        <f t="shared" si="44"/>
        <v>0</v>
      </c>
      <c r="AY114" s="149">
        <f t="shared" si="45"/>
        <v>0</v>
      </c>
      <c r="AZ114" s="149">
        <f t="shared" si="46"/>
        <v>0</v>
      </c>
      <c r="BA114" s="149">
        <f>IFERROR(IF(VLOOKUP($D114,Listen!$A$2:$F$45,6,0)="Ja",AX114-MAX(AY114:AZ114),AX114-AY114),0)</f>
        <v>0</v>
      </c>
      <c r="BB114" s="149">
        <f t="shared" si="47"/>
        <v>0</v>
      </c>
      <c r="BC114" s="149">
        <f t="shared" si="48"/>
        <v>0</v>
      </c>
      <c r="BD114" s="149">
        <f t="shared" si="49"/>
        <v>0</v>
      </c>
      <c r="BE114" s="149">
        <f>IFERROR(IF(VLOOKUP($D114,Listen!$A$2:$F$45,6,0)="Ja",BB114-MAX(BC114:BD114),BB114-BC114),0)</f>
        <v>0</v>
      </c>
    </row>
    <row r="115" spans="1:57" s="150" customFormat="1" x14ac:dyDescent="0.25">
      <c r="A115" s="142">
        <v>111</v>
      </c>
      <c r="B115" s="143" t="str">
        <f>IF(AND(E115&lt;&gt;0,D115&lt;&gt;0,F115&lt;&gt;0),IF(C115&lt;&gt;0,CONCATENATE(C115,"-AGr",VLOOKUP(D115,Listen!$A$2:$D$45,4,FALSE),"-",E115,"-",F115,),CONCATENATE("AGr",VLOOKUP(D115,Listen!$A$2:$D$45,4,FALSE),"-",E115,"-",F115)),"keine vollständige ID")</f>
        <v>keine vollständige ID</v>
      </c>
      <c r="C115" s="28"/>
      <c r="D115" s="144"/>
      <c r="E115" s="144"/>
      <c r="F115" s="151"/>
      <c r="G115" s="12"/>
      <c r="H115" s="12"/>
      <c r="I115" s="12"/>
      <c r="J115" s="12"/>
      <c r="K115" s="12"/>
      <c r="L115" s="145">
        <f>IF(E115&gt;A_Stammdaten!$B$12,0,G115+H115-J115)</f>
        <v>0</v>
      </c>
      <c r="M115" s="12"/>
      <c r="N115" s="12"/>
      <c r="O115" s="12"/>
      <c r="P115" s="45">
        <f t="shared" si="27"/>
        <v>0</v>
      </c>
      <c r="Q115" s="26"/>
      <c r="R115" s="26"/>
      <c r="S115" s="26"/>
      <c r="T115" s="26"/>
      <c r="U115" s="146"/>
      <c r="V115" s="26"/>
      <c r="W115" s="46" t="str">
        <f t="shared" si="28"/>
        <v>-</v>
      </c>
      <c r="X115" s="46" t="str">
        <f t="shared" si="29"/>
        <v>-</v>
      </c>
      <c r="Y115" s="46">
        <f>IF(ISBLANK($D115),0,VLOOKUP($D115,Listen!$A$2:$C$45,2,FALSE))</f>
        <v>0</v>
      </c>
      <c r="Z115" s="46">
        <f>IF(ISBLANK($D115),0,VLOOKUP($D115,Listen!$A$2:$C$45,3,FALSE))</f>
        <v>0</v>
      </c>
      <c r="AA115" s="35">
        <f t="shared" si="51"/>
        <v>0</v>
      </c>
      <c r="AB115" s="35">
        <f t="shared" si="51"/>
        <v>0</v>
      </c>
      <c r="AC115" s="35">
        <f>IFERROR(IF(OR($R115&lt;&gt;"Ja",VLOOKUP($D115,Listen!$A$2:$F$45,5,0)="Nein",E115&lt;IF(D115="LNG Anbindungsanlagen gemäß separater Festlegung",2022,2023)),$Y115,$W115),0)</f>
        <v>0</v>
      </c>
      <c r="AD115" s="35">
        <f>IFERROR(IF(OR($R115&lt;&gt;"Ja",VLOOKUP($D115,Listen!$A$2:$F$45,5,0)="Nein",E115&lt;IF(D115="LNG Anbindungsanlagen gemäß separater Festlegung",2022,2023)),$Y115,$W115),0)</f>
        <v>0</v>
      </c>
      <c r="AE115" s="35">
        <f>IFERROR(IF(OR($S115&lt;&gt;"Ja",VLOOKUP($D115,Listen!$A$2:$F$45,6,0)="Nein"),$Y115,$X115),0)</f>
        <v>0</v>
      </c>
      <c r="AF115" s="35">
        <f>IFERROR(IF(OR($S115&lt;&gt;"Ja",VLOOKUP($D115,Listen!$A$2:$F$45,6,0)="Nein"),$Y115,$X115),0)</f>
        <v>0</v>
      </c>
      <c r="AG115" s="35">
        <f>IFERROR(IF(OR($S115&lt;&gt;"Ja",VLOOKUP($D115,Listen!$A$2:$F$45,6,0)="Nein"),$Y115,$X115),0)</f>
        <v>0</v>
      </c>
      <c r="AH115" s="37">
        <f t="shared" si="30"/>
        <v>0</v>
      </c>
      <c r="AI115" s="147">
        <f>IFERROR(IF(VLOOKUP($D115,Listen!$A$2:$F$45,6,0)="Ja",MAX(BC115:BD115),D_SAV!$BC115),0)</f>
        <v>0</v>
      </c>
      <c r="AJ115" s="37">
        <f t="shared" si="31"/>
        <v>0</v>
      </c>
      <c r="AL115" s="149">
        <f t="shared" si="32"/>
        <v>0</v>
      </c>
      <c r="AM115" s="149">
        <f t="shared" si="33"/>
        <v>0</v>
      </c>
      <c r="AN115" s="149">
        <f t="shared" si="34"/>
        <v>0</v>
      </c>
      <c r="AO115" s="149">
        <f t="shared" si="35"/>
        <v>0</v>
      </c>
      <c r="AP115" s="149">
        <f t="shared" si="36"/>
        <v>0</v>
      </c>
      <c r="AQ115" s="149">
        <f t="shared" si="37"/>
        <v>0</v>
      </c>
      <c r="AR115" s="149">
        <f t="shared" si="38"/>
        <v>0</v>
      </c>
      <c r="AS115" s="149">
        <f t="shared" si="39"/>
        <v>0</v>
      </c>
      <c r="AT115" s="149">
        <f t="shared" si="40"/>
        <v>0</v>
      </c>
      <c r="AU115" s="149">
        <f t="shared" si="41"/>
        <v>0</v>
      </c>
      <c r="AV115" s="149">
        <f t="shared" si="42"/>
        <v>0</v>
      </c>
      <c r="AW115" s="149">
        <f t="shared" si="43"/>
        <v>0</v>
      </c>
      <c r="AX115" s="149">
        <f t="shared" si="44"/>
        <v>0</v>
      </c>
      <c r="AY115" s="149">
        <f t="shared" si="45"/>
        <v>0</v>
      </c>
      <c r="AZ115" s="149">
        <f t="shared" si="46"/>
        <v>0</v>
      </c>
      <c r="BA115" s="149">
        <f>IFERROR(IF(VLOOKUP($D115,Listen!$A$2:$F$45,6,0)="Ja",AX115-MAX(AY115:AZ115),AX115-AY115),0)</f>
        <v>0</v>
      </c>
      <c r="BB115" s="149">
        <f t="shared" si="47"/>
        <v>0</v>
      </c>
      <c r="BC115" s="149">
        <f t="shared" si="48"/>
        <v>0</v>
      </c>
      <c r="BD115" s="149">
        <f t="shared" si="49"/>
        <v>0</v>
      </c>
      <c r="BE115" s="149">
        <f>IFERROR(IF(VLOOKUP($D115,Listen!$A$2:$F$45,6,0)="Ja",BB115-MAX(BC115:BD115),BB115-BC115),0)</f>
        <v>0</v>
      </c>
    </row>
    <row r="116" spans="1:57" s="150" customFormat="1" x14ac:dyDescent="0.25">
      <c r="A116" s="142">
        <v>112</v>
      </c>
      <c r="B116" s="143" t="str">
        <f>IF(AND(E116&lt;&gt;0,D116&lt;&gt;0,F116&lt;&gt;0),IF(C116&lt;&gt;0,CONCATENATE(C116,"-AGr",VLOOKUP(D116,Listen!$A$2:$D$45,4,FALSE),"-",E116,"-",F116,),CONCATENATE("AGr",VLOOKUP(D116,Listen!$A$2:$D$45,4,FALSE),"-",E116,"-",F116)),"keine vollständige ID")</f>
        <v>keine vollständige ID</v>
      </c>
      <c r="C116" s="28"/>
      <c r="D116" s="144"/>
      <c r="E116" s="144"/>
      <c r="F116" s="151"/>
      <c r="G116" s="12"/>
      <c r="H116" s="12"/>
      <c r="I116" s="12"/>
      <c r="J116" s="12"/>
      <c r="K116" s="12"/>
      <c r="L116" s="145">
        <f>IF(E116&gt;A_Stammdaten!$B$12,0,G116+H116-J116)</f>
        <v>0</v>
      </c>
      <c r="M116" s="12"/>
      <c r="N116" s="12"/>
      <c r="O116" s="12"/>
      <c r="P116" s="45">
        <f t="shared" si="27"/>
        <v>0</v>
      </c>
      <c r="Q116" s="26"/>
      <c r="R116" s="26"/>
      <c r="S116" s="26"/>
      <c r="T116" s="26"/>
      <c r="U116" s="146"/>
      <c r="V116" s="26"/>
      <c r="W116" s="46" t="str">
        <f t="shared" si="28"/>
        <v>-</v>
      </c>
      <c r="X116" s="46" t="str">
        <f t="shared" si="29"/>
        <v>-</v>
      </c>
      <c r="Y116" s="46">
        <f>IF(ISBLANK($D116),0,VLOOKUP($D116,Listen!$A$2:$C$45,2,FALSE))</f>
        <v>0</v>
      </c>
      <c r="Z116" s="46">
        <f>IF(ISBLANK($D116),0,VLOOKUP($D116,Listen!$A$2:$C$45,3,FALSE))</f>
        <v>0</v>
      </c>
      <c r="AA116" s="35">
        <f t="shared" si="51"/>
        <v>0</v>
      </c>
      <c r="AB116" s="35">
        <f t="shared" si="51"/>
        <v>0</v>
      </c>
      <c r="AC116" s="35">
        <f>IFERROR(IF(OR($R116&lt;&gt;"Ja",VLOOKUP($D116,Listen!$A$2:$F$45,5,0)="Nein",E116&lt;IF(D116="LNG Anbindungsanlagen gemäß separater Festlegung",2022,2023)),$Y116,$W116),0)</f>
        <v>0</v>
      </c>
      <c r="AD116" s="35">
        <f>IFERROR(IF(OR($R116&lt;&gt;"Ja",VLOOKUP($D116,Listen!$A$2:$F$45,5,0)="Nein",E116&lt;IF(D116="LNG Anbindungsanlagen gemäß separater Festlegung",2022,2023)),$Y116,$W116),0)</f>
        <v>0</v>
      </c>
      <c r="AE116" s="35">
        <f>IFERROR(IF(OR($S116&lt;&gt;"Ja",VLOOKUP($D116,Listen!$A$2:$F$45,6,0)="Nein"),$Y116,$X116),0)</f>
        <v>0</v>
      </c>
      <c r="AF116" s="35">
        <f>IFERROR(IF(OR($S116&lt;&gt;"Ja",VLOOKUP($D116,Listen!$A$2:$F$45,6,0)="Nein"),$Y116,$X116),0)</f>
        <v>0</v>
      </c>
      <c r="AG116" s="35">
        <f>IFERROR(IF(OR($S116&lt;&gt;"Ja",VLOOKUP($D116,Listen!$A$2:$F$45,6,0)="Nein"),$Y116,$X116),0)</f>
        <v>0</v>
      </c>
      <c r="AH116" s="37">
        <f t="shared" si="30"/>
        <v>0</v>
      </c>
      <c r="AI116" s="147">
        <f>IFERROR(IF(VLOOKUP($D116,Listen!$A$2:$F$45,6,0)="Ja",MAX(BC116:BD116),D_SAV!$BC116),0)</f>
        <v>0</v>
      </c>
      <c r="AJ116" s="37">
        <f t="shared" si="31"/>
        <v>0</v>
      </c>
      <c r="AL116" s="149">
        <f t="shared" si="32"/>
        <v>0</v>
      </c>
      <c r="AM116" s="149">
        <f t="shared" si="33"/>
        <v>0</v>
      </c>
      <c r="AN116" s="149">
        <f t="shared" si="34"/>
        <v>0</v>
      </c>
      <c r="AO116" s="149">
        <f t="shared" si="35"/>
        <v>0</v>
      </c>
      <c r="AP116" s="149">
        <f t="shared" si="36"/>
        <v>0</v>
      </c>
      <c r="AQ116" s="149">
        <f t="shared" si="37"/>
        <v>0</v>
      </c>
      <c r="AR116" s="149">
        <f t="shared" si="38"/>
        <v>0</v>
      </c>
      <c r="AS116" s="149">
        <f t="shared" si="39"/>
        <v>0</v>
      </c>
      <c r="AT116" s="149">
        <f t="shared" si="40"/>
        <v>0</v>
      </c>
      <c r="AU116" s="149">
        <f t="shared" si="41"/>
        <v>0</v>
      </c>
      <c r="AV116" s="149">
        <f t="shared" si="42"/>
        <v>0</v>
      </c>
      <c r="AW116" s="149">
        <f t="shared" si="43"/>
        <v>0</v>
      </c>
      <c r="AX116" s="149">
        <f t="shared" si="44"/>
        <v>0</v>
      </c>
      <c r="AY116" s="149">
        <f t="shared" si="45"/>
        <v>0</v>
      </c>
      <c r="AZ116" s="149">
        <f t="shared" si="46"/>
        <v>0</v>
      </c>
      <c r="BA116" s="149">
        <f>IFERROR(IF(VLOOKUP($D116,Listen!$A$2:$F$45,6,0)="Ja",AX116-MAX(AY116:AZ116),AX116-AY116),0)</f>
        <v>0</v>
      </c>
      <c r="BB116" s="149">
        <f t="shared" si="47"/>
        <v>0</v>
      </c>
      <c r="BC116" s="149">
        <f t="shared" si="48"/>
        <v>0</v>
      </c>
      <c r="BD116" s="149">
        <f t="shared" si="49"/>
        <v>0</v>
      </c>
      <c r="BE116" s="149">
        <f>IFERROR(IF(VLOOKUP($D116,Listen!$A$2:$F$45,6,0)="Ja",BB116-MAX(BC116:BD116),BB116-BC116),0)</f>
        <v>0</v>
      </c>
    </row>
    <row r="117" spans="1:57" s="150" customFormat="1" x14ac:dyDescent="0.25">
      <c r="A117" s="142">
        <v>113</v>
      </c>
      <c r="B117" s="143" t="str">
        <f>IF(AND(E117&lt;&gt;0,D117&lt;&gt;0,F117&lt;&gt;0),IF(C117&lt;&gt;0,CONCATENATE(C117,"-AGr",VLOOKUP(D117,Listen!$A$2:$D$45,4,FALSE),"-",E117,"-",F117,),CONCATENATE("AGr",VLOOKUP(D117,Listen!$A$2:$D$45,4,FALSE),"-",E117,"-",F117)),"keine vollständige ID")</f>
        <v>keine vollständige ID</v>
      </c>
      <c r="C117" s="28"/>
      <c r="D117" s="144"/>
      <c r="E117" s="144"/>
      <c r="F117" s="151"/>
      <c r="G117" s="12"/>
      <c r="H117" s="12"/>
      <c r="I117" s="12"/>
      <c r="J117" s="12"/>
      <c r="K117" s="12"/>
      <c r="L117" s="145">
        <f>IF(E117&gt;A_Stammdaten!$B$12,0,G117+H117-J117)</f>
        <v>0</v>
      </c>
      <c r="M117" s="12"/>
      <c r="N117" s="12"/>
      <c r="O117" s="12"/>
      <c r="P117" s="45">
        <f t="shared" si="27"/>
        <v>0</v>
      </c>
      <c r="Q117" s="26"/>
      <c r="R117" s="26"/>
      <c r="S117" s="26"/>
      <c r="T117" s="26"/>
      <c r="U117" s="146"/>
      <c r="V117" s="26"/>
      <c r="W117" s="46" t="str">
        <f t="shared" si="28"/>
        <v>-</v>
      </c>
      <c r="X117" s="46" t="str">
        <f t="shared" si="29"/>
        <v>-</v>
      </c>
      <c r="Y117" s="46">
        <f>IF(ISBLANK($D117),0,VLOOKUP($D117,Listen!$A$2:$C$45,2,FALSE))</f>
        <v>0</v>
      </c>
      <c r="Z117" s="46">
        <f>IF(ISBLANK($D117),0,VLOOKUP($D117,Listen!$A$2:$C$45,3,FALSE))</f>
        <v>0</v>
      </c>
      <c r="AA117" s="35">
        <f t="shared" si="51"/>
        <v>0</v>
      </c>
      <c r="AB117" s="35">
        <f t="shared" si="51"/>
        <v>0</v>
      </c>
      <c r="AC117" s="35">
        <f>IFERROR(IF(OR($R117&lt;&gt;"Ja",VLOOKUP($D117,Listen!$A$2:$F$45,5,0)="Nein",E117&lt;IF(D117="LNG Anbindungsanlagen gemäß separater Festlegung",2022,2023)),$Y117,$W117),0)</f>
        <v>0</v>
      </c>
      <c r="AD117" s="35">
        <f>IFERROR(IF(OR($R117&lt;&gt;"Ja",VLOOKUP($D117,Listen!$A$2:$F$45,5,0)="Nein",E117&lt;IF(D117="LNG Anbindungsanlagen gemäß separater Festlegung",2022,2023)),$Y117,$W117),0)</f>
        <v>0</v>
      </c>
      <c r="AE117" s="35">
        <f>IFERROR(IF(OR($S117&lt;&gt;"Ja",VLOOKUP($D117,Listen!$A$2:$F$45,6,0)="Nein"),$Y117,$X117),0)</f>
        <v>0</v>
      </c>
      <c r="AF117" s="35">
        <f>IFERROR(IF(OR($S117&lt;&gt;"Ja",VLOOKUP($D117,Listen!$A$2:$F$45,6,0)="Nein"),$Y117,$X117),0)</f>
        <v>0</v>
      </c>
      <c r="AG117" s="35">
        <f>IFERROR(IF(OR($S117&lt;&gt;"Ja",VLOOKUP($D117,Listen!$A$2:$F$45,6,0)="Nein"),$Y117,$X117),0)</f>
        <v>0</v>
      </c>
      <c r="AH117" s="37">
        <f t="shared" si="30"/>
        <v>0</v>
      </c>
      <c r="AI117" s="147">
        <f>IFERROR(IF(VLOOKUP($D117,Listen!$A$2:$F$45,6,0)="Ja",MAX(BC117:BD117),D_SAV!$BC117),0)</f>
        <v>0</v>
      </c>
      <c r="AJ117" s="37">
        <f t="shared" si="31"/>
        <v>0</v>
      </c>
      <c r="AL117" s="149">
        <f t="shared" si="32"/>
        <v>0</v>
      </c>
      <c r="AM117" s="149">
        <f t="shared" si="33"/>
        <v>0</v>
      </c>
      <c r="AN117" s="149">
        <f t="shared" si="34"/>
        <v>0</v>
      </c>
      <c r="AO117" s="149">
        <f t="shared" si="35"/>
        <v>0</v>
      </c>
      <c r="AP117" s="149">
        <f t="shared" si="36"/>
        <v>0</v>
      </c>
      <c r="AQ117" s="149">
        <f t="shared" si="37"/>
        <v>0</v>
      </c>
      <c r="AR117" s="149">
        <f t="shared" si="38"/>
        <v>0</v>
      </c>
      <c r="AS117" s="149">
        <f t="shared" si="39"/>
        <v>0</v>
      </c>
      <c r="AT117" s="149">
        <f t="shared" si="40"/>
        <v>0</v>
      </c>
      <c r="AU117" s="149">
        <f t="shared" si="41"/>
        <v>0</v>
      </c>
      <c r="AV117" s="149">
        <f t="shared" si="42"/>
        <v>0</v>
      </c>
      <c r="AW117" s="149">
        <f t="shared" si="43"/>
        <v>0</v>
      </c>
      <c r="AX117" s="149">
        <f t="shared" si="44"/>
        <v>0</v>
      </c>
      <c r="AY117" s="149">
        <f t="shared" si="45"/>
        <v>0</v>
      </c>
      <c r="AZ117" s="149">
        <f t="shared" si="46"/>
        <v>0</v>
      </c>
      <c r="BA117" s="149">
        <f>IFERROR(IF(VLOOKUP($D117,Listen!$A$2:$F$45,6,0)="Ja",AX117-MAX(AY117:AZ117),AX117-AY117),0)</f>
        <v>0</v>
      </c>
      <c r="BB117" s="149">
        <f t="shared" si="47"/>
        <v>0</v>
      </c>
      <c r="BC117" s="149">
        <f t="shared" si="48"/>
        <v>0</v>
      </c>
      <c r="BD117" s="149">
        <f t="shared" si="49"/>
        <v>0</v>
      </c>
      <c r="BE117" s="149">
        <f>IFERROR(IF(VLOOKUP($D117,Listen!$A$2:$F$45,6,0)="Ja",BB117-MAX(BC117:BD117),BB117-BC117),0)</f>
        <v>0</v>
      </c>
    </row>
    <row r="118" spans="1:57" s="150" customFormat="1" x14ac:dyDescent="0.25">
      <c r="A118" s="142">
        <v>114</v>
      </c>
      <c r="B118" s="143" t="str">
        <f>IF(AND(E118&lt;&gt;0,D118&lt;&gt;0,F118&lt;&gt;0),IF(C118&lt;&gt;0,CONCATENATE(C118,"-AGr",VLOOKUP(D118,Listen!$A$2:$D$45,4,FALSE),"-",E118,"-",F118,),CONCATENATE("AGr",VLOOKUP(D118,Listen!$A$2:$D$45,4,FALSE),"-",E118,"-",F118)),"keine vollständige ID")</f>
        <v>keine vollständige ID</v>
      </c>
      <c r="C118" s="28"/>
      <c r="D118" s="144"/>
      <c r="E118" s="144"/>
      <c r="F118" s="151"/>
      <c r="G118" s="12"/>
      <c r="H118" s="12"/>
      <c r="I118" s="12"/>
      <c r="J118" s="12"/>
      <c r="K118" s="12"/>
      <c r="L118" s="145">
        <f>IF(E118&gt;A_Stammdaten!$B$12,0,G118+H118-J118)</f>
        <v>0</v>
      </c>
      <c r="M118" s="12"/>
      <c r="N118" s="12"/>
      <c r="O118" s="12"/>
      <c r="P118" s="45">
        <f t="shared" si="27"/>
        <v>0</v>
      </c>
      <c r="Q118" s="26"/>
      <c r="R118" s="26"/>
      <c r="S118" s="26"/>
      <c r="T118" s="26"/>
      <c r="U118" s="146"/>
      <c r="V118" s="26"/>
      <c r="W118" s="46" t="str">
        <f t="shared" si="28"/>
        <v>-</v>
      </c>
      <c r="X118" s="46" t="str">
        <f t="shared" si="29"/>
        <v>-</v>
      </c>
      <c r="Y118" s="46">
        <f>IF(ISBLANK($D118),0,VLOOKUP($D118,Listen!$A$2:$C$45,2,FALSE))</f>
        <v>0</v>
      </c>
      <c r="Z118" s="46">
        <f>IF(ISBLANK($D118),0,VLOOKUP($D118,Listen!$A$2:$C$45,3,FALSE))</f>
        <v>0</v>
      </c>
      <c r="AA118" s="35">
        <f t="shared" si="51"/>
        <v>0</v>
      </c>
      <c r="AB118" s="35">
        <f t="shared" si="51"/>
        <v>0</v>
      </c>
      <c r="AC118" s="35">
        <f>IFERROR(IF(OR($R118&lt;&gt;"Ja",VLOOKUP($D118,Listen!$A$2:$F$45,5,0)="Nein",E118&lt;IF(D118="LNG Anbindungsanlagen gemäß separater Festlegung",2022,2023)),$Y118,$W118),0)</f>
        <v>0</v>
      </c>
      <c r="AD118" s="35">
        <f>IFERROR(IF(OR($R118&lt;&gt;"Ja",VLOOKUP($D118,Listen!$A$2:$F$45,5,0)="Nein",E118&lt;IF(D118="LNG Anbindungsanlagen gemäß separater Festlegung",2022,2023)),$Y118,$W118),0)</f>
        <v>0</v>
      </c>
      <c r="AE118" s="35">
        <f>IFERROR(IF(OR($S118&lt;&gt;"Ja",VLOOKUP($D118,Listen!$A$2:$F$45,6,0)="Nein"),$Y118,$X118),0)</f>
        <v>0</v>
      </c>
      <c r="AF118" s="35">
        <f>IFERROR(IF(OR($S118&lt;&gt;"Ja",VLOOKUP($D118,Listen!$A$2:$F$45,6,0)="Nein"),$Y118,$X118),0)</f>
        <v>0</v>
      </c>
      <c r="AG118" s="35">
        <f>IFERROR(IF(OR($S118&lt;&gt;"Ja",VLOOKUP($D118,Listen!$A$2:$F$45,6,0)="Nein"),$Y118,$X118),0)</f>
        <v>0</v>
      </c>
      <c r="AH118" s="37">
        <f t="shared" si="30"/>
        <v>0</v>
      </c>
      <c r="AI118" s="147">
        <f>IFERROR(IF(VLOOKUP($D118,Listen!$A$2:$F$45,6,0)="Ja",MAX(BC118:BD118),D_SAV!$BC118),0)</f>
        <v>0</v>
      </c>
      <c r="AJ118" s="37">
        <f t="shared" si="31"/>
        <v>0</v>
      </c>
      <c r="AL118" s="149">
        <f t="shared" si="32"/>
        <v>0</v>
      </c>
      <c r="AM118" s="149">
        <f t="shared" si="33"/>
        <v>0</v>
      </c>
      <c r="AN118" s="149">
        <f t="shared" si="34"/>
        <v>0</v>
      </c>
      <c r="AO118" s="149">
        <f t="shared" si="35"/>
        <v>0</v>
      </c>
      <c r="AP118" s="149">
        <f t="shared" si="36"/>
        <v>0</v>
      </c>
      <c r="AQ118" s="149">
        <f t="shared" si="37"/>
        <v>0</v>
      </c>
      <c r="AR118" s="149">
        <f t="shared" si="38"/>
        <v>0</v>
      </c>
      <c r="AS118" s="149">
        <f t="shared" si="39"/>
        <v>0</v>
      </c>
      <c r="AT118" s="149">
        <f t="shared" si="40"/>
        <v>0</v>
      </c>
      <c r="AU118" s="149">
        <f t="shared" si="41"/>
        <v>0</v>
      </c>
      <c r="AV118" s="149">
        <f t="shared" si="42"/>
        <v>0</v>
      </c>
      <c r="AW118" s="149">
        <f t="shared" si="43"/>
        <v>0</v>
      </c>
      <c r="AX118" s="149">
        <f t="shared" si="44"/>
        <v>0</v>
      </c>
      <c r="AY118" s="149">
        <f t="shared" si="45"/>
        <v>0</v>
      </c>
      <c r="AZ118" s="149">
        <f t="shared" si="46"/>
        <v>0</v>
      </c>
      <c r="BA118" s="149">
        <f>IFERROR(IF(VLOOKUP($D118,Listen!$A$2:$F$45,6,0)="Ja",AX118-MAX(AY118:AZ118),AX118-AY118),0)</f>
        <v>0</v>
      </c>
      <c r="BB118" s="149">
        <f t="shared" si="47"/>
        <v>0</v>
      </c>
      <c r="BC118" s="149">
        <f t="shared" si="48"/>
        <v>0</v>
      </c>
      <c r="BD118" s="149">
        <f t="shared" si="49"/>
        <v>0</v>
      </c>
      <c r="BE118" s="149">
        <f>IFERROR(IF(VLOOKUP($D118,Listen!$A$2:$F$45,6,0)="Ja",BB118-MAX(BC118:BD118),BB118-BC118),0)</f>
        <v>0</v>
      </c>
    </row>
    <row r="119" spans="1:57" s="150" customFormat="1" x14ac:dyDescent="0.25">
      <c r="A119" s="142">
        <v>115</v>
      </c>
      <c r="B119" s="143" t="str">
        <f>IF(AND(E119&lt;&gt;0,D119&lt;&gt;0,F119&lt;&gt;0),IF(C119&lt;&gt;0,CONCATENATE(C119,"-AGr",VLOOKUP(D119,Listen!$A$2:$D$45,4,FALSE),"-",E119,"-",F119,),CONCATENATE("AGr",VLOOKUP(D119,Listen!$A$2:$D$45,4,FALSE),"-",E119,"-",F119)),"keine vollständige ID")</f>
        <v>keine vollständige ID</v>
      </c>
      <c r="C119" s="28"/>
      <c r="D119" s="144"/>
      <c r="E119" s="144"/>
      <c r="F119" s="151"/>
      <c r="G119" s="12"/>
      <c r="H119" s="12"/>
      <c r="I119" s="12"/>
      <c r="J119" s="12"/>
      <c r="K119" s="12"/>
      <c r="L119" s="145">
        <f>IF(E119&gt;A_Stammdaten!$B$12,0,G119+H119-J119)</f>
        <v>0</v>
      </c>
      <c r="M119" s="12"/>
      <c r="N119" s="12"/>
      <c r="O119" s="12"/>
      <c r="P119" s="45">
        <f t="shared" si="27"/>
        <v>0</v>
      </c>
      <c r="Q119" s="26"/>
      <c r="R119" s="26"/>
      <c r="S119" s="26"/>
      <c r="T119" s="26"/>
      <c r="U119" s="146"/>
      <c r="V119" s="26"/>
      <c r="W119" s="46" t="str">
        <f t="shared" si="28"/>
        <v>-</v>
      </c>
      <c r="X119" s="46" t="str">
        <f t="shared" si="29"/>
        <v>-</v>
      </c>
      <c r="Y119" s="46">
        <f>IF(ISBLANK($D119),0,VLOOKUP($D119,Listen!$A$2:$C$45,2,FALSE))</f>
        <v>0</v>
      </c>
      <c r="Z119" s="46">
        <f>IF(ISBLANK($D119),0,VLOOKUP($D119,Listen!$A$2:$C$45,3,FALSE))</f>
        <v>0</v>
      </c>
      <c r="AA119" s="35">
        <f t="shared" si="51"/>
        <v>0</v>
      </c>
      <c r="AB119" s="35">
        <f t="shared" si="51"/>
        <v>0</v>
      </c>
      <c r="AC119" s="35">
        <f>IFERROR(IF(OR($R119&lt;&gt;"Ja",VLOOKUP($D119,Listen!$A$2:$F$45,5,0)="Nein",E119&lt;IF(D119="LNG Anbindungsanlagen gemäß separater Festlegung",2022,2023)),$Y119,$W119),0)</f>
        <v>0</v>
      </c>
      <c r="AD119" s="35">
        <f>IFERROR(IF(OR($R119&lt;&gt;"Ja",VLOOKUP($D119,Listen!$A$2:$F$45,5,0)="Nein",E119&lt;IF(D119="LNG Anbindungsanlagen gemäß separater Festlegung",2022,2023)),$Y119,$W119),0)</f>
        <v>0</v>
      </c>
      <c r="AE119" s="35">
        <f>IFERROR(IF(OR($S119&lt;&gt;"Ja",VLOOKUP($D119,Listen!$A$2:$F$45,6,0)="Nein"),$Y119,$X119),0)</f>
        <v>0</v>
      </c>
      <c r="AF119" s="35">
        <f>IFERROR(IF(OR($S119&lt;&gt;"Ja",VLOOKUP($D119,Listen!$A$2:$F$45,6,0)="Nein"),$Y119,$X119),0)</f>
        <v>0</v>
      </c>
      <c r="AG119" s="35">
        <f>IFERROR(IF(OR($S119&lt;&gt;"Ja",VLOOKUP($D119,Listen!$A$2:$F$45,6,0)="Nein"),$Y119,$X119),0)</f>
        <v>0</v>
      </c>
      <c r="AH119" s="37">
        <f t="shared" si="30"/>
        <v>0</v>
      </c>
      <c r="AI119" s="147">
        <f>IFERROR(IF(VLOOKUP($D119,Listen!$A$2:$F$45,6,0)="Ja",MAX(BC119:BD119),D_SAV!$BC119),0)</f>
        <v>0</v>
      </c>
      <c r="AJ119" s="37">
        <f t="shared" si="31"/>
        <v>0</v>
      </c>
      <c r="AL119" s="149">
        <f t="shared" si="32"/>
        <v>0</v>
      </c>
      <c r="AM119" s="149">
        <f t="shared" si="33"/>
        <v>0</v>
      </c>
      <c r="AN119" s="149">
        <f t="shared" si="34"/>
        <v>0</v>
      </c>
      <c r="AO119" s="149">
        <f t="shared" si="35"/>
        <v>0</v>
      </c>
      <c r="AP119" s="149">
        <f t="shared" si="36"/>
        <v>0</v>
      </c>
      <c r="AQ119" s="149">
        <f t="shared" si="37"/>
        <v>0</v>
      </c>
      <c r="AR119" s="149">
        <f t="shared" si="38"/>
        <v>0</v>
      </c>
      <c r="AS119" s="149">
        <f t="shared" si="39"/>
        <v>0</v>
      </c>
      <c r="AT119" s="149">
        <f t="shared" si="40"/>
        <v>0</v>
      </c>
      <c r="AU119" s="149">
        <f t="shared" si="41"/>
        <v>0</v>
      </c>
      <c r="AV119" s="149">
        <f t="shared" si="42"/>
        <v>0</v>
      </c>
      <c r="AW119" s="149">
        <f t="shared" si="43"/>
        <v>0</v>
      </c>
      <c r="AX119" s="149">
        <f t="shared" si="44"/>
        <v>0</v>
      </c>
      <c r="AY119" s="149">
        <f t="shared" si="45"/>
        <v>0</v>
      </c>
      <c r="AZ119" s="149">
        <f t="shared" si="46"/>
        <v>0</v>
      </c>
      <c r="BA119" s="149">
        <f>IFERROR(IF(VLOOKUP($D119,Listen!$A$2:$F$45,6,0)="Ja",AX119-MAX(AY119:AZ119),AX119-AY119),0)</f>
        <v>0</v>
      </c>
      <c r="BB119" s="149">
        <f t="shared" si="47"/>
        <v>0</v>
      </c>
      <c r="BC119" s="149">
        <f t="shared" si="48"/>
        <v>0</v>
      </c>
      <c r="BD119" s="149">
        <f t="shared" si="49"/>
        <v>0</v>
      </c>
      <c r="BE119" s="149">
        <f>IFERROR(IF(VLOOKUP($D119,Listen!$A$2:$F$45,6,0)="Ja",BB119-MAX(BC119:BD119),BB119-BC119),0)</f>
        <v>0</v>
      </c>
    </row>
    <row r="120" spans="1:57" s="150" customFormat="1" x14ac:dyDescent="0.25">
      <c r="A120" s="142">
        <v>116</v>
      </c>
      <c r="B120" s="143" t="str">
        <f>IF(AND(E120&lt;&gt;0,D120&lt;&gt;0,F120&lt;&gt;0),IF(C120&lt;&gt;0,CONCATENATE(C120,"-AGr",VLOOKUP(D120,Listen!$A$2:$D$45,4,FALSE),"-",E120,"-",F120,),CONCATENATE("AGr",VLOOKUP(D120,Listen!$A$2:$D$45,4,FALSE),"-",E120,"-",F120)),"keine vollständige ID")</f>
        <v>keine vollständige ID</v>
      </c>
      <c r="C120" s="28"/>
      <c r="D120" s="144"/>
      <c r="E120" s="144"/>
      <c r="F120" s="151"/>
      <c r="G120" s="12"/>
      <c r="H120" s="12"/>
      <c r="I120" s="12"/>
      <c r="J120" s="12"/>
      <c r="K120" s="12"/>
      <c r="L120" s="145">
        <f>IF(E120&gt;A_Stammdaten!$B$12,0,G120+H120-J120)</f>
        <v>0</v>
      </c>
      <c r="M120" s="12"/>
      <c r="N120" s="12"/>
      <c r="O120" s="12"/>
      <c r="P120" s="45">
        <f t="shared" si="27"/>
        <v>0</v>
      </c>
      <c r="Q120" s="26"/>
      <c r="R120" s="26"/>
      <c r="S120" s="26"/>
      <c r="T120" s="26"/>
      <c r="U120" s="146"/>
      <c r="V120" s="26"/>
      <c r="W120" s="46" t="str">
        <f t="shared" si="28"/>
        <v>-</v>
      </c>
      <c r="X120" s="46" t="str">
        <f t="shared" si="29"/>
        <v>-</v>
      </c>
      <c r="Y120" s="46">
        <f>IF(ISBLANK($D120),0,VLOOKUP($D120,Listen!$A$2:$C$45,2,FALSE))</f>
        <v>0</v>
      </c>
      <c r="Z120" s="46">
        <f>IF(ISBLANK($D120),0,VLOOKUP($D120,Listen!$A$2:$C$45,3,FALSE))</f>
        <v>0</v>
      </c>
      <c r="AA120" s="35">
        <f t="shared" si="51"/>
        <v>0</v>
      </c>
      <c r="AB120" s="35">
        <f t="shared" si="51"/>
        <v>0</v>
      </c>
      <c r="AC120" s="35">
        <f>IFERROR(IF(OR($R120&lt;&gt;"Ja",VLOOKUP($D120,Listen!$A$2:$F$45,5,0)="Nein",E120&lt;IF(D120="LNG Anbindungsanlagen gemäß separater Festlegung",2022,2023)),$Y120,$W120),0)</f>
        <v>0</v>
      </c>
      <c r="AD120" s="35">
        <f>IFERROR(IF(OR($R120&lt;&gt;"Ja",VLOOKUP($D120,Listen!$A$2:$F$45,5,0)="Nein",E120&lt;IF(D120="LNG Anbindungsanlagen gemäß separater Festlegung",2022,2023)),$Y120,$W120),0)</f>
        <v>0</v>
      </c>
      <c r="AE120" s="35">
        <f>IFERROR(IF(OR($S120&lt;&gt;"Ja",VLOOKUP($D120,Listen!$A$2:$F$45,6,0)="Nein"),$Y120,$X120),0)</f>
        <v>0</v>
      </c>
      <c r="AF120" s="35">
        <f>IFERROR(IF(OR($S120&lt;&gt;"Ja",VLOOKUP($D120,Listen!$A$2:$F$45,6,0)="Nein"),$Y120,$X120),0)</f>
        <v>0</v>
      </c>
      <c r="AG120" s="35">
        <f>IFERROR(IF(OR($S120&lt;&gt;"Ja",VLOOKUP($D120,Listen!$A$2:$F$45,6,0)="Nein"),$Y120,$X120),0)</f>
        <v>0</v>
      </c>
      <c r="AH120" s="37">
        <f t="shared" si="30"/>
        <v>0</v>
      </c>
      <c r="AI120" s="147">
        <f>IFERROR(IF(VLOOKUP($D120,Listen!$A$2:$F$45,6,0)="Ja",MAX(BC120:BD120),D_SAV!$BC120),0)</f>
        <v>0</v>
      </c>
      <c r="AJ120" s="37">
        <f t="shared" si="31"/>
        <v>0</v>
      </c>
      <c r="AL120" s="149">
        <f t="shared" si="32"/>
        <v>0</v>
      </c>
      <c r="AM120" s="149">
        <f t="shared" si="33"/>
        <v>0</v>
      </c>
      <c r="AN120" s="149">
        <f t="shared" si="34"/>
        <v>0</v>
      </c>
      <c r="AO120" s="149">
        <f t="shared" si="35"/>
        <v>0</v>
      </c>
      <c r="AP120" s="149">
        <f t="shared" si="36"/>
        <v>0</v>
      </c>
      <c r="AQ120" s="149">
        <f t="shared" si="37"/>
        <v>0</v>
      </c>
      <c r="AR120" s="149">
        <f t="shared" si="38"/>
        <v>0</v>
      </c>
      <c r="AS120" s="149">
        <f t="shared" si="39"/>
        <v>0</v>
      </c>
      <c r="AT120" s="149">
        <f t="shared" si="40"/>
        <v>0</v>
      </c>
      <c r="AU120" s="149">
        <f t="shared" si="41"/>
        <v>0</v>
      </c>
      <c r="AV120" s="149">
        <f t="shared" si="42"/>
        <v>0</v>
      </c>
      <c r="AW120" s="149">
        <f t="shared" si="43"/>
        <v>0</v>
      </c>
      <c r="AX120" s="149">
        <f t="shared" si="44"/>
        <v>0</v>
      </c>
      <c r="AY120" s="149">
        <f t="shared" si="45"/>
        <v>0</v>
      </c>
      <c r="AZ120" s="149">
        <f t="shared" si="46"/>
        <v>0</v>
      </c>
      <c r="BA120" s="149">
        <f>IFERROR(IF(VLOOKUP($D120,Listen!$A$2:$F$45,6,0)="Ja",AX120-MAX(AY120:AZ120),AX120-AY120),0)</f>
        <v>0</v>
      </c>
      <c r="BB120" s="149">
        <f t="shared" si="47"/>
        <v>0</v>
      </c>
      <c r="BC120" s="149">
        <f t="shared" si="48"/>
        <v>0</v>
      </c>
      <c r="BD120" s="149">
        <f t="shared" si="49"/>
        <v>0</v>
      </c>
      <c r="BE120" s="149">
        <f>IFERROR(IF(VLOOKUP($D120,Listen!$A$2:$F$45,6,0)="Ja",BB120-MAX(BC120:BD120),BB120-BC120),0)</f>
        <v>0</v>
      </c>
    </row>
    <row r="121" spans="1:57" s="150" customFormat="1" x14ac:dyDescent="0.25">
      <c r="A121" s="142">
        <v>117</v>
      </c>
      <c r="B121" s="143" t="str">
        <f>IF(AND(E121&lt;&gt;0,D121&lt;&gt;0,F121&lt;&gt;0),IF(C121&lt;&gt;0,CONCATENATE(C121,"-AGr",VLOOKUP(D121,Listen!$A$2:$D$45,4,FALSE),"-",E121,"-",F121,),CONCATENATE("AGr",VLOOKUP(D121,Listen!$A$2:$D$45,4,FALSE),"-",E121,"-",F121)),"keine vollständige ID")</f>
        <v>keine vollständige ID</v>
      </c>
      <c r="C121" s="28"/>
      <c r="D121" s="144"/>
      <c r="E121" s="144"/>
      <c r="F121" s="151"/>
      <c r="G121" s="12"/>
      <c r="H121" s="12"/>
      <c r="I121" s="12"/>
      <c r="J121" s="12"/>
      <c r="K121" s="12"/>
      <c r="L121" s="145">
        <f>IF(E121&gt;A_Stammdaten!$B$12,0,G121+H121-J121)</f>
        <v>0</v>
      </c>
      <c r="M121" s="12"/>
      <c r="N121" s="12"/>
      <c r="O121" s="12"/>
      <c r="P121" s="45">
        <f t="shared" si="27"/>
        <v>0</v>
      </c>
      <c r="Q121" s="26"/>
      <c r="R121" s="26"/>
      <c r="S121" s="26"/>
      <c r="T121" s="26"/>
      <c r="U121" s="146"/>
      <c r="V121" s="26"/>
      <c r="W121" s="46" t="str">
        <f t="shared" si="28"/>
        <v>-</v>
      </c>
      <c r="X121" s="46" t="str">
        <f t="shared" si="29"/>
        <v>-</v>
      </c>
      <c r="Y121" s="46">
        <f>IF(ISBLANK($D121),0,VLOOKUP($D121,Listen!$A$2:$C$45,2,FALSE))</f>
        <v>0</v>
      </c>
      <c r="Z121" s="46">
        <f>IF(ISBLANK($D121),0,VLOOKUP($D121,Listen!$A$2:$C$45,3,FALSE))</f>
        <v>0</v>
      </c>
      <c r="AA121" s="35">
        <f t="shared" si="51"/>
        <v>0</v>
      </c>
      <c r="AB121" s="35">
        <f t="shared" si="51"/>
        <v>0</v>
      </c>
      <c r="AC121" s="35">
        <f>IFERROR(IF(OR($R121&lt;&gt;"Ja",VLOOKUP($D121,Listen!$A$2:$F$45,5,0)="Nein",E121&lt;IF(D121="LNG Anbindungsanlagen gemäß separater Festlegung",2022,2023)),$Y121,$W121),0)</f>
        <v>0</v>
      </c>
      <c r="AD121" s="35">
        <f>IFERROR(IF(OR($R121&lt;&gt;"Ja",VLOOKUP($D121,Listen!$A$2:$F$45,5,0)="Nein",E121&lt;IF(D121="LNG Anbindungsanlagen gemäß separater Festlegung",2022,2023)),$Y121,$W121),0)</f>
        <v>0</v>
      </c>
      <c r="AE121" s="35">
        <f>IFERROR(IF(OR($S121&lt;&gt;"Ja",VLOOKUP($D121,Listen!$A$2:$F$45,6,0)="Nein"),$Y121,$X121),0)</f>
        <v>0</v>
      </c>
      <c r="AF121" s="35">
        <f>IFERROR(IF(OR($S121&lt;&gt;"Ja",VLOOKUP($D121,Listen!$A$2:$F$45,6,0)="Nein"),$Y121,$X121),0)</f>
        <v>0</v>
      </c>
      <c r="AG121" s="35">
        <f>IFERROR(IF(OR($S121&lt;&gt;"Ja",VLOOKUP($D121,Listen!$A$2:$F$45,6,0)="Nein"),$Y121,$X121),0)</f>
        <v>0</v>
      </c>
      <c r="AH121" s="37">
        <f t="shared" si="30"/>
        <v>0</v>
      </c>
      <c r="AI121" s="147">
        <f>IFERROR(IF(VLOOKUP($D121,Listen!$A$2:$F$45,6,0)="Ja",MAX(BC121:BD121),D_SAV!$BC121),0)</f>
        <v>0</v>
      </c>
      <c r="AJ121" s="37">
        <f t="shared" si="31"/>
        <v>0</v>
      </c>
      <c r="AL121" s="149">
        <f t="shared" si="32"/>
        <v>0</v>
      </c>
      <c r="AM121" s="149">
        <f t="shared" si="33"/>
        <v>0</v>
      </c>
      <c r="AN121" s="149">
        <f t="shared" si="34"/>
        <v>0</v>
      </c>
      <c r="AO121" s="149">
        <f t="shared" si="35"/>
        <v>0</v>
      </c>
      <c r="AP121" s="149">
        <f t="shared" si="36"/>
        <v>0</v>
      </c>
      <c r="AQ121" s="149">
        <f t="shared" si="37"/>
        <v>0</v>
      </c>
      <c r="AR121" s="149">
        <f t="shared" si="38"/>
        <v>0</v>
      </c>
      <c r="AS121" s="149">
        <f t="shared" si="39"/>
        <v>0</v>
      </c>
      <c r="AT121" s="149">
        <f t="shared" si="40"/>
        <v>0</v>
      </c>
      <c r="AU121" s="149">
        <f t="shared" si="41"/>
        <v>0</v>
      </c>
      <c r="AV121" s="149">
        <f t="shared" si="42"/>
        <v>0</v>
      </c>
      <c r="AW121" s="149">
        <f t="shared" si="43"/>
        <v>0</v>
      </c>
      <c r="AX121" s="149">
        <f t="shared" si="44"/>
        <v>0</v>
      </c>
      <c r="AY121" s="149">
        <f t="shared" si="45"/>
        <v>0</v>
      </c>
      <c r="AZ121" s="149">
        <f t="shared" si="46"/>
        <v>0</v>
      </c>
      <c r="BA121" s="149">
        <f>IFERROR(IF(VLOOKUP($D121,Listen!$A$2:$F$45,6,0)="Ja",AX121-MAX(AY121:AZ121),AX121-AY121),0)</f>
        <v>0</v>
      </c>
      <c r="BB121" s="149">
        <f t="shared" si="47"/>
        <v>0</v>
      </c>
      <c r="BC121" s="149">
        <f t="shared" si="48"/>
        <v>0</v>
      </c>
      <c r="BD121" s="149">
        <f t="shared" si="49"/>
        <v>0</v>
      </c>
      <c r="BE121" s="149">
        <f>IFERROR(IF(VLOOKUP($D121,Listen!$A$2:$F$45,6,0)="Ja",BB121-MAX(BC121:BD121),BB121-BC121),0)</f>
        <v>0</v>
      </c>
    </row>
    <row r="122" spans="1:57" s="150" customFormat="1" x14ac:dyDescent="0.25">
      <c r="A122" s="142">
        <v>118</v>
      </c>
      <c r="B122" s="143" t="str">
        <f>IF(AND(E122&lt;&gt;0,D122&lt;&gt;0,F122&lt;&gt;0),IF(C122&lt;&gt;0,CONCATENATE(C122,"-AGr",VLOOKUP(D122,Listen!$A$2:$D$45,4,FALSE),"-",E122,"-",F122,),CONCATENATE("AGr",VLOOKUP(D122,Listen!$A$2:$D$45,4,FALSE),"-",E122,"-",F122)),"keine vollständige ID")</f>
        <v>keine vollständige ID</v>
      </c>
      <c r="C122" s="28"/>
      <c r="D122" s="144"/>
      <c r="E122" s="144"/>
      <c r="F122" s="151"/>
      <c r="G122" s="12"/>
      <c r="H122" s="12"/>
      <c r="I122" s="12"/>
      <c r="J122" s="12"/>
      <c r="K122" s="12"/>
      <c r="L122" s="145">
        <f>IF(E122&gt;A_Stammdaten!$B$12,0,G122+H122-J122)</f>
        <v>0</v>
      </c>
      <c r="M122" s="12"/>
      <c r="N122" s="12"/>
      <c r="O122" s="12"/>
      <c r="P122" s="45">
        <f t="shared" si="27"/>
        <v>0</v>
      </c>
      <c r="Q122" s="26"/>
      <c r="R122" s="26"/>
      <c r="S122" s="26"/>
      <c r="T122" s="26"/>
      <c r="U122" s="146"/>
      <c r="V122" s="26"/>
      <c r="W122" s="46" t="str">
        <f t="shared" si="28"/>
        <v>-</v>
      </c>
      <c r="X122" s="46" t="str">
        <f t="shared" si="29"/>
        <v>-</v>
      </c>
      <c r="Y122" s="46">
        <f>IF(ISBLANK($D122),0,VLOOKUP($D122,Listen!$A$2:$C$45,2,FALSE))</f>
        <v>0</v>
      </c>
      <c r="Z122" s="46">
        <f>IF(ISBLANK($D122),0,VLOOKUP($D122,Listen!$A$2:$C$45,3,FALSE))</f>
        <v>0</v>
      </c>
      <c r="AA122" s="35">
        <f t="shared" si="51"/>
        <v>0</v>
      </c>
      <c r="AB122" s="35">
        <f t="shared" si="51"/>
        <v>0</v>
      </c>
      <c r="AC122" s="35">
        <f>IFERROR(IF(OR($R122&lt;&gt;"Ja",VLOOKUP($D122,Listen!$A$2:$F$45,5,0)="Nein",E122&lt;IF(D122="LNG Anbindungsanlagen gemäß separater Festlegung",2022,2023)),$Y122,$W122),0)</f>
        <v>0</v>
      </c>
      <c r="AD122" s="35">
        <f>IFERROR(IF(OR($R122&lt;&gt;"Ja",VLOOKUP($D122,Listen!$A$2:$F$45,5,0)="Nein",E122&lt;IF(D122="LNG Anbindungsanlagen gemäß separater Festlegung",2022,2023)),$Y122,$W122),0)</f>
        <v>0</v>
      </c>
      <c r="AE122" s="35">
        <f>IFERROR(IF(OR($S122&lt;&gt;"Ja",VLOOKUP($D122,Listen!$A$2:$F$45,6,0)="Nein"),$Y122,$X122),0)</f>
        <v>0</v>
      </c>
      <c r="AF122" s="35">
        <f>IFERROR(IF(OR($S122&lt;&gt;"Ja",VLOOKUP($D122,Listen!$A$2:$F$45,6,0)="Nein"),$Y122,$X122),0)</f>
        <v>0</v>
      </c>
      <c r="AG122" s="35">
        <f>IFERROR(IF(OR($S122&lt;&gt;"Ja",VLOOKUP($D122,Listen!$A$2:$F$45,6,0)="Nein"),$Y122,$X122),0)</f>
        <v>0</v>
      </c>
      <c r="AH122" s="37">
        <f t="shared" si="30"/>
        <v>0</v>
      </c>
      <c r="AI122" s="147">
        <f>IFERROR(IF(VLOOKUP($D122,Listen!$A$2:$F$45,6,0)="Ja",MAX(BC122:BD122),D_SAV!$BC122),0)</f>
        <v>0</v>
      </c>
      <c r="AJ122" s="37">
        <f t="shared" si="31"/>
        <v>0</v>
      </c>
      <c r="AL122" s="149">
        <f t="shared" si="32"/>
        <v>0</v>
      </c>
      <c r="AM122" s="149">
        <f t="shared" si="33"/>
        <v>0</v>
      </c>
      <c r="AN122" s="149">
        <f t="shared" si="34"/>
        <v>0</v>
      </c>
      <c r="AO122" s="149">
        <f t="shared" si="35"/>
        <v>0</v>
      </c>
      <c r="AP122" s="149">
        <f t="shared" si="36"/>
        <v>0</v>
      </c>
      <c r="AQ122" s="149">
        <f t="shared" si="37"/>
        <v>0</v>
      </c>
      <c r="AR122" s="149">
        <f t="shared" si="38"/>
        <v>0</v>
      </c>
      <c r="AS122" s="149">
        <f t="shared" si="39"/>
        <v>0</v>
      </c>
      <c r="AT122" s="149">
        <f t="shared" si="40"/>
        <v>0</v>
      </c>
      <c r="AU122" s="149">
        <f t="shared" si="41"/>
        <v>0</v>
      </c>
      <c r="AV122" s="149">
        <f t="shared" si="42"/>
        <v>0</v>
      </c>
      <c r="AW122" s="149">
        <f t="shared" si="43"/>
        <v>0</v>
      </c>
      <c r="AX122" s="149">
        <f t="shared" si="44"/>
        <v>0</v>
      </c>
      <c r="AY122" s="149">
        <f t="shared" si="45"/>
        <v>0</v>
      </c>
      <c r="AZ122" s="149">
        <f t="shared" si="46"/>
        <v>0</v>
      </c>
      <c r="BA122" s="149">
        <f>IFERROR(IF(VLOOKUP($D122,Listen!$A$2:$F$45,6,0)="Ja",AX122-MAX(AY122:AZ122),AX122-AY122),0)</f>
        <v>0</v>
      </c>
      <c r="BB122" s="149">
        <f t="shared" si="47"/>
        <v>0</v>
      </c>
      <c r="BC122" s="149">
        <f t="shared" si="48"/>
        <v>0</v>
      </c>
      <c r="BD122" s="149">
        <f t="shared" si="49"/>
        <v>0</v>
      </c>
      <c r="BE122" s="149">
        <f>IFERROR(IF(VLOOKUP($D122,Listen!$A$2:$F$45,6,0)="Ja",BB122-MAX(BC122:BD122),BB122-BC122),0)</f>
        <v>0</v>
      </c>
    </row>
    <row r="123" spans="1:57" s="150" customFormat="1" x14ac:dyDescent="0.25">
      <c r="A123" s="142">
        <v>119</v>
      </c>
      <c r="B123" s="143" t="str">
        <f>IF(AND(E123&lt;&gt;0,D123&lt;&gt;0,F123&lt;&gt;0),IF(C123&lt;&gt;0,CONCATENATE(C123,"-AGr",VLOOKUP(D123,Listen!$A$2:$D$45,4,FALSE),"-",E123,"-",F123,),CONCATENATE("AGr",VLOOKUP(D123,Listen!$A$2:$D$45,4,FALSE),"-",E123,"-",F123)),"keine vollständige ID")</f>
        <v>keine vollständige ID</v>
      </c>
      <c r="C123" s="28"/>
      <c r="D123" s="144"/>
      <c r="E123" s="144"/>
      <c r="F123" s="151"/>
      <c r="G123" s="12"/>
      <c r="H123" s="12"/>
      <c r="I123" s="12"/>
      <c r="J123" s="12"/>
      <c r="K123" s="12"/>
      <c r="L123" s="145">
        <f>IF(E123&gt;A_Stammdaten!$B$12,0,G123+H123-J123)</f>
        <v>0</v>
      </c>
      <c r="M123" s="12"/>
      <c r="N123" s="12"/>
      <c r="O123" s="12"/>
      <c r="P123" s="45">
        <f t="shared" si="27"/>
        <v>0</v>
      </c>
      <c r="Q123" s="26"/>
      <c r="R123" s="26"/>
      <c r="S123" s="26"/>
      <c r="T123" s="26"/>
      <c r="U123" s="146"/>
      <c r="V123" s="26"/>
      <c r="W123" s="46" t="str">
        <f t="shared" si="28"/>
        <v>-</v>
      </c>
      <c r="X123" s="46" t="str">
        <f t="shared" si="29"/>
        <v>-</v>
      </c>
      <c r="Y123" s="46">
        <f>IF(ISBLANK($D123),0,VLOOKUP($D123,Listen!$A$2:$C$45,2,FALSE))</f>
        <v>0</v>
      </c>
      <c r="Z123" s="46">
        <f>IF(ISBLANK($D123),0,VLOOKUP($D123,Listen!$A$2:$C$45,3,FALSE))</f>
        <v>0</v>
      </c>
      <c r="AA123" s="35">
        <f t="shared" si="51"/>
        <v>0</v>
      </c>
      <c r="AB123" s="35">
        <f t="shared" si="51"/>
        <v>0</v>
      </c>
      <c r="AC123" s="35">
        <f>IFERROR(IF(OR($R123&lt;&gt;"Ja",VLOOKUP($D123,Listen!$A$2:$F$45,5,0)="Nein",E123&lt;IF(D123="LNG Anbindungsanlagen gemäß separater Festlegung",2022,2023)),$Y123,$W123),0)</f>
        <v>0</v>
      </c>
      <c r="AD123" s="35">
        <f>IFERROR(IF(OR($R123&lt;&gt;"Ja",VLOOKUP($D123,Listen!$A$2:$F$45,5,0)="Nein",E123&lt;IF(D123="LNG Anbindungsanlagen gemäß separater Festlegung",2022,2023)),$Y123,$W123),0)</f>
        <v>0</v>
      </c>
      <c r="AE123" s="35">
        <f>IFERROR(IF(OR($S123&lt;&gt;"Ja",VLOOKUP($D123,Listen!$A$2:$F$45,6,0)="Nein"),$Y123,$X123),0)</f>
        <v>0</v>
      </c>
      <c r="AF123" s="35">
        <f>IFERROR(IF(OR($S123&lt;&gt;"Ja",VLOOKUP($D123,Listen!$A$2:$F$45,6,0)="Nein"),$Y123,$X123),0)</f>
        <v>0</v>
      </c>
      <c r="AG123" s="35">
        <f>IFERROR(IF(OR($S123&lt;&gt;"Ja",VLOOKUP($D123,Listen!$A$2:$F$45,6,0)="Nein"),$Y123,$X123),0)</f>
        <v>0</v>
      </c>
      <c r="AH123" s="37">
        <f t="shared" si="30"/>
        <v>0</v>
      </c>
      <c r="AI123" s="147">
        <f>IFERROR(IF(VLOOKUP($D123,Listen!$A$2:$F$45,6,0)="Ja",MAX(BC123:BD123),D_SAV!$BC123),0)</f>
        <v>0</v>
      </c>
      <c r="AJ123" s="37">
        <f t="shared" si="31"/>
        <v>0</v>
      </c>
      <c r="AL123" s="149">
        <f t="shared" si="32"/>
        <v>0</v>
      </c>
      <c r="AM123" s="149">
        <f t="shared" si="33"/>
        <v>0</v>
      </c>
      <c r="AN123" s="149">
        <f t="shared" si="34"/>
        <v>0</v>
      </c>
      <c r="AO123" s="149">
        <f t="shared" si="35"/>
        <v>0</v>
      </c>
      <c r="AP123" s="149">
        <f t="shared" si="36"/>
        <v>0</v>
      </c>
      <c r="AQ123" s="149">
        <f t="shared" si="37"/>
        <v>0</v>
      </c>
      <c r="AR123" s="149">
        <f t="shared" si="38"/>
        <v>0</v>
      </c>
      <c r="AS123" s="149">
        <f t="shared" si="39"/>
        <v>0</v>
      </c>
      <c r="AT123" s="149">
        <f t="shared" si="40"/>
        <v>0</v>
      </c>
      <c r="AU123" s="149">
        <f t="shared" si="41"/>
        <v>0</v>
      </c>
      <c r="AV123" s="149">
        <f t="shared" si="42"/>
        <v>0</v>
      </c>
      <c r="AW123" s="149">
        <f t="shared" si="43"/>
        <v>0</v>
      </c>
      <c r="AX123" s="149">
        <f t="shared" si="44"/>
        <v>0</v>
      </c>
      <c r="AY123" s="149">
        <f t="shared" si="45"/>
        <v>0</v>
      </c>
      <c r="AZ123" s="149">
        <f t="shared" si="46"/>
        <v>0</v>
      </c>
      <c r="BA123" s="149">
        <f>IFERROR(IF(VLOOKUP($D123,Listen!$A$2:$F$45,6,0)="Ja",AX123-MAX(AY123:AZ123),AX123-AY123),0)</f>
        <v>0</v>
      </c>
      <c r="BB123" s="149">
        <f t="shared" si="47"/>
        <v>0</v>
      </c>
      <c r="BC123" s="149">
        <f t="shared" si="48"/>
        <v>0</v>
      </c>
      <c r="BD123" s="149">
        <f t="shared" si="49"/>
        <v>0</v>
      </c>
      <c r="BE123" s="149">
        <f>IFERROR(IF(VLOOKUP($D123,Listen!$A$2:$F$45,6,0)="Ja",BB123-MAX(BC123:BD123),BB123-BC123),0)</f>
        <v>0</v>
      </c>
    </row>
    <row r="124" spans="1:57" s="150" customFormat="1" x14ac:dyDescent="0.25">
      <c r="A124" s="142">
        <v>120</v>
      </c>
      <c r="B124" s="143" t="str">
        <f>IF(AND(E124&lt;&gt;0,D124&lt;&gt;0,F124&lt;&gt;0),IF(C124&lt;&gt;0,CONCATENATE(C124,"-AGr",VLOOKUP(D124,Listen!$A$2:$D$45,4,FALSE),"-",E124,"-",F124,),CONCATENATE("AGr",VLOOKUP(D124,Listen!$A$2:$D$45,4,FALSE),"-",E124,"-",F124)),"keine vollständige ID")</f>
        <v>keine vollständige ID</v>
      </c>
      <c r="C124" s="28"/>
      <c r="D124" s="144"/>
      <c r="E124" s="144"/>
      <c r="F124" s="151"/>
      <c r="G124" s="12"/>
      <c r="H124" s="12"/>
      <c r="I124" s="12"/>
      <c r="J124" s="12"/>
      <c r="K124" s="12"/>
      <c r="L124" s="145">
        <f>IF(E124&gt;A_Stammdaten!$B$12,0,G124+H124-J124)</f>
        <v>0</v>
      </c>
      <c r="M124" s="12"/>
      <c r="N124" s="12"/>
      <c r="O124" s="12"/>
      <c r="P124" s="45">
        <f t="shared" si="27"/>
        <v>0</v>
      </c>
      <c r="Q124" s="26"/>
      <c r="R124" s="26"/>
      <c r="S124" s="26"/>
      <c r="T124" s="26"/>
      <c r="U124" s="146"/>
      <c r="V124" s="26"/>
      <c r="W124" s="46" t="str">
        <f t="shared" si="28"/>
        <v>-</v>
      </c>
      <c r="X124" s="46" t="str">
        <f t="shared" si="29"/>
        <v>-</v>
      </c>
      <c r="Y124" s="46">
        <f>IF(ISBLANK($D124),0,VLOOKUP($D124,Listen!$A$2:$C$45,2,FALSE))</f>
        <v>0</v>
      </c>
      <c r="Z124" s="46">
        <f>IF(ISBLANK($D124),0,VLOOKUP($D124,Listen!$A$2:$C$45,3,FALSE))</f>
        <v>0</v>
      </c>
      <c r="AA124" s="35">
        <f t="shared" si="51"/>
        <v>0</v>
      </c>
      <c r="AB124" s="35">
        <f t="shared" si="51"/>
        <v>0</v>
      </c>
      <c r="AC124" s="35">
        <f>IFERROR(IF(OR($R124&lt;&gt;"Ja",VLOOKUP($D124,Listen!$A$2:$F$45,5,0)="Nein",E124&lt;IF(D124="LNG Anbindungsanlagen gemäß separater Festlegung",2022,2023)),$Y124,$W124),0)</f>
        <v>0</v>
      </c>
      <c r="AD124" s="35">
        <f>IFERROR(IF(OR($R124&lt;&gt;"Ja",VLOOKUP($D124,Listen!$A$2:$F$45,5,0)="Nein",E124&lt;IF(D124="LNG Anbindungsanlagen gemäß separater Festlegung",2022,2023)),$Y124,$W124),0)</f>
        <v>0</v>
      </c>
      <c r="AE124" s="35">
        <f>IFERROR(IF(OR($S124&lt;&gt;"Ja",VLOOKUP($D124,Listen!$A$2:$F$45,6,0)="Nein"),$Y124,$X124),0)</f>
        <v>0</v>
      </c>
      <c r="AF124" s="35">
        <f>IFERROR(IF(OR($S124&lt;&gt;"Ja",VLOOKUP($D124,Listen!$A$2:$F$45,6,0)="Nein"),$Y124,$X124),0)</f>
        <v>0</v>
      </c>
      <c r="AG124" s="35">
        <f>IFERROR(IF(OR($S124&lt;&gt;"Ja",VLOOKUP($D124,Listen!$A$2:$F$45,6,0)="Nein"),$Y124,$X124),0)</f>
        <v>0</v>
      </c>
      <c r="AH124" s="37">
        <f t="shared" si="30"/>
        <v>0</v>
      </c>
      <c r="AI124" s="147">
        <f>IFERROR(IF(VLOOKUP($D124,Listen!$A$2:$F$45,6,0)="Ja",MAX(BC124:BD124),D_SAV!$BC124),0)</f>
        <v>0</v>
      </c>
      <c r="AJ124" s="37">
        <f t="shared" si="31"/>
        <v>0</v>
      </c>
      <c r="AL124" s="149">
        <f t="shared" si="32"/>
        <v>0</v>
      </c>
      <c r="AM124" s="149">
        <f t="shared" si="33"/>
        <v>0</v>
      </c>
      <c r="AN124" s="149">
        <f t="shared" si="34"/>
        <v>0</v>
      </c>
      <c r="AO124" s="149">
        <f t="shared" si="35"/>
        <v>0</v>
      </c>
      <c r="AP124" s="149">
        <f t="shared" si="36"/>
        <v>0</v>
      </c>
      <c r="AQ124" s="149">
        <f t="shared" si="37"/>
        <v>0</v>
      </c>
      <c r="AR124" s="149">
        <f t="shared" si="38"/>
        <v>0</v>
      </c>
      <c r="AS124" s="149">
        <f t="shared" si="39"/>
        <v>0</v>
      </c>
      <c r="AT124" s="149">
        <f t="shared" si="40"/>
        <v>0</v>
      </c>
      <c r="AU124" s="149">
        <f t="shared" si="41"/>
        <v>0</v>
      </c>
      <c r="AV124" s="149">
        <f t="shared" si="42"/>
        <v>0</v>
      </c>
      <c r="AW124" s="149">
        <f t="shared" si="43"/>
        <v>0</v>
      </c>
      <c r="AX124" s="149">
        <f t="shared" si="44"/>
        <v>0</v>
      </c>
      <c r="AY124" s="149">
        <f t="shared" si="45"/>
        <v>0</v>
      </c>
      <c r="AZ124" s="149">
        <f t="shared" si="46"/>
        <v>0</v>
      </c>
      <c r="BA124" s="149">
        <f>IFERROR(IF(VLOOKUP($D124,Listen!$A$2:$F$45,6,0)="Ja",AX124-MAX(AY124:AZ124),AX124-AY124),0)</f>
        <v>0</v>
      </c>
      <c r="BB124" s="149">
        <f t="shared" si="47"/>
        <v>0</v>
      </c>
      <c r="BC124" s="149">
        <f t="shared" si="48"/>
        <v>0</v>
      </c>
      <c r="BD124" s="149">
        <f t="shared" si="49"/>
        <v>0</v>
      </c>
      <c r="BE124" s="149">
        <f>IFERROR(IF(VLOOKUP($D124,Listen!$A$2:$F$45,6,0)="Ja",BB124-MAX(BC124:BD124),BB124-BC124),0)</f>
        <v>0</v>
      </c>
    </row>
    <row r="125" spans="1:57" s="150" customFormat="1" x14ac:dyDescent="0.25">
      <c r="A125" s="142">
        <v>121</v>
      </c>
      <c r="B125" s="143" t="str">
        <f>IF(AND(E125&lt;&gt;0,D125&lt;&gt;0,F125&lt;&gt;0),IF(C125&lt;&gt;0,CONCATENATE(C125,"-AGr",VLOOKUP(D125,Listen!$A$2:$D$45,4,FALSE),"-",E125,"-",F125,),CONCATENATE("AGr",VLOOKUP(D125,Listen!$A$2:$D$45,4,FALSE),"-",E125,"-",F125)),"keine vollständige ID")</f>
        <v>keine vollständige ID</v>
      </c>
      <c r="C125" s="28"/>
      <c r="D125" s="144"/>
      <c r="E125" s="144"/>
      <c r="F125" s="151"/>
      <c r="G125" s="12"/>
      <c r="H125" s="12"/>
      <c r="I125" s="12"/>
      <c r="J125" s="12"/>
      <c r="K125" s="12"/>
      <c r="L125" s="145">
        <f>IF(E125&gt;A_Stammdaten!$B$12,0,G125+H125-J125)</f>
        <v>0</v>
      </c>
      <c r="M125" s="12"/>
      <c r="N125" s="12"/>
      <c r="O125" s="12"/>
      <c r="P125" s="45">
        <f t="shared" si="27"/>
        <v>0</v>
      </c>
      <c r="Q125" s="26"/>
      <c r="R125" s="26"/>
      <c r="S125" s="26"/>
      <c r="T125" s="26"/>
      <c r="U125" s="146"/>
      <c r="V125" s="26"/>
      <c r="W125" s="46" t="str">
        <f t="shared" si="28"/>
        <v>-</v>
      </c>
      <c r="X125" s="46" t="str">
        <f t="shared" si="29"/>
        <v>-</v>
      </c>
      <c r="Y125" s="46">
        <f>IF(ISBLANK($D125),0,VLOOKUP($D125,Listen!$A$2:$C$45,2,FALSE))</f>
        <v>0</v>
      </c>
      <c r="Z125" s="46">
        <f>IF(ISBLANK($D125),0,VLOOKUP($D125,Listen!$A$2:$C$45,3,FALSE))</f>
        <v>0</v>
      </c>
      <c r="AA125" s="35">
        <f t="shared" ref="AA125:AB144" si="52">IFERROR($Y125,0)</f>
        <v>0</v>
      </c>
      <c r="AB125" s="35">
        <f t="shared" si="52"/>
        <v>0</v>
      </c>
      <c r="AC125" s="35">
        <f>IFERROR(IF(OR($R125&lt;&gt;"Ja",VLOOKUP($D125,Listen!$A$2:$F$45,5,0)="Nein",E125&lt;IF(D125="LNG Anbindungsanlagen gemäß separater Festlegung",2022,2023)),$Y125,$W125),0)</f>
        <v>0</v>
      </c>
      <c r="AD125" s="35">
        <f>IFERROR(IF(OR($R125&lt;&gt;"Ja",VLOOKUP($D125,Listen!$A$2:$F$45,5,0)="Nein",E125&lt;IF(D125="LNG Anbindungsanlagen gemäß separater Festlegung",2022,2023)),$Y125,$W125),0)</f>
        <v>0</v>
      </c>
      <c r="AE125" s="35">
        <f>IFERROR(IF(OR($S125&lt;&gt;"Ja",VLOOKUP($D125,Listen!$A$2:$F$45,6,0)="Nein"),$Y125,$X125),0)</f>
        <v>0</v>
      </c>
      <c r="AF125" s="35">
        <f>IFERROR(IF(OR($S125&lt;&gt;"Ja",VLOOKUP($D125,Listen!$A$2:$F$45,6,0)="Nein"),$Y125,$X125),0)</f>
        <v>0</v>
      </c>
      <c r="AG125" s="35">
        <f>IFERROR(IF(OR($S125&lt;&gt;"Ja",VLOOKUP($D125,Listen!$A$2:$F$45,6,0)="Nein"),$Y125,$X125),0)</f>
        <v>0</v>
      </c>
      <c r="AH125" s="37">
        <f t="shared" si="30"/>
        <v>0</v>
      </c>
      <c r="AI125" s="147">
        <f>IFERROR(IF(VLOOKUP($D125,Listen!$A$2:$F$45,6,0)="Ja",MAX(BC125:BD125),D_SAV!$BC125),0)</f>
        <v>0</v>
      </c>
      <c r="AJ125" s="37">
        <f t="shared" si="31"/>
        <v>0</v>
      </c>
      <c r="AL125" s="149">
        <f t="shared" si="32"/>
        <v>0</v>
      </c>
      <c r="AM125" s="149">
        <f t="shared" si="33"/>
        <v>0</v>
      </c>
      <c r="AN125" s="149">
        <f t="shared" si="34"/>
        <v>0</v>
      </c>
      <c r="AO125" s="149">
        <f t="shared" si="35"/>
        <v>0</v>
      </c>
      <c r="AP125" s="149">
        <f t="shared" si="36"/>
        <v>0</v>
      </c>
      <c r="AQ125" s="149">
        <f t="shared" si="37"/>
        <v>0</v>
      </c>
      <c r="AR125" s="149">
        <f t="shared" si="38"/>
        <v>0</v>
      </c>
      <c r="AS125" s="149">
        <f t="shared" si="39"/>
        <v>0</v>
      </c>
      <c r="AT125" s="149">
        <f t="shared" si="40"/>
        <v>0</v>
      </c>
      <c r="AU125" s="149">
        <f t="shared" si="41"/>
        <v>0</v>
      </c>
      <c r="AV125" s="149">
        <f t="shared" si="42"/>
        <v>0</v>
      </c>
      <c r="AW125" s="149">
        <f t="shared" si="43"/>
        <v>0</v>
      </c>
      <c r="AX125" s="149">
        <f t="shared" si="44"/>
        <v>0</v>
      </c>
      <c r="AY125" s="149">
        <f t="shared" si="45"/>
        <v>0</v>
      </c>
      <c r="AZ125" s="149">
        <f t="shared" si="46"/>
        <v>0</v>
      </c>
      <c r="BA125" s="149">
        <f>IFERROR(IF(VLOOKUP($D125,Listen!$A$2:$F$45,6,0)="Ja",AX125-MAX(AY125:AZ125),AX125-AY125),0)</f>
        <v>0</v>
      </c>
      <c r="BB125" s="149">
        <f t="shared" si="47"/>
        <v>0</v>
      </c>
      <c r="BC125" s="149">
        <f t="shared" si="48"/>
        <v>0</v>
      </c>
      <c r="BD125" s="149">
        <f t="shared" si="49"/>
        <v>0</v>
      </c>
      <c r="BE125" s="149">
        <f>IFERROR(IF(VLOOKUP($D125,Listen!$A$2:$F$45,6,0)="Ja",BB125-MAX(BC125:BD125),BB125-BC125),0)</f>
        <v>0</v>
      </c>
    </row>
    <row r="126" spans="1:57" s="150" customFormat="1" x14ac:dyDescent="0.25">
      <c r="A126" s="142">
        <v>122</v>
      </c>
      <c r="B126" s="143" t="str">
        <f>IF(AND(E126&lt;&gt;0,D126&lt;&gt;0,F126&lt;&gt;0),IF(C126&lt;&gt;0,CONCATENATE(C126,"-AGr",VLOOKUP(D126,Listen!$A$2:$D$45,4,FALSE),"-",E126,"-",F126,),CONCATENATE("AGr",VLOOKUP(D126,Listen!$A$2:$D$45,4,FALSE),"-",E126,"-",F126)),"keine vollständige ID")</f>
        <v>keine vollständige ID</v>
      </c>
      <c r="C126" s="28"/>
      <c r="D126" s="144"/>
      <c r="E126" s="144"/>
      <c r="F126" s="151"/>
      <c r="G126" s="12"/>
      <c r="H126" s="12"/>
      <c r="I126" s="12"/>
      <c r="J126" s="12"/>
      <c r="K126" s="12"/>
      <c r="L126" s="145">
        <f>IF(E126&gt;A_Stammdaten!$B$12,0,G126+H126-J126)</f>
        <v>0</v>
      </c>
      <c r="M126" s="12"/>
      <c r="N126" s="12"/>
      <c r="O126" s="12"/>
      <c r="P126" s="45">
        <f t="shared" si="27"/>
        <v>0</v>
      </c>
      <c r="Q126" s="26"/>
      <c r="R126" s="26"/>
      <c r="S126" s="26"/>
      <c r="T126" s="26"/>
      <c r="U126" s="146"/>
      <c r="V126" s="26"/>
      <c r="W126" s="46" t="str">
        <f t="shared" si="28"/>
        <v>-</v>
      </c>
      <c r="X126" s="46" t="str">
        <f t="shared" si="29"/>
        <v>-</v>
      </c>
      <c r="Y126" s="46">
        <f>IF(ISBLANK($D126),0,VLOOKUP($D126,Listen!$A$2:$C$45,2,FALSE))</f>
        <v>0</v>
      </c>
      <c r="Z126" s="46">
        <f>IF(ISBLANK($D126),0,VLOOKUP($D126,Listen!$A$2:$C$45,3,FALSE))</f>
        <v>0</v>
      </c>
      <c r="AA126" s="35">
        <f t="shared" si="52"/>
        <v>0</v>
      </c>
      <c r="AB126" s="35">
        <f t="shared" si="52"/>
        <v>0</v>
      </c>
      <c r="AC126" s="35">
        <f>IFERROR(IF(OR($R126&lt;&gt;"Ja",VLOOKUP($D126,Listen!$A$2:$F$45,5,0)="Nein",E126&lt;IF(D126="LNG Anbindungsanlagen gemäß separater Festlegung",2022,2023)),$Y126,$W126),0)</f>
        <v>0</v>
      </c>
      <c r="AD126" s="35">
        <f>IFERROR(IF(OR($R126&lt;&gt;"Ja",VLOOKUP($D126,Listen!$A$2:$F$45,5,0)="Nein",E126&lt;IF(D126="LNG Anbindungsanlagen gemäß separater Festlegung",2022,2023)),$Y126,$W126),0)</f>
        <v>0</v>
      </c>
      <c r="AE126" s="35">
        <f>IFERROR(IF(OR($S126&lt;&gt;"Ja",VLOOKUP($D126,Listen!$A$2:$F$45,6,0)="Nein"),$Y126,$X126),0)</f>
        <v>0</v>
      </c>
      <c r="AF126" s="35">
        <f>IFERROR(IF(OR($S126&lt;&gt;"Ja",VLOOKUP($D126,Listen!$A$2:$F$45,6,0)="Nein"),$Y126,$X126),0)</f>
        <v>0</v>
      </c>
      <c r="AG126" s="35">
        <f>IFERROR(IF(OR($S126&lt;&gt;"Ja",VLOOKUP($D126,Listen!$A$2:$F$45,6,0)="Nein"),$Y126,$X126),0)</f>
        <v>0</v>
      </c>
      <c r="AH126" s="37">
        <f t="shared" si="30"/>
        <v>0</v>
      </c>
      <c r="AI126" s="147">
        <f>IFERROR(IF(VLOOKUP($D126,Listen!$A$2:$F$45,6,0)="Ja",MAX(BC126:BD126),D_SAV!$BC126),0)</f>
        <v>0</v>
      </c>
      <c r="AJ126" s="37">
        <f t="shared" si="31"/>
        <v>0</v>
      </c>
      <c r="AL126" s="149">
        <f t="shared" si="32"/>
        <v>0</v>
      </c>
      <c r="AM126" s="149">
        <f t="shared" si="33"/>
        <v>0</v>
      </c>
      <c r="AN126" s="149">
        <f t="shared" si="34"/>
        <v>0</v>
      </c>
      <c r="AO126" s="149">
        <f t="shared" si="35"/>
        <v>0</v>
      </c>
      <c r="AP126" s="149">
        <f t="shared" si="36"/>
        <v>0</v>
      </c>
      <c r="AQ126" s="149">
        <f t="shared" si="37"/>
        <v>0</v>
      </c>
      <c r="AR126" s="149">
        <f t="shared" si="38"/>
        <v>0</v>
      </c>
      <c r="AS126" s="149">
        <f t="shared" si="39"/>
        <v>0</v>
      </c>
      <c r="AT126" s="149">
        <f t="shared" si="40"/>
        <v>0</v>
      </c>
      <c r="AU126" s="149">
        <f t="shared" si="41"/>
        <v>0</v>
      </c>
      <c r="AV126" s="149">
        <f t="shared" si="42"/>
        <v>0</v>
      </c>
      <c r="AW126" s="149">
        <f t="shared" si="43"/>
        <v>0</v>
      </c>
      <c r="AX126" s="149">
        <f t="shared" si="44"/>
        <v>0</v>
      </c>
      <c r="AY126" s="149">
        <f t="shared" si="45"/>
        <v>0</v>
      </c>
      <c r="AZ126" s="149">
        <f t="shared" si="46"/>
        <v>0</v>
      </c>
      <c r="BA126" s="149">
        <f>IFERROR(IF(VLOOKUP($D126,Listen!$A$2:$F$45,6,0)="Ja",AX126-MAX(AY126:AZ126),AX126-AY126),0)</f>
        <v>0</v>
      </c>
      <c r="BB126" s="149">
        <f t="shared" si="47"/>
        <v>0</v>
      </c>
      <c r="BC126" s="149">
        <f t="shared" si="48"/>
        <v>0</v>
      </c>
      <c r="BD126" s="149">
        <f t="shared" si="49"/>
        <v>0</v>
      </c>
      <c r="BE126" s="149">
        <f>IFERROR(IF(VLOOKUP($D126,Listen!$A$2:$F$45,6,0)="Ja",BB126-MAX(BC126:BD126),BB126-BC126),0)</f>
        <v>0</v>
      </c>
    </row>
    <row r="127" spans="1:57" s="150" customFormat="1" x14ac:dyDescent="0.25">
      <c r="A127" s="142">
        <v>123</v>
      </c>
      <c r="B127" s="143" t="str">
        <f>IF(AND(E127&lt;&gt;0,D127&lt;&gt;0,F127&lt;&gt;0),IF(C127&lt;&gt;0,CONCATENATE(C127,"-AGr",VLOOKUP(D127,Listen!$A$2:$D$45,4,FALSE),"-",E127,"-",F127,),CONCATENATE("AGr",VLOOKUP(D127,Listen!$A$2:$D$45,4,FALSE),"-",E127,"-",F127)),"keine vollständige ID")</f>
        <v>keine vollständige ID</v>
      </c>
      <c r="C127" s="28"/>
      <c r="D127" s="144"/>
      <c r="E127" s="144"/>
      <c r="F127" s="151"/>
      <c r="G127" s="12"/>
      <c r="H127" s="12"/>
      <c r="I127" s="12"/>
      <c r="J127" s="12"/>
      <c r="K127" s="12"/>
      <c r="L127" s="145">
        <f>IF(E127&gt;A_Stammdaten!$B$12,0,G127+H127-J127)</f>
        <v>0</v>
      </c>
      <c r="M127" s="12"/>
      <c r="N127" s="12"/>
      <c r="O127" s="12"/>
      <c r="P127" s="45">
        <f t="shared" si="27"/>
        <v>0</v>
      </c>
      <c r="Q127" s="26"/>
      <c r="R127" s="26"/>
      <c r="S127" s="26"/>
      <c r="T127" s="26"/>
      <c r="U127" s="146"/>
      <c r="V127" s="26"/>
      <c r="W127" s="46" t="str">
        <f t="shared" si="28"/>
        <v>-</v>
      </c>
      <c r="X127" s="46" t="str">
        <f t="shared" si="29"/>
        <v>-</v>
      </c>
      <c r="Y127" s="46">
        <f>IF(ISBLANK($D127),0,VLOOKUP($D127,Listen!$A$2:$C$45,2,FALSE))</f>
        <v>0</v>
      </c>
      <c r="Z127" s="46">
        <f>IF(ISBLANK($D127),0,VLOOKUP($D127,Listen!$A$2:$C$45,3,FALSE))</f>
        <v>0</v>
      </c>
      <c r="AA127" s="35">
        <f t="shared" si="52"/>
        <v>0</v>
      </c>
      <c r="AB127" s="35">
        <f t="shared" si="52"/>
        <v>0</v>
      </c>
      <c r="AC127" s="35">
        <f>IFERROR(IF(OR($R127&lt;&gt;"Ja",VLOOKUP($D127,Listen!$A$2:$F$45,5,0)="Nein",E127&lt;IF(D127="LNG Anbindungsanlagen gemäß separater Festlegung",2022,2023)),$Y127,$W127),0)</f>
        <v>0</v>
      </c>
      <c r="AD127" s="35">
        <f>IFERROR(IF(OR($R127&lt;&gt;"Ja",VLOOKUP($D127,Listen!$A$2:$F$45,5,0)="Nein",E127&lt;IF(D127="LNG Anbindungsanlagen gemäß separater Festlegung",2022,2023)),$Y127,$W127),0)</f>
        <v>0</v>
      </c>
      <c r="AE127" s="35">
        <f>IFERROR(IF(OR($S127&lt;&gt;"Ja",VLOOKUP($D127,Listen!$A$2:$F$45,6,0)="Nein"),$Y127,$X127),0)</f>
        <v>0</v>
      </c>
      <c r="AF127" s="35">
        <f>IFERROR(IF(OR($S127&lt;&gt;"Ja",VLOOKUP($D127,Listen!$A$2:$F$45,6,0)="Nein"),$Y127,$X127),0)</f>
        <v>0</v>
      </c>
      <c r="AG127" s="35">
        <f>IFERROR(IF(OR($S127&lt;&gt;"Ja",VLOOKUP($D127,Listen!$A$2:$F$45,6,0)="Nein"),$Y127,$X127),0)</f>
        <v>0</v>
      </c>
      <c r="AH127" s="37">
        <f t="shared" si="30"/>
        <v>0</v>
      </c>
      <c r="AI127" s="147">
        <f>IFERROR(IF(VLOOKUP($D127,Listen!$A$2:$F$45,6,0)="Ja",MAX(BC127:BD127),D_SAV!$BC127),0)</f>
        <v>0</v>
      </c>
      <c r="AJ127" s="37">
        <f t="shared" si="31"/>
        <v>0</v>
      </c>
      <c r="AL127" s="149">
        <f t="shared" si="32"/>
        <v>0</v>
      </c>
      <c r="AM127" s="149">
        <f t="shared" si="33"/>
        <v>0</v>
      </c>
      <c r="AN127" s="149">
        <f t="shared" si="34"/>
        <v>0</v>
      </c>
      <c r="AO127" s="149">
        <f t="shared" si="35"/>
        <v>0</v>
      </c>
      <c r="AP127" s="149">
        <f t="shared" si="36"/>
        <v>0</v>
      </c>
      <c r="AQ127" s="149">
        <f t="shared" si="37"/>
        <v>0</v>
      </c>
      <c r="AR127" s="149">
        <f t="shared" si="38"/>
        <v>0</v>
      </c>
      <c r="AS127" s="149">
        <f t="shared" si="39"/>
        <v>0</v>
      </c>
      <c r="AT127" s="149">
        <f t="shared" si="40"/>
        <v>0</v>
      </c>
      <c r="AU127" s="149">
        <f t="shared" si="41"/>
        <v>0</v>
      </c>
      <c r="AV127" s="149">
        <f t="shared" si="42"/>
        <v>0</v>
      </c>
      <c r="AW127" s="149">
        <f t="shared" si="43"/>
        <v>0</v>
      </c>
      <c r="AX127" s="149">
        <f t="shared" si="44"/>
        <v>0</v>
      </c>
      <c r="AY127" s="149">
        <f t="shared" si="45"/>
        <v>0</v>
      </c>
      <c r="AZ127" s="149">
        <f t="shared" si="46"/>
        <v>0</v>
      </c>
      <c r="BA127" s="149">
        <f>IFERROR(IF(VLOOKUP($D127,Listen!$A$2:$F$45,6,0)="Ja",AX127-MAX(AY127:AZ127),AX127-AY127),0)</f>
        <v>0</v>
      </c>
      <c r="BB127" s="149">
        <f t="shared" si="47"/>
        <v>0</v>
      </c>
      <c r="BC127" s="149">
        <f t="shared" si="48"/>
        <v>0</v>
      </c>
      <c r="BD127" s="149">
        <f t="shared" si="49"/>
        <v>0</v>
      </c>
      <c r="BE127" s="149">
        <f>IFERROR(IF(VLOOKUP($D127,Listen!$A$2:$F$45,6,0)="Ja",BB127-MAX(BC127:BD127),BB127-BC127),0)</f>
        <v>0</v>
      </c>
    </row>
    <row r="128" spans="1:57" s="150" customFormat="1" x14ac:dyDescent="0.25">
      <c r="A128" s="142">
        <v>124</v>
      </c>
      <c r="B128" s="143" t="str">
        <f>IF(AND(E128&lt;&gt;0,D128&lt;&gt;0,F128&lt;&gt;0),IF(C128&lt;&gt;0,CONCATENATE(C128,"-AGr",VLOOKUP(D128,Listen!$A$2:$D$45,4,FALSE),"-",E128,"-",F128,),CONCATENATE("AGr",VLOOKUP(D128,Listen!$A$2:$D$45,4,FALSE),"-",E128,"-",F128)),"keine vollständige ID")</f>
        <v>keine vollständige ID</v>
      </c>
      <c r="C128" s="28"/>
      <c r="D128" s="144"/>
      <c r="E128" s="144"/>
      <c r="F128" s="151"/>
      <c r="G128" s="12"/>
      <c r="H128" s="12"/>
      <c r="I128" s="12"/>
      <c r="J128" s="12"/>
      <c r="K128" s="12"/>
      <c r="L128" s="145">
        <f>IF(E128&gt;A_Stammdaten!$B$12,0,G128+H128-J128)</f>
        <v>0</v>
      </c>
      <c r="M128" s="12"/>
      <c r="N128" s="12"/>
      <c r="O128" s="12"/>
      <c r="P128" s="45">
        <f t="shared" si="27"/>
        <v>0</v>
      </c>
      <c r="Q128" s="26"/>
      <c r="R128" s="26"/>
      <c r="S128" s="26"/>
      <c r="T128" s="26"/>
      <c r="U128" s="146"/>
      <c r="V128" s="26"/>
      <c r="W128" s="46" t="str">
        <f t="shared" si="28"/>
        <v>-</v>
      </c>
      <c r="X128" s="46" t="str">
        <f t="shared" si="29"/>
        <v>-</v>
      </c>
      <c r="Y128" s="46">
        <f>IF(ISBLANK($D128),0,VLOOKUP($D128,Listen!$A$2:$C$45,2,FALSE))</f>
        <v>0</v>
      </c>
      <c r="Z128" s="46">
        <f>IF(ISBLANK($D128),0,VLOOKUP($D128,Listen!$A$2:$C$45,3,FALSE))</f>
        <v>0</v>
      </c>
      <c r="AA128" s="35">
        <f t="shared" si="52"/>
        <v>0</v>
      </c>
      <c r="AB128" s="35">
        <f t="shared" si="52"/>
        <v>0</v>
      </c>
      <c r="AC128" s="35">
        <f>IFERROR(IF(OR($R128&lt;&gt;"Ja",VLOOKUP($D128,Listen!$A$2:$F$45,5,0)="Nein",E128&lt;IF(D128="LNG Anbindungsanlagen gemäß separater Festlegung",2022,2023)),$Y128,$W128),0)</f>
        <v>0</v>
      </c>
      <c r="AD128" s="35">
        <f>IFERROR(IF(OR($R128&lt;&gt;"Ja",VLOOKUP($D128,Listen!$A$2:$F$45,5,0)="Nein",E128&lt;IF(D128="LNG Anbindungsanlagen gemäß separater Festlegung",2022,2023)),$Y128,$W128),0)</f>
        <v>0</v>
      </c>
      <c r="AE128" s="35">
        <f>IFERROR(IF(OR($S128&lt;&gt;"Ja",VLOOKUP($D128,Listen!$A$2:$F$45,6,0)="Nein"),$Y128,$X128),0)</f>
        <v>0</v>
      </c>
      <c r="AF128" s="35">
        <f>IFERROR(IF(OR($S128&lt;&gt;"Ja",VLOOKUP($D128,Listen!$A$2:$F$45,6,0)="Nein"),$Y128,$X128),0)</f>
        <v>0</v>
      </c>
      <c r="AG128" s="35">
        <f>IFERROR(IF(OR($S128&lt;&gt;"Ja",VLOOKUP($D128,Listen!$A$2:$F$45,6,0)="Nein"),$Y128,$X128),0)</f>
        <v>0</v>
      </c>
      <c r="AH128" s="37">
        <f t="shared" si="30"/>
        <v>0</v>
      </c>
      <c r="AI128" s="147">
        <f>IFERROR(IF(VLOOKUP($D128,Listen!$A$2:$F$45,6,0)="Ja",MAX(BC128:BD128),D_SAV!$BC128),0)</f>
        <v>0</v>
      </c>
      <c r="AJ128" s="37">
        <f t="shared" si="31"/>
        <v>0</v>
      </c>
      <c r="AL128" s="149">
        <f t="shared" si="32"/>
        <v>0</v>
      </c>
      <c r="AM128" s="149">
        <f t="shared" si="33"/>
        <v>0</v>
      </c>
      <c r="AN128" s="149">
        <f t="shared" si="34"/>
        <v>0</v>
      </c>
      <c r="AO128" s="149">
        <f t="shared" si="35"/>
        <v>0</v>
      </c>
      <c r="AP128" s="149">
        <f t="shared" si="36"/>
        <v>0</v>
      </c>
      <c r="AQ128" s="149">
        <f t="shared" si="37"/>
        <v>0</v>
      </c>
      <c r="AR128" s="149">
        <f t="shared" si="38"/>
        <v>0</v>
      </c>
      <c r="AS128" s="149">
        <f t="shared" si="39"/>
        <v>0</v>
      </c>
      <c r="AT128" s="149">
        <f t="shared" si="40"/>
        <v>0</v>
      </c>
      <c r="AU128" s="149">
        <f t="shared" si="41"/>
        <v>0</v>
      </c>
      <c r="AV128" s="149">
        <f t="shared" si="42"/>
        <v>0</v>
      </c>
      <c r="AW128" s="149">
        <f t="shared" si="43"/>
        <v>0</v>
      </c>
      <c r="AX128" s="149">
        <f t="shared" si="44"/>
        <v>0</v>
      </c>
      <c r="AY128" s="149">
        <f t="shared" si="45"/>
        <v>0</v>
      </c>
      <c r="AZ128" s="149">
        <f t="shared" si="46"/>
        <v>0</v>
      </c>
      <c r="BA128" s="149">
        <f>IFERROR(IF(VLOOKUP($D128,Listen!$A$2:$F$45,6,0)="Ja",AX128-MAX(AY128:AZ128),AX128-AY128),0)</f>
        <v>0</v>
      </c>
      <c r="BB128" s="149">
        <f t="shared" si="47"/>
        <v>0</v>
      </c>
      <c r="BC128" s="149">
        <f t="shared" si="48"/>
        <v>0</v>
      </c>
      <c r="BD128" s="149">
        <f t="shared" si="49"/>
        <v>0</v>
      </c>
      <c r="BE128" s="149">
        <f>IFERROR(IF(VLOOKUP($D128,Listen!$A$2:$F$45,6,0)="Ja",BB128-MAX(BC128:BD128),BB128-BC128),0)</f>
        <v>0</v>
      </c>
    </row>
    <row r="129" spans="1:57" s="150" customFormat="1" x14ac:dyDescent="0.25">
      <c r="A129" s="142">
        <v>125</v>
      </c>
      <c r="B129" s="143" t="str">
        <f>IF(AND(E129&lt;&gt;0,D129&lt;&gt;0,F129&lt;&gt;0),IF(C129&lt;&gt;0,CONCATENATE(C129,"-AGr",VLOOKUP(D129,Listen!$A$2:$D$45,4,FALSE),"-",E129,"-",F129,),CONCATENATE("AGr",VLOOKUP(D129,Listen!$A$2:$D$45,4,FALSE),"-",E129,"-",F129)),"keine vollständige ID")</f>
        <v>keine vollständige ID</v>
      </c>
      <c r="C129" s="28"/>
      <c r="D129" s="144"/>
      <c r="E129" s="144"/>
      <c r="F129" s="151"/>
      <c r="G129" s="12"/>
      <c r="H129" s="12"/>
      <c r="I129" s="12"/>
      <c r="J129" s="12"/>
      <c r="K129" s="12"/>
      <c r="L129" s="145">
        <f>IF(E129&gt;A_Stammdaten!$B$12,0,G129+H129-J129)</f>
        <v>0</v>
      </c>
      <c r="M129" s="12"/>
      <c r="N129" s="12"/>
      <c r="O129" s="12"/>
      <c r="P129" s="45">
        <f t="shared" si="27"/>
        <v>0</v>
      </c>
      <c r="Q129" s="26"/>
      <c r="R129" s="26"/>
      <c r="S129" s="26"/>
      <c r="T129" s="26"/>
      <c r="U129" s="146"/>
      <c r="V129" s="26"/>
      <c r="W129" s="46" t="str">
        <f t="shared" si="28"/>
        <v>-</v>
      </c>
      <c r="X129" s="46" t="str">
        <f t="shared" si="29"/>
        <v>-</v>
      </c>
      <c r="Y129" s="46">
        <f>IF(ISBLANK($D129),0,VLOOKUP($D129,Listen!$A$2:$C$45,2,FALSE))</f>
        <v>0</v>
      </c>
      <c r="Z129" s="46">
        <f>IF(ISBLANK($D129),0,VLOOKUP($D129,Listen!$A$2:$C$45,3,FALSE))</f>
        <v>0</v>
      </c>
      <c r="AA129" s="35">
        <f t="shared" si="52"/>
        <v>0</v>
      </c>
      <c r="AB129" s="35">
        <f t="shared" si="52"/>
        <v>0</v>
      </c>
      <c r="AC129" s="35">
        <f>IFERROR(IF(OR($R129&lt;&gt;"Ja",VLOOKUP($D129,Listen!$A$2:$F$45,5,0)="Nein",E129&lt;IF(D129="LNG Anbindungsanlagen gemäß separater Festlegung",2022,2023)),$Y129,$W129),0)</f>
        <v>0</v>
      </c>
      <c r="AD129" s="35">
        <f>IFERROR(IF(OR($R129&lt;&gt;"Ja",VLOOKUP($D129,Listen!$A$2:$F$45,5,0)="Nein",E129&lt;IF(D129="LNG Anbindungsanlagen gemäß separater Festlegung",2022,2023)),$Y129,$W129),0)</f>
        <v>0</v>
      </c>
      <c r="AE129" s="35">
        <f>IFERROR(IF(OR($S129&lt;&gt;"Ja",VLOOKUP($D129,Listen!$A$2:$F$45,6,0)="Nein"),$Y129,$X129),0)</f>
        <v>0</v>
      </c>
      <c r="AF129" s="35">
        <f>IFERROR(IF(OR($S129&lt;&gt;"Ja",VLOOKUP($D129,Listen!$A$2:$F$45,6,0)="Nein"),$Y129,$X129),0)</f>
        <v>0</v>
      </c>
      <c r="AG129" s="35">
        <f>IFERROR(IF(OR($S129&lt;&gt;"Ja",VLOOKUP($D129,Listen!$A$2:$F$45,6,0)="Nein"),$Y129,$X129),0)</f>
        <v>0</v>
      </c>
      <c r="AH129" s="37">
        <f t="shared" si="30"/>
        <v>0</v>
      </c>
      <c r="AI129" s="147">
        <f>IFERROR(IF(VLOOKUP($D129,Listen!$A$2:$F$45,6,0)="Ja",MAX(BC129:BD129),D_SAV!$BC129),0)</f>
        <v>0</v>
      </c>
      <c r="AJ129" s="37">
        <f t="shared" si="31"/>
        <v>0</v>
      </c>
      <c r="AL129" s="149">
        <f t="shared" si="32"/>
        <v>0</v>
      </c>
      <c r="AM129" s="149">
        <f t="shared" si="33"/>
        <v>0</v>
      </c>
      <c r="AN129" s="149">
        <f t="shared" si="34"/>
        <v>0</v>
      </c>
      <c r="AO129" s="149">
        <f t="shared" si="35"/>
        <v>0</v>
      </c>
      <c r="AP129" s="149">
        <f t="shared" si="36"/>
        <v>0</v>
      </c>
      <c r="AQ129" s="149">
        <f t="shared" si="37"/>
        <v>0</v>
      </c>
      <c r="AR129" s="149">
        <f t="shared" si="38"/>
        <v>0</v>
      </c>
      <c r="AS129" s="149">
        <f t="shared" si="39"/>
        <v>0</v>
      </c>
      <c r="AT129" s="149">
        <f t="shared" si="40"/>
        <v>0</v>
      </c>
      <c r="AU129" s="149">
        <f t="shared" si="41"/>
        <v>0</v>
      </c>
      <c r="AV129" s="149">
        <f t="shared" si="42"/>
        <v>0</v>
      </c>
      <c r="AW129" s="149">
        <f t="shared" si="43"/>
        <v>0</v>
      </c>
      <c r="AX129" s="149">
        <f t="shared" si="44"/>
        <v>0</v>
      </c>
      <c r="AY129" s="149">
        <f t="shared" si="45"/>
        <v>0</v>
      </c>
      <c r="AZ129" s="149">
        <f t="shared" si="46"/>
        <v>0</v>
      </c>
      <c r="BA129" s="149">
        <f>IFERROR(IF(VLOOKUP($D129,Listen!$A$2:$F$45,6,0)="Ja",AX129-MAX(AY129:AZ129),AX129-AY129),0)</f>
        <v>0</v>
      </c>
      <c r="BB129" s="149">
        <f t="shared" si="47"/>
        <v>0</v>
      </c>
      <c r="BC129" s="149">
        <f t="shared" si="48"/>
        <v>0</v>
      </c>
      <c r="BD129" s="149">
        <f t="shared" si="49"/>
        <v>0</v>
      </c>
      <c r="BE129" s="149">
        <f>IFERROR(IF(VLOOKUP($D129,Listen!$A$2:$F$45,6,0)="Ja",BB129-MAX(BC129:BD129),BB129-BC129),0)</f>
        <v>0</v>
      </c>
    </row>
    <row r="130" spans="1:57" s="150" customFormat="1" x14ac:dyDescent="0.25">
      <c r="A130" s="142">
        <v>126</v>
      </c>
      <c r="B130" s="143" t="str">
        <f>IF(AND(E130&lt;&gt;0,D130&lt;&gt;0,F130&lt;&gt;0),IF(C130&lt;&gt;0,CONCATENATE(C130,"-AGr",VLOOKUP(D130,Listen!$A$2:$D$45,4,FALSE),"-",E130,"-",F130,),CONCATENATE("AGr",VLOOKUP(D130,Listen!$A$2:$D$45,4,FALSE),"-",E130,"-",F130)),"keine vollständige ID")</f>
        <v>keine vollständige ID</v>
      </c>
      <c r="C130" s="28"/>
      <c r="D130" s="144"/>
      <c r="E130" s="144"/>
      <c r="F130" s="151"/>
      <c r="G130" s="12"/>
      <c r="H130" s="12"/>
      <c r="I130" s="12"/>
      <c r="J130" s="12"/>
      <c r="K130" s="12"/>
      <c r="L130" s="145">
        <f>IF(E130&gt;A_Stammdaten!$B$12,0,G130+H130-J130)</f>
        <v>0</v>
      </c>
      <c r="M130" s="12"/>
      <c r="N130" s="12"/>
      <c r="O130" s="12"/>
      <c r="P130" s="45">
        <f t="shared" si="27"/>
        <v>0</v>
      </c>
      <c r="Q130" s="26"/>
      <c r="R130" s="26"/>
      <c r="S130" s="26"/>
      <c r="T130" s="26"/>
      <c r="U130" s="146"/>
      <c r="V130" s="26"/>
      <c r="W130" s="46" t="str">
        <f t="shared" si="28"/>
        <v>-</v>
      </c>
      <c r="X130" s="46" t="str">
        <f t="shared" si="29"/>
        <v>-</v>
      </c>
      <c r="Y130" s="46">
        <f>IF(ISBLANK($D130),0,VLOOKUP($D130,Listen!$A$2:$C$45,2,FALSE))</f>
        <v>0</v>
      </c>
      <c r="Z130" s="46">
        <f>IF(ISBLANK($D130),0,VLOOKUP($D130,Listen!$A$2:$C$45,3,FALSE))</f>
        <v>0</v>
      </c>
      <c r="AA130" s="35">
        <f t="shared" si="52"/>
        <v>0</v>
      </c>
      <c r="AB130" s="35">
        <f t="shared" si="52"/>
        <v>0</v>
      </c>
      <c r="AC130" s="35">
        <f>IFERROR(IF(OR($R130&lt;&gt;"Ja",VLOOKUP($D130,Listen!$A$2:$F$45,5,0)="Nein",E130&lt;IF(D130="LNG Anbindungsanlagen gemäß separater Festlegung",2022,2023)),$Y130,$W130),0)</f>
        <v>0</v>
      </c>
      <c r="AD130" s="35">
        <f>IFERROR(IF(OR($R130&lt;&gt;"Ja",VLOOKUP($D130,Listen!$A$2:$F$45,5,0)="Nein",E130&lt;IF(D130="LNG Anbindungsanlagen gemäß separater Festlegung",2022,2023)),$Y130,$W130),0)</f>
        <v>0</v>
      </c>
      <c r="AE130" s="35">
        <f>IFERROR(IF(OR($S130&lt;&gt;"Ja",VLOOKUP($D130,Listen!$A$2:$F$45,6,0)="Nein"),$Y130,$X130),0)</f>
        <v>0</v>
      </c>
      <c r="AF130" s="35">
        <f>IFERROR(IF(OR($S130&lt;&gt;"Ja",VLOOKUP($D130,Listen!$A$2:$F$45,6,0)="Nein"),$Y130,$X130),0)</f>
        <v>0</v>
      </c>
      <c r="AG130" s="35">
        <f>IFERROR(IF(OR($S130&lt;&gt;"Ja",VLOOKUP($D130,Listen!$A$2:$F$45,6,0)="Nein"),$Y130,$X130),0)</f>
        <v>0</v>
      </c>
      <c r="AH130" s="37">
        <f t="shared" si="30"/>
        <v>0</v>
      </c>
      <c r="AI130" s="147">
        <f>IFERROR(IF(VLOOKUP($D130,Listen!$A$2:$F$45,6,0)="Ja",MAX(BC130:BD130),D_SAV!$BC130),0)</f>
        <v>0</v>
      </c>
      <c r="AJ130" s="37">
        <f t="shared" si="31"/>
        <v>0</v>
      </c>
      <c r="AL130" s="149">
        <f t="shared" si="32"/>
        <v>0</v>
      </c>
      <c r="AM130" s="149">
        <f t="shared" si="33"/>
        <v>0</v>
      </c>
      <c r="AN130" s="149">
        <f t="shared" si="34"/>
        <v>0</v>
      </c>
      <c r="AO130" s="149">
        <f t="shared" si="35"/>
        <v>0</v>
      </c>
      <c r="AP130" s="149">
        <f t="shared" si="36"/>
        <v>0</v>
      </c>
      <c r="AQ130" s="149">
        <f t="shared" si="37"/>
        <v>0</v>
      </c>
      <c r="AR130" s="149">
        <f t="shared" si="38"/>
        <v>0</v>
      </c>
      <c r="AS130" s="149">
        <f t="shared" si="39"/>
        <v>0</v>
      </c>
      <c r="AT130" s="149">
        <f t="shared" si="40"/>
        <v>0</v>
      </c>
      <c r="AU130" s="149">
        <f t="shared" si="41"/>
        <v>0</v>
      </c>
      <c r="AV130" s="149">
        <f t="shared" si="42"/>
        <v>0</v>
      </c>
      <c r="AW130" s="149">
        <f t="shared" si="43"/>
        <v>0</v>
      </c>
      <c r="AX130" s="149">
        <f t="shared" si="44"/>
        <v>0</v>
      </c>
      <c r="AY130" s="149">
        <f t="shared" si="45"/>
        <v>0</v>
      </c>
      <c r="AZ130" s="149">
        <f t="shared" si="46"/>
        <v>0</v>
      </c>
      <c r="BA130" s="149">
        <f>IFERROR(IF(VLOOKUP($D130,Listen!$A$2:$F$45,6,0)="Ja",AX130-MAX(AY130:AZ130),AX130-AY130),0)</f>
        <v>0</v>
      </c>
      <c r="BB130" s="149">
        <f t="shared" si="47"/>
        <v>0</v>
      </c>
      <c r="BC130" s="149">
        <f t="shared" si="48"/>
        <v>0</v>
      </c>
      <c r="BD130" s="149">
        <f t="shared" si="49"/>
        <v>0</v>
      </c>
      <c r="BE130" s="149">
        <f>IFERROR(IF(VLOOKUP($D130,Listen!$A$2:$F$45,6,0)="Ja",BB130-MAX(BC130:BD130),BB130-BC130),0)</f>
        <v>0</v>
      </c>
    </row>
    <row r="131" spans="1:57" s="150" customFormat="1" x14ac:dyDescent="0.25">
      <c r="A131" s="142">
        <v>127</v>
      </c>
      <c r="B131" s="143" t="str">
        <f>IF(AND(E131&lt;&gt;0,D131&lt;&gt;0,F131&lt;&gt;0),IF(C131&lt;&gt;0,CONCATENATE(C131,"-AGr",VLOOKUP(D131,Listen!$A$2:$D$45,4,FALSE),"-",E131,"-",F131,),CONCATENATE("AGr",VLOOKUP(D131,Listen!$A$2:$D$45,4,FALSE),"-",E131,"-",F131)),"keine vollständige ID")</f>
        <v>keine vollständige ID</v>
      </c>
      <c r="C131" s="28"/>
      <c r="D131" s="144"/>
      <c r="E131" s="144"/>
      <c r="F131" s="151"/>
      <c r="G131" s="12"/>
      <c r="H131" s="12"/>
      <c r="I131" s="12"/>
      <c r="J131" s="12"/>
      <c r="K131" s="12"/>
      <c r="L131" s="145">
        <f>IF(E131&gt;A_Stammdaten!$B$12,0,G131+H131-J131)</f>
        <v>0</v>
      </c>
      <c r="M131" s="12"/>
      <c r="N131" s="12"/>
      <c r="O131" s="12"/>
      <c r="P131" s="45">
        <f t="shared" si="27"/>
        <v>0</v>
      </c>
      <c r="Q131" s="26"/>
      <c r="R131" s="26"/>
      <c r="S131" s="26"/>
      <c r="T131" s="26"/>
      <c r="U131" s="146"/>
      <c r="V131" s="26"/>
      <c r="W131" s="46" t="str">
        <f t="shared" si="28"/>
        <v>-</v>
      </c>
      <c r="X131" s="46" t="str">
        <f t="shared" si="29"/>
        <v>-</v>
      </c>
      <c r="Y131" s="46">
        <f>IF(ISBLANK($D131),0,VLOOKUP($D131,Listen!$A$2:$C$45,2,FALSE))</f>
        <v>0</v>
      </c>
      <c r="Z131" s="46">
        <f>IF(ISBLANK($D131),0,VLOOKUP($D131,Listen!$A$2:$C$45,3,FALSE))</f>
        <v>0</v>
      </c>
      <c r="AA131" s="35">
        <f t="shared" si="52"/>
        <v>0</v>
      </c>
      <c r="AB131" s="35">
        <f t="shared" si="52"/>
        <v>0</v>
      </c>
      <c r="AC131" s="35">
        <f>IFERROR(IF(OR($R131&lt;&gt;"Ja",VLOOKUP($D131,Listen!$A$2:$F$45,5,0)="Nein",E131&lt;IF(D131="LNG Anbindungsanlagen gemäß separater Festlegung",2022,2023)),$Y131,$W131),0)</f>
        <v>0</v>
      </c>
      <c r="AD131" s="35">
        <f>IFERROR(IF(OR($R131&lt;&gt;"Ja",VLOOKUP($D131,Listen!$A$2:$F$45,5,0)="Nein",E131&lt;IF(D131="LNG Anbindungsanlagen gemäß separater Festlegung",2022,2023)),$Y131,$W131),0)</f>
        <v>0</v>
      </c>
      <c r="AE131" s="35">
        <f>IFERROR(IF(OR($S131&lt;&gt;"Ja",VLOOKUP($D131,Listen!$A$2:$F$45,6,0)="Nein"),$Y131,$X131),0)</f>
        <v>0</v>
      </c>
      <c r="AF131" s="35">
        <f>IFERROR(IF(OR($S131&lt;&gt;"Ja",VLOOKUP($D131,Listen!$A$2:$F$45,6,0)="Nein"),$Y131,$X131),0)</f>
        <v>0</v>
      </c>
      <c r="AG131" s="35">
        <f>IFERROR(IF(OR($S131&lt;&gt;"Ja",VLOOKUP($D131,Listen!$A$2:$F$45,6,0)="Nein"),$Y131,$X131),0)</f>
        <v>0</v>
      </c>
      <c r="AH131" s="37">
        <f t="shared" si="30"/>
        <v>0</v>
      </c>
      <c r="AI131" s="147">
        <f>IFERROR(IF(VLOOKUP($D131,Listen!$A$2:$F$45,6,0)="Ja",MAX(BC131:BD131),D_SAV!$BC131),0)</f>
        <v>0</v>
      </c>
      <c r="AJ131" s="37">
        <f t="shared" si="31"/>
        <v>0</v>
      </c>
      <c r="AL131" s="149">
        <f t="shared" si="32"/>
        <v>0</v>
      </c>
      <c r="AM131" s="149">
        <f t="shared" si="33"/>
        <v>0</v>
      </c>
      <c r="AN131" s="149">
        <f t="shared" si="34"/>
        <v>0</v>
      </c>
      <c r="AO131" s="149">
        <f t="shared" si="35"/>
        <v>0</v>
      </c>
      <c r="AP131" s="149">
        <f t="shared" si="36"/>
        <v>0</v>
      </c>
      <c r="AQ131" s="149">
        <f t="shared" si="37"/>
        <v>0</v>
      </c>
      <c r="AR131" s="149">
        <f t="shared" si="38"/>
        <v>0</v>
      </c>
      <c r="AS131" s="149">
        <f t="shared" si="39"/>
        <v>0</v>
      </c>
      <c r="AT131" s="149">
        <f t="shared" si="40"/>
        <v>0</v>
      </c>
      <c r="AU131" s="149">
        <f t="shared" si="41"/>
        <v>0</v>
      </c>
      <c r="AV131" s="149">
        <f t="shared" si="42"/>
        <v>0</v>
      </c>
      <c r="AW131" s="149">
        <f t="shared" si="43"/>
        <v>0</v>
      </c>
      <c r="AX131" s="149">
        <f t="shared" si="44"/>
        <v>0</v>
      </c>
      <c r="AY131" s="149">
        <f t="shared" si="45"/>
        <v>0</v>
      </c>
      <c r="AZ131" s="149">
        <f t="shared" si="46"/>
        <v>0</v>
      </c>
      <c r="BA131" s="149">
        <f>IFERROR(IF(VLOOKUP($D131,Listen!$A$2:$F$45,6,0)="Ja",AX131-MAX(AY131:AZ131),AX131-AY131),0)</f>
        <v>0</v>
      </c>
      <c r="BB131" s="149">
        <f t="shared" si="47"/>
        <v>0</v>
      </c>
      <c r="BC131" s="149">
        <f t="shared" si="48"/>
        <v>0</v>
      </c>
      <c r="BD131" s="149">
        <f t="shared" si="49"/>
        <v>0</v>
      </c>
      <c r="BE131" s="149">
        <f>IFERROR(IF(VLOOKUP($D131,Listen!$A$2:$F$45,6,0)="Ja",BB131-MAX(BC131:BD131),BB131-BC131),0)</f>
        <v>0</v>
      </c>
    </row>
    <row r="132" spans="1:57" s="150" customFormat="1" x14ac:dyDescent="0.25">
      <c r="A132" s="142">
        <v>128</v>
      </c>
      <c r="B132" s="143" t="str">
        <f>IF(AND(E132&lt;&gt;0,D132&lt;&gt;0,F132&lt;&gt;0),IF(C132&lt;&gt;0,CONCATENATE(C132,"-AGr",VLOOKUP(D132,Listen!$A$2:$D$45,4,FALSE),"-",E132,"-",F132,),CONCATENATE("AGr",VLOOKUP(D132,Listen!$A$2:$D$45,4,FALSE),"-",E132,"-",F132)),"keine vollständige ID")</f>
        <v>keine vollständige ID</v>
      </c>
      <c r="C132" s="28"/>
      <c r="D132" s="144"/>
      <c r="E132" s="144"/>
      <c r="F132" s="151"/>
      <c r="G132" s="12"/>
      <c r="H132" s="12"/>
      <c r="I132" s="12"/>
      <c r="J132" s="12"/>
      <c r="K132" s="12"/>
      <c r="L132" s="145">
        <f>IF(E132&gt;A_Stammdaten!$B$12,0,G132+H132-J132)</f>
        <v>0</v>
      </c>
      <c r="M132" s="12"/>
      <c r="N132" s="12"/>
      <c r="O132" s="12"/>
      <c r="P132" s="45">
        <f t="shared" si="27"/>
        <v>0</v>
      </c>
      <c r="Q132" s="26"/>
      <c r="R132" s="26"/>
      <c r="S132" s="26"/>
      <c r="T132" s="26"/>
      <c r="U132" s="146"/>
      <c r="V132" s="26"/>
      <c r="W132" s="46" t="str">
        <f t="shared" si="28"/>
        <v>-</v>
      </c>
      <c r="X132" s="46" t="str">
        <f t="shared" si="29"/>
        <v>-</v>
      </c>
      <c r="Y132" s="46">
        <f>IF(ISBLANK($D132),0,VLOOKUP($D132,Listen!$A$2:$C$45,2,FALSE))</f>
        <v>0</v>
      </c>
      <c r="Z132" s="46">
        <f>IF(ISBLANK($D132),0,VLOOKUP($D132,Listen!$A$2:$C$45,3,FALSE))</f>
        <v>0</v>
      </c>
      <c r="AA132" s="35">
        <f t="shared" si="52"/>
        <v>0</v>
      </c>
      <c r="AB132" s="35">
        <f t="shared" si="52"/>
        <v>0</v>
      </c>
      <c r="AC132" s="35">
        <f>IFERROR(IF(OR($R132&lt;&gt;"Ja",VLOOKUP($D132,Listen!$A$2:$F$45,5,0)="Nein",E132&lt;IF(D132="LNG Anbindungsanlagen gemäß separater Festlegung",2022,2023)),$Y132,$W132),0)</f>
        <v>0</v>
      </c>
      <c r="AD132" s="35">
        <f>IFERROR(IF(OR($R132&lt;&gt;"Ja",VLOOKUP($D132,Listen!$A$2:$F$45,5,0)="Nein",E132&lt;IF(D132="LNG Anbindungsanlagen gemäß separater Festlegung",2022,2023)),$Y132,$W132),0)</f>
        <v>0</v>
      </c>
      <c r="AE132" s="35">
        <f>IFERROR(IF(OR($S132&lt;&gt;"Ja",VLOOKUP($D132,Listen!$A$2:$F$45,6,0)="Nein"),$Y132,$X132),0)</f>
        <v>0</v>
      </c>
      <c r="AF132" s="35">
        <f>IFERROR(IF(OR($S132&lt;&gt;"Ja",VLOOKUP($D132,Listen!$A$2:$F$45,6,0)="Nein"),$Y132,$X132),0)</f>
        <v>0</v>
      </c>
      <c r="AG132" s="35">
        <f>IFERROR(IF(OR($S132&lt;&gt;"Ja",VLOOKUP($D132,Listen!$A$2:$F$45,6,0)="Nein"),$Y132,$X132),0)</f>
        <v>0</v>
      </c>
      <c r="AH132" s="37">
        <f t="shared" si="30"/>
        <v>0</v>
      </c>
      <c r="AI132" s="147">
        <f>IFERROR(IF(VLOOKUP($D132,Listen!$A$2:$F$45,6,0)="Ja",MAX(BC132:BD132),D_SAV!$BC132),0)</f>
        <v>0</v>
      </c>
      <c r="AJ132" s="37">
        <f t="shared" si="31"/>
        <v>0</v>
      </c>
      <c r="AL132" s="149">
        <f t="shared" si="32"/>
        <v>0</v>
      </c>
      <c r="AM132" s="149">
        <f t="shared" si="33"/>
        <v>0</v>
      </c>
      <c r="AN132" s="149">
        <f t="shared" si="34"/>
        <v>0</v>
      </c>
      <c r="AO132" s="149">
        <f t="shared" si="35"/>
        <v>0</v>
      </c>
      <c r="AP132" s="149">
        <f t="shared" si="36"/>
        <v>0</v>
      </c>
      <c r="AQ132" s="149">
        <f t="shared" si="37"/>
        <v>0</v>
      </c>
      <c r="AR132" s="149">
        <f t="shared" si="38"/>
        <v>0</v>
      </c>
      <c r="AS132" s="149">
        <f t="shared" si="39"/>
        <v>0</v>
      </c>
      <c r="AT132" s="149">
        <f t="shared" si="40"/>
        <v>0</v>
      </c>
      <c r="AU132" s="149">
        <f t="shared" si="41"/>
        <v>0</v>
      </c>
      <c r="AV132" s="149">
        <f t="shared" si="42"/>
        <v>0</v>
      </c>
      <c r="AW132" s="149">
        <f t="shared" si="43"/>
        <v>0</v>
      </c>
      <c r="AX132" s="149">
        <f t="shared" si="44"/>
        <v>0</v>
      </c>
      <c r="AY132" s="149">
        <f t="shared" si="45"/>
        <v>0</v>
      </c>
      <c r="AZ132" s="149">
        <f t="shared" si="46"/>
        <v>0</v>
      </c>
      <c r="BA132" s="149">
        <f>IFERROR(IF(VLOOKUP($D132,Listen!$A$2:$F$45,6,0)="Ja",AX132-MAX(AY132:AZ132),AX132-AY132),0)</f>
        <v>0</v>
      </c>
      <c r="BB132" s="149">
        <f t="shared" si="47"/>
        <v>0</v>
      </c>
      <c r="BC132" s="149">
        <f t="shared" si="48"/>
        <v>0</v>
      </c>
      <c r="BD132" s="149">
        <f t="shared" si="49"/>
        <v>0</v>
      </c>
      <c r="BE132" s="149">
        <f>IFERROR(IF(VLOOKUP($D132,Listen!$A$2:$F$45,6,0)="Ja",BB132-MAX(BC132:BD132),BB132-BC132),0)</f>
        <v>0</v>
      </c>
    </row>
    <row r="133" spans="1:57" s="150" customFormat="1" x14ac:dyDescent="0.25">
      <c r="A133" s="142">
        <v>129</v>
      </c>
      <c r="B133" s="143" t="str">
        <f>IF(AND(E133&lt;&gt;0,D133&lt;&gt;0,F133&lt;&gt;0),IF(C133&lt;&gt;0,CONCATENATE(C133,"-AGr",VLOOKUP(D133,Listen!$A$2:$D$45,4,FALSE),"-",E133,"-",F133,),CONCATENATE("AGr",VLOOKUP(D133,Listen!$A$2:$D$45,4,FALSE),"-",E133,"-",F133)),"keine vollständige ID")</f>
        <v>keine vollständige ID</v>
      </c>
      <c r="C133" s="28"/>
      <c r="D133" s="144"/>
      <c r="E133" s="144"/>
      <c r="F133" s="151"/>
      <c r="G133" s="12"/>
      <c r="H133" s="12"/>
      <c r="I133" s="12"/>
      <c r="J133" s="12"/>
      <c r="K133" s="12"/>
      <c r="L133" s="145">
        <f>IF(E133&gt;A_Stammdaten!$B$12,0,G133+H133-J133)</f>
        <v>0</v>
      </c>
      <c r="M133" s="12"/>
      <c r="N133" s="12"/>
      <c r="O133" s="12"/>
      <c r="P133" s="45">
        <f t="shared" ref="P133:P196" si="53">L133-SUM(M133:O133)</f>
        <v>0</v>
      </c>
      <c r="Q133" s="26"/>
      <c r="R133" s="26"/>
      <c r="S133" s="26"/>
      <c r="T133" s="26"/>
      <c r="U133" s="146"/>
      <c r="V133" s="26"/>
      <c r="W133" s="46" t="str">
        <f t="shared" ref="W133:W196" si="54">IF($R133="Ja",MIN(2044-$E133+1,Y133),"-")</f>
        <v>-</v>
      </c>
      <c r="X133" s="46" t="str">
        <f t="shared" ref="X133:X196" si="55">IF($V133="","-",MIN($V133-$E133+1,Y133))</f>
        <v>-</v>
      </c>
      <c r="Y133" s="46">
        <f>IF(ISBLANK($D133),0,VLOOKUP($D133,Listen!$A$2:$C$45,2,FALSE))</f>
        <v>0</v>
      </c>
      <c r="Z133" s="46">
        <f>IF(ISBLANK($D133),0,VLOOKUP($D133,Listen!$A$2:$C$45,3,FALSE))</f>
        <v>0</v>
      </c>
      <c r="AA133" s="35">
        <f t="shared" si="52"/>
        <v>0</v>
      </c>
      <c r="AB133" s="35">
        <f t="shared" si="52"/>
        <v>0</v>
      </c>
      <c r="AC133" s="35">
        <f>IFERROR(IF(OR($R133&lt;&gt;"Ja",VLOOKUP($D133,Listen!$A$2:$F$45,5,0)="Nein",E133&lt;IF(D133="LNG Anbindungsanlagen gemäß separater Festlegung",2022,2023)),$Y133,$W133),0)</f>
        <v>0</v>
      </c>
      <c r="AD133" s="35">
        <f>IFERROR(IF(OR($R133&lt;&gt;"Ja",VLOOKUP($D133,Listen!$A$2:$F$45,5,0)="Nein",E133&lt;IF(D133="LNG Anbindungsanlagen gemäß separater Festlegung",2022,2023)),$Y133,$W133),0)</f>
        <v>0</v>
      </c>
      <c r="AE133" s="35">
        <f>IFERROR(IF(OR($S133&lt;&gt;"Ja",VLOOKUP($D133,Listen!$A$2:$F$45,6,0)="Nein"),$Y133,$X133),0)</f>
        <v>0</v>
      </c>
      <c r="AF133" s="35">
        <f>IFERROR(IF(OR($S133&lt;&gt;"Ja",VLOOKUP($D133,Listen!$A$2:$F$45,6,0)="Nein"),$Y133,$X133),0)</f>
        <v>0</v>
      </c>
      <c r="AG133" s="35">
        <f>IFERROR(IF(OR($S133&lt;&gt;"Ja",VLOOKUP($D133,Listen!$A$2:$F$45,6,0)="Nein"),$Y133,$X133),0)</f>
        <v>0</v>
      </c>
      <c r="AH133" s="37">
        <f t="shared" ref="AH133:AH196" si="56">BB133</f>
        <v>0</v>
      </c>
      <c r="AI133" s="147">
        <f>IFERROR(IF(VLOOKUP($D133,Listen!$A$2:$F$45,6,0)="Ja",MAX(BC133:BD133),D_SAV!$BC133),0)</f>
        <v>0</v>
      </c>
      <c r="AJ133" s="37">
        <f t="shared" ref="AJ133:AJ196" si="57">BE133</f>
        <v>0</v>
      </c>
      <c r="AL133" s="149">
        <f t="shared" ref="AL133:AL196" si="58">IF($E133=AL$3,$P133,0)</f>
        <v>0</v>
      </c>
      <c r="AM133" s="149">
        <f t="shared" ref="AM133:AM196" si="59">IF(AL133=0,0,IF($AA133-(AL$3-$E133)&lt;=0,AL133,AL133/($AA133-(AL$3-$E133))))</f>
        <v>0</v>
      </c>
      <c r="AN133" s="149">
        <f t="shared" ref="AN133:AN196" si="60">AL133-AM133</f>
        <v>0</v>
      </c>
      <c r="AO133" s="149">
        <f t="shared" ref="AO133:AO196" si="61">AN133+IF($E133=AO$3,$P133,0)</f>
        <v>0</v>
      </c>
      <c r="AP133" s="149">
        <f t="shared" ref="AP133:AP196" si="62">IF(AO133=0,0,IF($AB133-(AO$3-$E133)&lt;=0,AO133,AO133/($AB133-(AO$3-$E133))))</f>
        <v>0</v>
      </c>
      <c r="AQ133" s="149">
        <f t="shared" ref="AQ133:AQ196" si="63">AO133-AP133</f>
        <v>0</v>
      </c>
      <c r="AR133" s="149">
        <f t="shared" ref="AR133:AR196" si="64">AQ133+IF($E133=AR$3,$P133,0)</f>
        <v>0</v>
      </c>
      <c r="AS133" s="149">
        <f t="shared" ref="AS133:AS196" si="65">IF(AR133=0,0,IF($AC133-(AR$3-$E133)&lt;=0,AR133,AR133/($AC133-(AR$3-$E133))))</f>
        <v>0</v>
      </c>
      <c r="AT133" s="149">
        <f t="shared" ref="AT133:AT196" si="66">AR133-AS133</f>
        <v>0</v>
      </c>
      <c r="AU133" s="149">
        <f t="shared" ref="AU133:AU196" si="67">AT133+IF($E133=AU$3,$P133,0)</f>
        <v>0</v>
      </c>
      <c r="AV133" s="149">
        <f t="shared" ref="AV133:AV196" si="68">IF(AU133=0,0,IF($AD133-(AU$3-$E133)&lt;=0,AU133,AU133/($AD133-(AU$3-$E133))))</f>
        <v>0</v>
      </c>
      <c r="AW133" s="149">
        <f t="shared" ref="AW133:AW196" si="69">AU133-AV133</f>
        <v>0</v>
      </c>
      <c r="AX133" s="149">
        <f t="shared" ref="AX133:AX196" si="70">AW133+IF($E133=AX$3,$P133,0)</f>
        <v>0</v>
      </c>
      <c r="AY133" s="149">
        <f t="shared" ref="AY133:AY196" si="71">IF(AX133=0,0,IF($AE133-(AX$3-$E133)&lt;=0,AX133,AX133/($AE133-(AX$3-$E133))))</f>
        <v>0</v>
      </c>
      <c r="AZ133" s="149">
        <f t="shared" ref="AZ133:AZ196" si="72">AX133*U133/100</f>
        <v>0</v>
      </c>
      <c r="BA133" s="149">
        <f>IFERROR(IF(VLOOKUP($D133,Listen!$A$2:$F$45,6,0)="Ja",AX133-MAX(AY133:AZ133),AX133-AY133),0)</f>
        <v>0</v>
      </c>
      <c r="BB133" s="149">
        <f t="shared" si="47"/>
        <v>0</v>
      </c>
      <c r="BC133" s="149">
        <f t="shared" si="48"/>
        <v>0</v>
      </c>
      <c r="BD133" s="149">
        <f t="shared" si="49"/>
        <v>0</v>
      </c>
      <c r="BE133" s="149">
        <f>IFERROR(IF(VLOOKUP($D133,Listen!$A$2:$F$45,6,0)="Ja",BB133-MAX(BC133:BD133),BB133-BC133),0)</f>
        <v>0</v>
      </c>
    </row>
    <row r="134" spans="1:57" s="150" customFormat="1" x14ac:dyDescent="0.25">
      <c r="A134" s="142">
        <v>130</v>
      </c>
      <c r="B134" s="143" t="str">
        <f>IF(AND(E134&lt;&gt;0,D134&lt;&gt;0,F134&lt;&gt;0),IF(C134&lt;&gt;0,CONCATENATE(C134,"-AGr",VLOOKUP(D134,Listen!$A$2:$D$45,4,FALSE),"-",E134,"-",F134,),CONCATENATE("AGr",VLOOKUP(D134,Listen!$A$2:$D$45,4,FALSE),"-",E134,"-",F134)),"keine vollständige ID")</f>
        <v>keine vollständige ID</v>
      </c>
      <c r="C134" s="28"/>
      <c r="D134" s="144"/>
      <c r="E134" s="144"/>
      <c r="F134" s="151"/>
      <c r="G134" s="12"/>
      <c r="H134" s="12"/>
      <c r="I134" s="12"/>
      <c r="J134" s="12"/>
      <c r="K134" s="12"/>
      <c r="L134" s="145">
        <f>IF(E134&gt;A_Stammdaten!$B$12,0,G134+H134-J134)</f>
        <v>0</v>
      </c>
      <c r="M134" s="12"/>
      <c r="N134" s="12"/>
      <c r="O134" s="12"/>
      <c r="P134" s="45">
        <f t="shared" si="53"/>
        <v>0</v>
      </c>
      <c r="Q134" s="26"/>
      <c r="R134" s="26"/>
      <c r="S134" s="26"/>
      <c r="T134" s="26"/>
      <c r="U134" s="146"/>
      <c r="V134" s="26"/>
      <c r="W134" s="46" t="str">
        <f t="shared" si="54"/>
        <v>-</v>
      </c>
      <c r="X134" s="46" t="str">
        <f t="shared" si="55"/>
        <v>-</v>
      </c>
      <c r="Y134" s="46">
        <f>IF(ISBLANK($D134),0,VLOOKUP($D134,Listen!$A$2:$C$45,2,FALSE))</f>
        <v>0</v>
      </c>
      <c r="Z134" s="46">
        <f>IF(ISBLANK($D134),0,VLOOKUP($D134,Listen!$A$2:$C$45,3,FALSE))</f>
        <v>0</v>
      </c>
      <c r="AA134" s="35">
        <f t="shared" si="52"/>
        <v>0</v>
      </c>
      <c r="AB134" s="35">
        <f t="shared" si="52"/>
        <v>0</v>
      </c>
      <c r="AC134" s="35">
        <f>IFERROR(IF(OR($R134&lt;&gt;"Ja",VLOOKUP($D134,Listen!$A$2:$F$45,5,0)="Nein",E134&lt;IF(D134="LNG Anbindungsanlagen gemäß separater Festlegung",2022,2023)),$Y134,$W134),0)</f>
        <v>0</v>
      </c>
      <c r="AD134" s="35">
        <f>IFERROR(IF(OR($R134&lt;&gt;"Ja",VLOOKUP($D134,Listen!$A$2:$F$45,5,0)="Nein",E134&lt;IF(D134="LNG Anbindungsanlagen gemäß separater Festlegung",2022,2023)),$Y134,$W134),0)</f>
        <v>0</v>
      </c>
      <c r="AE134" s="35">
        <f>IFERROR(IF(OR($S134&lt;&gt;"Ja",VLOOKUP($D134,Listen!$A$2:$F$45,6,0)="Nein"),$Y134,$X134),0)</f>
        <v>0</v>
      </c>
      <c r="AF134" s="35">
        <f>IFERROR(IF(OR($S134&lt;&gt;"Ja",VLOOKUP($D134,Listen!$A$2:$F$45,6,0)="Nein"),$Y134,$X134),0)</f>
        <v>0</v>
      </c>
      <c r="AG134" s="35">
        <f>IFERROR(IF(OR($S134&lt;&gt;"Ja",VLOOKUP($D134,Listen!$A$2:$F$45,6,0)="Nein"),$Y134,$X134),0)</f>
        <v>0</v>
      </c>
      <c r="AH134" s="37">
        <f t="shared" si="56"/>
        <v>0</v>
      </c>
      <c r="AI134" s="147">
        <f>IFERROR(IF(VLOOKUP($D134,Listen!$A$2:$F$45,6,0)="Ja",MAX(BC134:BD134),D_SAV!$BC134),0)</f>
        <v>0</v>
      </c>
      <c r="AJ134" s="37">
        <f t="shared" si="57"/>
        <v>0</v>
      </c>
      <c r="AL134" s="149">
        <f t="shared" si="58"/>
        <v>0</v>
      </c>
      <c r="AM134" s="149">
        <f t="shared" si="59"/>
        <v>0</v>
      </c>
      <c r="AN134" s="149">
        <f t="shared" si="60"/>
        <v>0</v>
      </c>
      <c r="AO134" s="149">
        <f t="shared" si="61"/>
        <v>0</v>
      </c>
      <c r="AP134" s="149">
        <f t="shared" si="62"/>
        <v>0</v>
      </c>
      <c r="AQ134" s="149">
        <f t="shared" si="63"/>
        <v>0</v>
      </c>
      <c r="AR134" s="149">
        <f t="shared" si="64"/>
        <v>0</v>
      </c>
      <c r="AS134" s="149">
        <f t="shared" si="65"/>
        <v>0</v>
      </c>
      <c r="AT134" s="149">
        <f t="shared" si="66"/>
        <v>0</v>
      </c>
      <c r="AU134" s="149">
        <f t="shared" si="67"/>
        <v>0</v>
      </c>
      <c r="AV134" s="149">
        <f t="shared" si="68"/>
        <v>0</v>
      </c>
      <c r="AW134" s="149">
        <f t="shared" si="69"/>
        <v>0</v>
      </c>
      <c r="AX134" s="149">
        <f t="shared" si="70"/>
        <v>0</v>
      </c>
      <c r="AY134" s="149">
        <f t="shared" si="71"/>
        <v>0</v>
      </c>
      <c r="AZ134" s="149">
        <f t="shared" si="72"/>
        <v>0</v>
      </c>
      <c r="BA134" s="149">
        <f>IFERROR(IF(VLOOKUP($D134,Listen!$A$2:$F$45,6,0)="Ja",AX134-MAX(AY134:AZ134),AX134-AY134),0)</f>
        <v>0</v>
      </c>
      <c r="BB134" s="149">
        <f t="shared" ref="BB134:BB197" si="73">IF(E134=$BB$3,P134,Q134)</f>
        <v>0</v>
      </c>
      <c r="BC134" s="149">
        <f t="shared" ref="BC134:BC197" si="74">IF(BB134=0,0,IF($AF134-(BB$3-$E134)&lt;=0,BB134,BB134/($AF134-(BB$3-$E134))))</f>
        <v>0</v>
      </c>
      <c r="BD134" s="149">
        <f t="shared" ref="BD134:BD197" si="75">BB134*U134/100</f>
        <v>0</v>
      </c>
      <c r="BE134" s="149">
        <f>IFERROR(IF(VLOOKUP($D134,Listen!$A$2:$F$45,6,0)="Ja",BB134-MAX(BC134:BD134),BB134-BC134),0)</f>
        <v>0</v>
      </c>
    </row>
    <row r="135" spans="1:57" s="150" customFormat="1" x14ac:dyDescent="0.25">
      <c r="A135" s="142">
        <v>131</v>
      </c>
      <c r="B135" s="143" t="str">
        <f>IF(AND(E135&lt;&gt;0,D135&lt;&gt;0,F135&lt;&gt;0),IF(C135&lt;&gt;0,CONCATENATE(C135,"-AGr",VLOOKUP(D135,Listen!$A$2:$D$45,4,FALSE),"-",E135,"-",F135,),CONCATENATE("AGr",VLOOKUP(D135,Listen!$A$2:$D$45,4,FALSE),"-",E135,"-",F135)),"keine vollständige ID")</f>
        <v>keine vollständige ID</v>
      </c>
      <c r="C135" s="28"/>
      <c r="D135" s="144"/>
      <c r="E135" s="144"/>
      <c r="F135" s="151"/>
      <c r="G135" s="12"/>
      <c r="H135" s="12"/>
      <c r="I135" s="12"/>
      <c r="J135" s="12"/>
      <c r="K135" s="12"/>
      <c r="L135" s="145">
        <f>IF(E135&gt;A_Stammdaten!$B$12,0,G135+H135-J135)</f>
        <v>0</v>
      </c>
      <c r="M135" s="12"/>
      <c r="N135" s="12"/>
      <c r="O135" s="12"/>
      <c r="P135" s="45">
        <f t="shared" si="53"/>
        <v>0</v>
      </c>
      <c r="Q135" s="26"/>
      <c r="R135" s="26"/>
      <c r="S135" s="26"/>
      <c r="T135" s="26"/>
      <c r="U135" s="146"/>
      <c r="V135" s="26"/>
      <c r="W135" s="46" t="str">
        <f t="shared" si="54"/>
        <v>-</v>
      </c>
      <c r="X135" s="46" t="str">
        <f t="shared" si="55"/>
        <v>-</v>
      </c>
      <c r="Y135" s="46">
        <f>IF(ISBLANK($D135),0,VLOOKUP($D135,Listen!$A$2:$C$45,2,FALSE))</f>
        <v>0</v>
      </c>
      <c r="Z135" s="46">
        <f>IF(ISBLANK($D135),0,VLOOKUP($D135,Listen!$A$2:$C$45,3,FALSE))</f>
        <v>0</v>
      </c>
      <c r="AA135" s="35">
        <f t="shared" si="52"/>
        <v>0</v>
      </c>
      <c r="AB135" s="35">
        <f t="shared" si="52"/>
        <v>0</v>
      </c>
      <c r="AC135" s="35">
        <f>IFERROR(IF(OR($R135&lt;&gt;"Ja",VLOOKUP($D135,Listen!$A$2:$F$45,5,0)="Nein",E135&lt;IF(D135="LNG Anbindungsanlagen gemäß separater Festlegung",2022,2023)),$Y135,$W135),0)</f>
        <v>0</v>
      </c>
      <c r="AD135" s="35">
        <f>IFERROR(IF(OR($R135&lt;&gt;"Ja",VLOOKUP($D135,Listen!$A$2:$F$45,5,0)="Nein",E135&lt;IF(D135="LNG Anbindungsanlagen gemäß separater Festlegung",2022,2023)),$Y135,$W135),0)</f>
        <v>0</v>
      </c>
      <c r="AE135" s="35">
        <f>IFERROR(IF(OR($S135&lt;&gt;"Ja",VLOOKUP($D135,Listen!$A$2:$F$45,6,0)="Nein"),$Y135,$X135),0)</f>
        <v>0</v>
      </c>
      <c r="AF135" s="35">
        <f>IFERROR(IF(OR($S135&lt;&gt;"Ja",VLOOKUP($D135,Listen!$A$2:$F$45,6,0)="Nein"),$Y135,$X135),0)</f>
        <v>0</v>
      </c>
      <c r="AG135" s="35">
        <f>IFERROR(IF(OR($S135&lt;&gt;"Ja",VLOOKUP($D135,Listen!$A$2:$F$45,6,0)="Nein"),$Y135,$X135),0)</f>
        <v>0</v>
      </c>
      <c r="AH135" s="37">
        <f t="shared" si="56"/>
        <v>0</v>
      </c>
      <c r="AI135" s="147">
        <f>IFERROR(IF(VLOOKUP($D135,Listen!$A$2:$F$45,6,0)="Ja",MAX(BC135:BD135),D_SAV!$BC135),0)</f>
        <v>0</v>
      </c>
      <c r="AJ135" s="37">
        <f t="shared" si="57"/>
        <v>0</v>
      </c>
      <c r="AL135" s="149">
        <f t="shared" si="58"/>
        <v>0</v>
      </c>
      <c r="AM135" s="149">
        <f t="shared" si="59"/>
        <v>0</v>
      </c>
      <c r="AN135" s="149">
        <f t="shared" si="60"/>
        <v>0</v>
      </c>
      <c r="AO135" s="149">
        <f t="shared" si="61"/>
        <v>0</v>
      </c>
      <c r="AP135" s="149">
        <f t="shared" si="62"/>
        <v>0</v>
      </c>
      <c r="AQ135" s="149">
        <f t="shared" si="63"/>
        <v>0</v>
      </c>
      <c r="AR135" s="149">
        <f t="shared" si="64"/>
        <v>0</v>
      </c>
      <c r="AS135" s="149">
        <f t="shared" si="65"/>
        <v>0</v>
      </c>
      <c r="AT135" s="149">
        <f t="shared" si="66"/>
        <v>0</v>
      </c>
      <c r="AU135" s="149">
        <f t="shared" si="67"/>
        <v>0</v>
      </c>
      <c r="AV135" s="149">
        <f t="shared" si="68"/>
        <v>0</v>
      </c>
      <c r="AW135" s="149">
        <f t="shared" si="69"/>
        <v>0</v>
      </c>
      <c r="AX135" s="149">
        <f t="shared" si="70"/>
        <v>0</v>
      </c>
      <c r="AY135" s="149">
        <f t="shared" si="71"/>
        <v>0</v>
      </c>
      <c r="AZ135" s="149">
        <f t="shared" si="72"/>
        <v>0</v>
      </c>
      <c r="BA135" s="149">
        <f>IFERROR(IF(VLOOKUP($D135,Listen!$A$2:$F$45,6,0)="Ja",AX135-MAX(AY135:AZ135),AX135-AY135),0)</f>
        <v>0</v>
      </c>
      <c r="BB135" s="149">
        <f t="shared" si="73"/>
        <v>0</v>
      </c>
      <c r="BC135" s="149">
        <f t="shared" si="74"/>
        <v>0</v>
      </c>
      <c r="BD135" s="149">
        <f t="shared" si="75"/>
        <v>0</v>
      </c>
      <c r="BE135" s="149">
        <f>IFERROR(IF(VLOOKUP($D135,Listen!$A$2:$F$45,6,0)="Ja",BB135-MAX(BC135:BD135),BB135-BC135),0)</f>
        <v>0</v>
      </c>
    </row>
    <row r="136" spans="1:57" s="150" customFormat="1" x14ac:dyDescent="0.25">
      <c r="A136" s="142">
        <v>132</v>
      </c>
      <c r="B136" s="143" t="str">
        <f>IF(AND(E136&lt;&gt;0,D136&lt;&gt;0,F136&lt;&gt;0),IF(C136&lt;&gt;0,CONCATENATE(C136,"-AGr",VLOOKUP(D136,Listen!$A$2:$D$45,4,FALSE),"-",E136,"-",F136,),CONCATENATE("AGr",VLOOKUP(D136,Listen!$A$2:$D$45,4,FALSE),"-",E136,"-",F136)),"keine vollständige ID")</f>
        <v>keine vollständige ID</v>
      </c>
      <c r="C136" s="28"/>
      <c r="D136" s="144"/>
      <c r="E136" s="144"/>
      <c r="F136" s="151"/>
      <c r="G136" s="12"/>
      <c r="H136" s="12"/>
      <c r="I136" s="12"/>
      <c r="J136" s="12"/>
      <c r="K136" s="12"/>
      <c r="L136" s="145">
        <f>IF(E136&gt;A_Stammdaten!$B$12,0,G136+H136-J136)</f>
        <v>0</v>
      </c>
      <c r="M136" s="12"/>
      <c r="N136" s="12"/>
      <c r="O136" s="12"/>
      <c r="P136" s="45">
        <f t="shared" si="53"/>
        <v>0</v>
      </c>
      <c r="Q136" s="26"/>
      <c r="R136" s="26"/>
      <c r="S136" s="26"/>
      <c r="T136" s="26"/>
      <c r="U136" s="146"/>
      <c r="V136" s="26"/>
      <c r="W136" s="46" t="str">
        <f t="shared" si="54"/>
        <v>-</v>
      </c>
      <c r="X136" s="46" t="str">
        <f t="shared" si="55"/>
        <v>-</v>
      </c>
      <c r="Y136" s="46">
        <f>IF(ISBLANK($D136),0,VLOOKUP($D136,Listen!$A$2:$C$45,2,FALSE))</f>
        <v>0</v>
      </c>
      <c r="Z136" s="46">
        <f>IF(ISBLANK($D136),0,VLOOKUP($D136,Listen!$A$2:$C$45,3,FALSE))</f>
        <v>0</v>
      </c>
      <c r="AA136" s="35">
        <f t="shared" si="52"/>
        <v>0</v>
      </c>
      <c r="AB136" s="35">
        <f t="shared" si="52"/>
        <v>0</v>
      </c>
      <c r="AC136" s="35">
        <f>IFERROR(IF(OR($R136&lt;&gt;"Ja",VLOOKUP($D136,Listen!$A$2:$F$45,5,0)="Nein",E136&lt;IF(D136="LNG Anbindungsanlagen gemäß separater Festlegung",2022,2023)),$Y136,$W136),0)</f>
        <v>0</v>
      </c>
      <c r="AD136" s="35">
        <f>IFERROR(IF(OR($R136&lt;&gt;"Ja",VLOOKUP($D136,Listen!$A$2:$F$45,5,0)="Nein",E136&lt;IF(D136="LNG Anbindungsanlagen gemäß separater Festlegung",2022,2023)),$Y136,$W136),0)</f>
        <v>0</v>
      </c>
      <c r="AE136" s="35">
        <f>IFERROR(IF(OR($S136&lt;&gt;"Ja",VLOOKUP($D136,Listen!$A$2:$F$45,6,0)="Nein"),$Y136,$X136),0)</f>
        <v>0</v>
      </c>
      <c r="AF136" s="35">
        <f>IFERROR(IF(OR($S136&lt;&gt;"Ja",VLOOKUP($D136,Listen!$A$2:$F$45,6,0)="Nein"),$Y136,$X136),0)</f>
        <v>0</v>
      </c>
      <c r="AG136" s="35">
        <f>IFERROR(IF(OR($S136&lt;&gt;"Ja",VLOOKUP($D136,Listen!$A$2:$F$45,6,0)="Nein"),$Y136,$X136),0)</f>
        <v>0</v>
      </c>
      <c r="AH136" s="37">
        <f t="shared" si="56"/>
        <v>0</v>
      </c>
      <c r="AI136" s="147">
        <f>IFERROR(IF(VLOOKUP($D136,Listen!$A$2:$F$45,6,0)="Ja",MAX(BC136:BD136),D_SAV!$BC136),0)</f>
        <v>0</v>
      </c>
      <c r="AJ136" s="37">
        <f t="shared" si="57"/>
        <v>0</v>
      </c>
      <c r="AL136" s="149">
        <f t="shared" si="58"/>
        <v>0</v>
      </c>
      <c r="AM136" s="149">
        <f t="shared" si="59"/>
        <v>0</v>
      </c>
      <c r="AN136" s="149">
        <f t="shared" si="60"/>
        <v>0</v>
      </c>
      <c r="AO136" s="149">
        <f t="shared" si="61"/>
        <v>0</v>
      </c>
      <c r="AP136" s="149">
        <f t="shared" si="62"/>
        <v>0</v>
      </c>
      <c r="AQ136" s="149">
        <f t="shared" si="63"/>
        <v>0</v>
      </c>
      <c r="AR136" s="149">
        <f t="shared" si="64"/>
        <v>0</v>
      </c>
      <c r="AS136" s="149">
        <f t="shared" si="65"/>
        <v>0</v>
      </c>
      <c r="AT136" s="149">
        <f t="shared" si="66"/>
        <v>0</v>
      </c>
      <c r="AU136" s="149">
        <f t="shared" si="67"/>
        <v>0</v>
      </c>
      <c r="AV136" s="149">
        <f t="shared" si="68"/>
        <v>0</v>
      </c>
      <c r="AW136" s="149">
        <f t="shared" si="69"/>
        <v>0</v>
      </c>
      <c r="AX136" s="149">
        <f t="shared" si="70"/>
        <v>0</v>
      </c>
      <c r="AY136" s="149">
        <f t="shared" si="71"/>
        <v>0</v>
      </c>
      <c r="AZ136" s="149">
        <f t="shared" si="72"/>
        <v>0</v>
      </c>
      <c r="BA136" s="149">
        <f>IFERROR(IF(VLOOKUP($D136,Listen!$A$2:$F$45,6,0)="Ja",AX136-MAX(AY136:AZ136),AX136-AY136),0)</f>
        <v>0</v>
      </c>
      <c r="BB136" s="149">
        <f t="shared" si="73"/>
        <v>0</v>
      </c>
      <c r="BC136" s="149">
        <f t="shared" si="74"/>
        <v>0</v>
      </c>
      <c r="BD136" s="149">
        <f t="shared" si="75"/>
        <v>0</v>
      </c>
      <c r="BE136" s="149">
        <f>IFERROR(IF(VLOOKUP($D136,Listen!$A$2:$F$45,6,0)="Ja",BB136-MAX(BC136:BD136),BB136-BC136),0)</f>
        <v>0</v>
      </c>
    </row>
    <row r="137" spans="1:57" s="150" customFormat="1" x14ac:dyDescent="0.25">
      <c r="A137" s="142">
        <v>133</v>
      </c>
      <c r="B137" s="143" t="str">
        <f>IF(AND(E137&lt;&gt;0,D137&lt;&gt;0,F137&lt;&gt;0),IF(C137&lt;&gt;0,CONCATENATE(C137,"-AGr",VLOOKUP(D137,Listen!$A$2:$D$45,4,FALSE),"-",E137,"-",F137,),CONCATENATE("AGr",VLOOKUP(D137,Listen!$A$2:$D$45,4,FALSE),"-",E137,"-",F137)),"keine vollständige ID")</f>
        <v>keine vollständige ID</v>
      </c>
      <c r="C137" s="28"/>
      <c r="D137" s="144"/>
      <c r="E137" s="144"/>
      <c r="F137" s="151"/>
      <c r="G137" s="12"/>
      <c r="H137" s="12"/>
      <c r="I137" s="12"/>
      <c r="J137" s="12"/>
      <c r="K137" s="12"/>
      <c r="L137" s="145">
        <f>IF(E137&gt;A_Stammdaten!$B$12,0,G137+H137-J137)</f>
        <v>0</v>
      </c>
      <c r="M137" s="12"/>
      <c r="N137" s="12"/>
      <c r="O137" s="12"/>
      <c r="P137" s="45">
        <f t="shared" si="53"/>
        <v>0</v>
      </c>
      <c r="Q137" s="26"/>
      <c r="R137" s="26"/>
      <c r="S137" s="26"/>
      <c r="T137" s="26"/>
      <c r="U137" s="146"/>
      <c r="V137" s="26"/>
      <c r="W137" s="46" t="str">
        <f t="shared" si="54"/>
        <v>-</v>
      </c>
      <c r="X137" s="46" t="str">
        <f t="shared" si="55"/>
        <v>-</v>
      </c>
      <c r="Y137" s="46">
        <f>IF(ISBLANK($D137),0,VLOOKUP($D137,Listen!$A$2:$C$45,2,FALSE))</f>
        <v>0</v>
      </c>
      <c r="Z137" s="46">
        <f>IF(ISBLANK($D137),0,VLOOKUP($D137,Listen!$A$2:$C$45,3,FALSE))</f>
        <v>0</v>
      </c>
      <c r="AA137" s="35">
        <f t="shared" si="52"/>
        <v>0</v>
      </c>
      <c r="AB137" s="35">
        <f t="shared" si="52"/>
        <v>0</v>
      </c>
      <c r="AC137" s="35">
        <f>IFERROR(IF(OR($R137&lt;&gt;"Ja",VLOOKUP($D137,Listen!$A$2:$F$45,5,0)="Nein",E137&lt;IF(D137="LNG Anbindungsanlagen gemäß separater Festlegung",2022,2023)),$Y137,$W137),0)</f>
        <v>0</v>
      </c>
      <c r="AD137" s="35">
        <f>IFERROR(IF(OR($R137&lt;&gt;"Ja",VLOOKUP($D137,Listen!$A$2:$F$45,5,0)="Nein",E137&lt;IF(D137="LNG Anbindungsanlagen gemäß separater Festlegung",2022,2023)),$Y137,$W137),0)</f>
        <v>0</v>
      </c>
      <c r="AE137" s="35">
        <f>IFERROR(IF(OR($S137&lt;&gt;"Ja",VLOOKUP($D137,Listen!$A$2:$F$45,6,0)="Nein"),$Y137,$X137),0)</f>
        <v>0</v>
      </c>
      <c r="AF137" s="35">
        <f>IFERROR(IF(OR($S137&lt;&gt;"Ja",VLOOKUP($D137,Listen!$A$2:$F$45,6,0)="Nein"),$Y137,$X137),0)</f>
        <v>0</v>
      </c>
      <c r="AG137" s="35">
        <f>IFERROR(IF(OR($S137&lt;&gt;"Ja",VLOOKUP($D137,Listen!$A$2:$F$45,6,0)="Nein"),$Y137,$X137),0)</f>
        <v>0</v>
      </c>
      <c r="AH137" s="37">
        <f t="shared" si="56"/>
        <v>0</v>
      </c>
      <c r="AI137" s="147">
        <f>IFERROR(IF(VLOOKUP($D137,Listen!$A$2:$F$45,6,0)="Ja",MAX(BC137:BD137),D_SAV!$BC137),0)</f>
        <v>0</v>
      </c>
      <c r="AJ137" s="37">
        <f t="shared" si="57"/>
        <v>0</v>
      </c>
      <c r="AL137" s="149">
        <f t="shared" si="58"/>
        <v>0</v>
      </c>
      <c r="AM137" s="149">
        <f t="shared" si="59"/>
        <v>0</v>
      </c>
      <c r="AN137" s="149">
        <f t="shared" si="60"/>
        <v>0</v>
      </c>
      <c r="AO137" s="149">
        <f t="shared" si="61"/>
        <v>0</v>
      </c>
      <c r="AP137" s="149">
        <f t="shared" si="62"/>
        <v>0</v>
      </c>
      <c r="AQ137" s="149">
        <f t="shared" si="63"/>
        <v>0</v>
      </c>
      <c r="AR137" s="149">
        <f t="shared" si="64"/>
        <v>0</v>
      </c>
      <c r="AS137" s="149">
        <f t="shared" si="65"/>
        <v>0</v>
      </c>
      <c r="AT137" s="149">
        <f t="shared" si="66"/>
        <v>0</v>
      </c>
      <c r="AU137" s="149">
        <f t="shared" si="67"/>
        <v>0</v>
      </c>
      <c r="AV137" s="149">
        <f t="shared" si="68"/>
        <v>0</v>
      </c>
      <c r="AW137" s="149">
        <f t="shared" si="69"/>
        <v>0</v>
      </c>
      <c r="AX137" s="149">
        <f t="shared" si="70"/>
        <v>0</v>
      </c>
      <c r="AY137" s="149">
        <f t="shared" si="71"/>
        <v>0</v>
      </c>
      <c r="AZ137" s="149">
        <f t="shared" si="72"/>
        <v>0</v>
      </c>
      <c r="BA137" s="149">
        <f>IFERROR(IF(VLOOKUP($D137,Listen!$A$2:$F$45,6,0)="Ja",AX137-MAX(AY137:AZ137),AX137-AY137),0)</f>
        <v>0</v>
      </c>
      <c r="BB137" s="149">
        <f t="shared" si="73"/>
        <v>0</v>
      </c>
      <c r="BC137" s="149">
        <f t="shared" si="74"/>
        <v>0</v>
      </c>
      <c r="BD137" s="149">
        <f t="shared" si="75"/>
        <v>0</v>
      </c>
      <c r="BE137" s="149">
        <f>IFERROR(IF(VLOOKUP($D137,Listen!$A$2:$F$45,6,0)="Ja",BB137-MAX(BC137:BD137),BB137-BC137),0)</f>
        <v>0</v>
      </c>
    </row>
    <row r="138" spans="1:57" s="150" customFormat="1" x14ac:dyDescent="0.25">
      <c r="A138" s="142">
        <v>134</v>
      </c>
      <c r="B138" s="143" t="str">
        <f>IF(AND(E138&lt;&gt;0,D138&lt;&gt;0,F138&lt;&gt;0),IF(C138&lt;&gt;0,CONCATENATE(C138,"-AGr",VLOOKUP(D138,Listen!$A$2:$D$45,4,FALSE),"-",E138,"-",F138,),CONCATENATE("AGr",VLOOKUP(D138,Listen!$A$2:$D$45,4,FALSE),"-",E138,"-",F138)),"keine vollständige ID")</f>
        <v>keine vollständige ID</v>
      </c>
      <c r="C138" s="28"/>
      <c r="D138" s="144"/>
      <c r="E138" s="144"/>
      <c r="F138" s="151"/>
      <c r="G138" s="12"/>
      <c r="H138" s="12"/>
      <c r="I138" s="12"/>
      <c r="J138" s="12"/>
      <c r="K138" s="12"/>
      <c r="L138" s="145">
        <f>IF(E138&gt;A_Stammdaten!$B$12,0,G138+H138-J138)</f>
        <v>0</v>
      </c>
      <c r="M138" s="12"/>
      <c r="N138" s="12"/>
      <c r="O138" s="12"/>
      <c r="P138" s="45">
        <f t="shared" si="53"/>
        <v>0</v>
      </c>
      <c r="Q138" s="26"/>
      <c r="R138" s="26"/>
      <c r="S138" s="26"/>
      <c r="T138" s="26"/>
      <c r="U138" s="146"/>
      <c r="V138" s="26"/>
      <c r="W138" s="46" t="str">
        <f t="shared" si="54"/>
        <v>-</v>
      </c>
      <c r="X138" s="46" t="str">
        <f t="shared" si="55"/>
        <v>-</v>
      </c>
      <c r="Y138" s="46">
        <f>IF(ISBLANK($D138),0,VLOOKUP($D138,Listen!$A$2:$C$45,2,FALSE))</f>
        <v>0</v>
      </c>
      <c r="Z138" s="46">
        <f>IF(ISBLANK($D138),0,VLOOKUP($D138,Listen!$A$2:$C$45,3,FALSE))</f>
        <v>0</v>
      </c>
      <c r="AA138" s="35">
        <f t="shared" si="52"/>
        <v>0</v>
      </c>
      <c r="AB138" s="35">
        <f t="shared" si="52"/>
        <v>0</v>
      </c>
      <c r="AC138" s="35">
        <f>IFERROR(IF(OR($R138&lt;&gt;"Ja",VLOOKUP($D138,Listen!$A$2:$F$45,5,0)="Nein",E138&lt;IF(D138="LNG Anbindungsanlagen gemäß separater Festlegung",2022,2023)),$Y138,$W138),0)</f>
        <v>0</v>
      </c>
      <c r="AD138" s="35">
        <f>IFERROR(IF(OR($R138&lt;&gt;"Ja",VLOOKUP($D138,Listen!$A$2:$F$45,5,0)="Nein",E138&lt;IF(D138="LNG Anbindungsanlagen gemäß separater Festlegung",2022,2023)),$Y138,$W138),0)</f>
        <v>0</v>
      </c>
      <c r="AE138" s="35">
        <f>IFERROR(IF(OR($S138&lt;&gt;"Ja",VLOOKUP($D138,Listen!$A$2:$F$45,6,0)="Nein"),$Y138,$X138),0)</f>
        <v>0</v>
      </c>
      <c r="AF138" s="35">
        <f>IFERROR(IF(OR($S138&lt;&gt;"Ja",VLOOKUP($D138,Listen!$A$2:$F$45,6,0)="Nein"),$Y138,$X138),0)</f>
        <v>0</v>
      </c>
      <c r="AG138" s="35">
        <f>IFERROR(IF(OR($S138&lt;&gt;"Ja",VLOOKUP($D138,Listen!$A$2:$F$45,6,0)="Nein"),$Y138,$X138),0)</f>
        <v>0</v>
      </c>
      <c r="AH138" s="37">
        <f t="shared" si="56"/>
        <v>0</v>
      </c>
      <c r="AI138" s="147">
        <f>IFERROR(IF(VLOOKUP($D138,Listen!$A$2:$F$45,6,0)="Ja",MAX(BC138:BD138),D_SAV!$BC138),0)</f>
        <v>0</v>
      </c>
      <c r="AJ138" s="37">
        <f t="shared" si="57"/>
        <v>0</v>
      </c>
      <c r="AL138" s="149">
        <f t="shared" si="58"/>
        <v>0</v>
      </c>
      <c r="AM138" s="149">
        <f t="shared" si="59"/>
        <v>0</v>
      </c>
      <c r="AN138" s="149">
        <f t="shared" si="60"/>
        <v>0</v>
      </c>
      <c r="AO138" s="149">
        <f t="shared" si="61"/>
        <v>0</v>
      </c>
      <c r="AP138" s="149">
        <f t="shared" si="62"/>
        <v>0</v>
      </c>
      <c r="AQ138" s="149">
        <f t="shared" si="63"/>
        <v>0</v>
      </c>
      <c r="AR138" s="149">
        <f t="shared" si="64"/>
        <v>0</v>
      </c>
      <c r="AS138" s="149">
        <f t="shared" si="65"/>
        <v>0</v>
      </c>
      <c r="AT138" s="149">
        <f t="shared" si="66"/>
        <v>0</v>
      </c>
      <c r="AU138" s="149">
        <f t="shared" si="67"/>
        <v>0</v>
      </c>
      <c r="AV138" s="149">
        <f t="shared" si="68"/>
        <v>0</v>
      </c>
      <c r="AW138" s="149">
        <f t="shared" si="69"/>
        <v>0</v>
      </c>
      <c r="AX138" s="149">
        <f t="shared" si="70"/>
        <v>0</v>
      </c>
      <c r="AY138" s="149">
        <f t="shared" si="71"/>
        <v>0</v>
      </c>
      <c r="AZ138" s="149">
        <f t="shared" si="72"/>
        <v>0</v>
      </c>
      <c r="BA138" s="149">
        <f>IFERROR(IF(VLOOKUP($D138,Listen!$A$2:$F$45,6,0)="Ja",AX138-MAX(AY138:AZ138),AX138-AY138),0)</f>
        <v>0</v>
      </c>
      <c r="BB138" s="149">
        <f t="shared" si="73"/>
        <v>0</v>
      </c>
      <c r="BC138" s="149">
        <f t="shared" si="74"/>
        <v>0</v>
      </c>
      <c r="BD138" s="149">
        <f t="shared" si="75"/>
        <v>0</v>
      </c>
      <c r="BE138" s="149">
        <f>IFERROR(IF(VLOOKUP($D138,Listen!$A$2:$F$45,6,0)="Ja",BB138-MAX(BC138:BD138),BB138-BC138),0)</f>
        <v>0</v>
      </c>
    </row>
    <row r="139" spans="1:57" s="150" customFormat="1" x14ac:dyDescent="0.25">
      <c r="A139" s="142">
        <v>135</v>
      </c>
      <c r="B139" s="143" t="str">
        <f>IF(AND(E139&lt;&gt;0,D139&lt;&gt;0,F139&lt;&gt;0),IF(C139&lt;&gt;0,CONCATENATE(C139,"-AGr",VLOOKUP(D139,Listen!$A$2:$D$45,4,FALSE),"-",E139,"-",F139,),CONCATENATE("AGr",VLOOKUP(D139,Listen!$A$2:$D$45,4,FALSE),"-",E139,"-",F139)),"keine vollständige ID")</f>
        <v>keine vollständige ID</v>
      </c>
      <c r="C139" s="28"/>
      <c r="D139" s="144"/>
      <c r="E139" s="144"/>
      <c r="F139" s="151"/>
      <c r="G139" s="12"/>
      <c r="H139" s="12"/>
      <c r="I139" s="12"/>
      <c r="J139" s="12"/>
      <c r="K139" s="12"/>
      <c r="L139" s="145">
        <f>IF(E139&gt;A_Stammdaten!$B$12,0,G139+H139-J139)</f>
        <v>0</v>
      </c>
      <c r="M139" s="12"/>
      <c r="N139" s="12"/>
      <c r="O139" s="12"/>
      <c r="P139" s="45">
        <f t="shared" si="53"/>
        <v>0</v>
      </c>
      <c r="Q139" s="26"/>
      <c r="R139" s="26"/>
      <c r="S139" s="26"/>
      <c r="T139" s="26"/>
      <c r="U139" s="146"/>
      <c r="V139" s="26"/>
      <c r="W139" s="46" t="str">
        <f t="shared" si="54"/>
        <v>-</v>
      </c>
      <c r="X139" s="46" t="str">
        <f t="shared" si="55"/>
        <v>-</v>
      </c>
      <c r="Y139" s="46">
        <f>IF(ISBLANK($D139),0,VLOOKUP($D139,Listen!$A$2:$C$45,2,FALSE))</f>
        <v>0</v>
      </c>
      <c r="Z139" s="46">
        <f>IF(ISBLANK($D139),0,VLOOKUP($D139,Listen!$A$2:$C$45,3,FALSE))</f>
        <v>0</v>
      </c>
      <c r="AA139" s="35">
        <f t="shared" si="52"/>
        <v>0</v>
      </c>
      <c r="AB139" s="35">
        <f t="shared" si="52"/>
        <v>0</v>
      </c>
      <c r="AC139" s="35">
        <f>IFERROR(IF(OR($R139&lt;&gt;"Ja",VLOOKUP($D139,Listen!$A$2:$F$45,5,0)="Nein",E139&lt;IF(D139="LNG Anbindungsanlagen gemäß separater Festlegung",2022,2023)),$Y139,$W139),0)</f>
        <v>0</v>
      </c>
      <c r="AD139" s="35">
        <f>IFERROR(IF(OR($R139&lt;&gt;"Ja",VLOOKUP($D139,Listen!$A$2:$F$45,5,0)="Nein",E139&lt;IF(D139="LNG Anbindungsanlagen gemäß separater Festlegung",2022,2023)),$Y139,$W139),0)</f>
        <v>0</v>
      </c>
      <c r="AE139" s="35">
        <f>IFERROR(IF(OR($S139&lt;&gt;"Ja",VLOOKUP($D139,Listen!$A$2:$F$45,6,0)="Nein"),$Y139,$X139),0)</f>
        <v>0</v>
      </c>
      <c r="AF139" s="35">
        <f>IFERROR(IF(OR($S139&lt;&gt;"Ja",VLOOKUP($D139,Listen!$A$2:$F$45,6,0)="Nein"),$Y139,$X139),0)</f>
        <v>0</v>
      </c>
      <c r="AG139" s="35">
        <f>IFERROR(IF(OR($S139&lt;&gt;"Ja",VLOOKUP($D139,Listen!$A$2:$F$45,6,0)="Nein"),$Y139,$X139),0)</f>
        <v>0</v>
      </c>
      <c r="AH139" s="37">
        <f t="shared" si="56"/>
        <v>0</v>
      </c>
      <c r="AI139" s="147">
        <f>IFERROR(IF(VLOOKUP($D139,Listen!$A$2:$F$45,6,0)="Ja",MAX(BC139:BD139),D_SAV!$BC139),0)</f>
        <v>0</v>
      </c>
      <c r="AJ139" s="37">
        <f t="shared" si="57"/>
        <v>0</v>
      </c>
      <c r="AL139" s="149">
        <f t="shared" si="58"/>
        <v>0</v>
      </c>
      <c r="AM139" s="149">
        <f t="shared" si="59"/>
        <v>0</v>
      </c>
      <c r="AN139" s="149">
        <f t="shared" si="60"/>
        <v>0</v>
      </c>
      <c r="AO139" s="149">
        <f t="shared" si="61"/>
        <v>0</v>
      </c>
      <c r="AP139" s="149">
        <f t="shared" si="62"/>
        <v>0</v>
      </c>
      <c r="AQ139" s="149">
        <f t="shared" si="63"/>
        <v>0</v>
      </c>
      <c r="AR139" s="149">
        <f t="shared" si="64"/>
        <v>0</v>
      </c>
      <c r="AS139" s="149">
        <f t="shared" si="65"/>
        <v>0</v>
      </c>
      <c r="AT139" s="149">
        <f t="shared" si="66"/>
        <v>0</v>
      </c>
      <c r="AU139" s="149">
        <f t="shared" si="67"/>
        <v>0</v>
      </c>
      <c r="AV139" s="149">
        <f t="shared" si="68"/>
        <v>0</v>
      </c>
      <c r="AW139" s="149">
        <f t="shared" si="69"/>
        <v>0</v>
      </c>
      <c r="AX139" s="149">
        <f t="shared" si="70"/>
        <v>0</v>
      </c>
      <c r="AY139" s="149">
        <f t="shared" si="71"/>
        <v>0</v>
      </c>
      <c r="AZ139" s="149">
        <f t="shared" si="72"/>
        <v>0</v>
      </c>
      <c r="BA139" s="149">
        <f>IFERROR(IF(VLOOKUP($D139,Listen!$A$2:$F$45,6,0)="Ja",AX139-MAX(AY139:AZ139),AX139-AY139),0)</f>
        <v>0</v>
      </c>
      <c r="BB139" s="149">
        <f t="shared" si="73"/>
        <v>0</v>
      </c>
      <c r="BC139" s="149">
        <f t="shared" si="74"/>
        <v>0</v>
      </c>
      <c r="BD139" s="149">
        <f t="shared" si="75"/>
        <v>0</v>
      </c>
      <c r="BE139" s="149">
        <f>IFERROR(IF(VLOOKUP($D139,Listen!$A$2:$F$45,6,0)="Ja",BB139-MAX(BC139:BD139),BB139-BC139),0)</f>
        <v>0</v>
      </c>
    </row>
    <row r="140" spans="1:57" s="150" customFormat="1" x14ac:dyDescent="0.25">
      <c r="A140" s="142">
        <v>136</v>
      </c>
      <c r="B140" s="143" t="str">
        <f>IF(AND(E140&lt;&gt;0,D140&lt;&gt;0,F140&lt;&gt;0),IF(C140&lt;&gt;0,CONCATENATE(C140,"-AGr",VLOOKUP(D140,Listen!$A$2:$D$45,4,FALSE),"-",E140,"-",F140,),CONCATENATE("AGr",VLOOKUP(D140,Listen!$A$2:$D$45,4,FALSE),"-",E140,"-",F140)),"keine vollständige ID")</f>
        <v>keine vollständige ID</v>
      </c>
      <c r="C140" s="28"/>
      <c r="D140" s="144"/>
      <c r="E140" s="144"/>
      <c r="F140" s="151"/>
      <c r="G140" s="12"/>
      <c r="H140" s="12"/>
      <c r="I140" s="12"/>
      <c r="J140" s="12"/>
      <c r="K140" s="12"/>
      <c r="L140" s="145">
        <f>IF(E140&gt;A_Stammdaten!$B$12,0,G140+H140-J140)</f>
        <v>0</v>
      </c>
      <c r="M140" s="12"/>
      <c r="N140" s="12"/>
      <c r="O140" s="12"/>
      <c r="P140" s="45">
        <f t="shared" si="53"/>
        <v>0</v>
      </c>
      <c r="Q140" s="26"/>
      <c r="R140" s="26"/>
      <c r="S140" s="26"/>
      <c r="T140" s="26"/>
      <c r="U140" s="146"/>
      <c r="V140" s="26"/>
      <c r="W140" s="46" t="str">
        <f t="shared" si="54"/>
        <v>-</v>
      </c>
      <c r="X140" s="46" t="str">
        <f t="shared" si="55"/>
        <v>-</v>
      </c>
      <c r="Y140" s="46">
        <f>IF(ISBLANK($D140),0,VLOOKUP($D140,Listen!$A$2:$C$45,2,FALSE))</f>
        <v>0</v>
      </c>
      <c r="Z140" s="46">
        <f>IF(ISBLANK($D140),0,VLOOKUP($D140,Listen!$A$2:$C$45,3,FALSE))</f>
        <v>0</v>
      </c>
      <c r="AA140" s="35">
        <f t="shared" si="52"/>
        <v>0</v>
      </c>
      <c r="AB140" s="35">
        <f t="shared" si="52"/>
        <v>0</v>
      </c>
      <c r="AC140" s="35">
        <f>IFERROR(IF(OR($R140&lt;&gt;"Ja",VLOOKUP($D140,Listen!$A$2:$F$45,5,0)="Nein",E140&lt;IF(D140="LNG Anbindungsanlagen gemäß separater Festlegung",2022,2023)),$Y140,$W140),0)</f>
        <v>0</v>
      </c>
      <c r="AD140" s="35">
        <f>IFERROR(IF(OR($R140&lt;&gt;"Ja",VLOOKUP($D140,Listen!$A$2:$F$45,5,0)="Nein",E140&lt;IF(D140="LNG Anbindungsanlagen gemäß separater Festlegung",2022,2023)),$Y140,$W140),0)</f>
        <v>0</v>
      </c>
      <c r="AE140" s="35">
        <f>IFERROR(IF(OR($S140&lt;&gt;"Ja",VLOOKUP($D140,Listen!$A$2:$F$45,6,0)="Nein"),$Y140,$X140),0)</f>
        <v>0</v>
      </c>
      <c r="AF140" s="35">
        <f>IFERROR(IF(OR($S140&lt;&gt;"Ja",VLOOKUP($D140,Listen!$A$2:$F$45,6,0)="Nein"),$Y140,$X140),0)</f>
        <v>0</v>
      </c>
      <c r="AG140" s="35">
        <f>IFERROR(IF(OR($S140&lt;&gt;"Ja",VLOOKUP($D140,Listen!$A$2:$F$45,6,0)="Nein"),$Y140,$X140),0)</f>
        <v>0</v>
      </c>
      <c r="AH140" s="37">
        <f t="shared" si="56"/>
        <v>0</v>
      </c>
      <c r="AI140" s="147">
        <f>IFERROR(IF(VLOOKUP($D140,Listen!$A$2:$F$45,6,0)="Ja",MAX(BC140:BD140),D_SAV!$BC140),0)</f>
        <v>0</v>
      </c>
      <c r="AJ140" s="37">
        <f t="shared" si="57"/>
        <v>0</v>
      </c>
      <c r="AL140" s="149">
        <f t="shared" si="58"/>
        <v>0</v>
      </c>
      <c r="AM140" s="149">
        <f t="shared" si="59"/>
        <v>0</v>
      </c>
      <c r="AN140" s="149">
        <f t="shared" si="60"/>
        <v>0</v>
      </c>
      <c r="AO140" s="149">
        <f t="shared" si="61"/>
        <v>0</v>
      </c>
      <c r="AP140" s="149">
        <f t="shared" si="62"/>
        <v>0</v>
      </c>
      <c r="AQ140" s="149">
        <f t="shared" si="63"/>
        <v>0</v>
      </c>
      <c r="AR140" s="149">
        <f t="shared" si="64"/>
        <v>0</v>
      </c>
      <c r="AS140" s="149">
        <f t="shared" si="65"/>
        <v>0</v>
      </c>
      <c r="AT140" s="149">
        <f t="shared" si="66"/>
        <v>0</v>
      </c>
      <c r="AU140" s="149">
        <f t="shared" si="67"/>
        <v>0</v>
      </c>
      <c r="AV140" s="149">
        <f t="shared" si="68"/>
        <v>0</v>
      </c>
      <c r="AW140" s="149">
        <f t="shared" si="69"/>
        <v>0</v>
      </c>
      <c r="AX140" s="149">
        <f t="shared" si="70"/>
        <v>0</v>
      </c>
      <c r="AY140" s="149">
        <f t="shared" si="71"/>
        <v>0</v>
      </c>
      <c r="AZ140" s="149">
        <f t="shared" si="72"/>
        <v>0</v>
      </c>
      <c r="BA140" s="149">
        <f>IFERROR(IF(VLOOKUP($D140,Listen!$A$2:$F$45,6,0)="Ja",AX140-MAX(AY140:AZ140),AX140-AY140),0)</f>
        <v>0</v>
      </c>
      <c r="BB140" s="149">
        <f t="shared" si="73"/>
        <v>0</v>
      </c>
      <c r="BC140" s="149">
        <f t="shared" si="74"/>
        <v>0</v>
      </c>
      <c r="BD140" s="149">
        <f t="shared" si="75"/>
        <v>0</v>
      </c>
      <c r="BE140" s="149">
        <f>IFERROR(IF(VLOOKUP($D140,Listen!$A$2:$F$45,6,0)="Ja",BB140-MAX(BC140:BD140),BB140-BC140),0)</f>
        <v>0</v>
      </c>
    </row>
    <row r="141" spans="1:57" s="150" customFormat="1" x14ac:dyDescent="0.25">
      <c r="A141" s="142">
        <v>137</v>
      </c>
      <c r="B141" s="143" t="str">
        <f>IF(AND(E141&lt;&gt;0,D141&lt;&gt;0,F141&lt;&gt;0),IF(C141&lt;&gt;0,CONCATENATE(C141,"-AGr",VLOOKUP(D141,Listen!$A$2:$D$45,4,FALSE),"-",E141,"-",F141,),CONCATENATE("AGr",VLOOKUP(D141,Listen!$A$2:$D$45,4,FALSE),"-",E141,"-",F141)),"keine vollständige ID")</f>
        <v>keine vollständige ID</v>
      </c>
      <c r="C141" s="28"/>
      <c r="D141" s="144"/>
      <c r="E141" s="144"/>
      <c r="F141" s="151"/>
      <c r="G141" s="12"/>
      <c r="H141" s="12"/>
      <c r="I141" s="12"/>
      <c r="J141" s="12"/>
      <c r="K141" s="12"/>
      <c r="L141" s="145">
        <f>IF(E141&gt;A_Stammdaten!$B$12,0,G141+H141-J141)</f>
        <v>0</v>
      </c>
      <c r="M141" s="12"/>
      <c r="N141" s="12"/>
      <c r="O141" s="12"/>
      <c r="P141" s="45">
        <f t="shared" si="53"/>
        <v>0</v>
      </c>
      <c r="Q141" s="26"/>
      <c r="R141" s="26"/>
      <c r="S141" s="26"/>
      <c r="T141" s="26"/>
      <c r="U141" s="146"/>
      <c r="V141" s="26"/>
      <c r="W141" s="46" t="str">
        <f t="shared" si="54"/>
        <v>-</v>
      </c>
      <c r="X141" s="46" t="str">
        <f t="shared" si="55"/>
        <v>-</v>
      </c>
      <c r="Y141" s="46">
        <f>IF(ISBLANK($D141),0,VLOOKUP($D141,Listen!$A$2:$C$45,2,FALSE))</f>
        <v>0</v>
      </c>
      <c r="Z141" s="46">
        <f>IF(ISBLANK($D141),0,VLOOKUP($D141,Listen!$A$2:$C$45,3,FALSE))</f>
        <v>0</v>
      </c>
      <c r="AA141" s="35">
        <f t="shared" si="52"/>
        <v>0</v>
      </c>
      <c r="AB141" s="35">
        <f t="shared" si="52"/>
        <v>0</v>
      </c>
      <c r="AC141" s="35">
        <f>IFERROR(IF(OR($R141&lt;&gt;"Ja",VLOOKUP($D141,Listen!$A$2:$F$45,5,0)="Nein",E141&lt;IF(D141="LNG Anbindungsanlagen gemäß separater Festlegung",2022,2023)),$Y141,$W141),0)</f>
        <v>0</v>
      </c>
      <c r="AD141" s="35">
        <f>IFERROR(IF(OR($R141&lt;&gt;"Ja",VLOOKUP($D141,Listen!$A$2:$F$45,5,0)="Nein",E141&lt;IF(D141="LNG Anbindungsanlagen gemäß separater Festlegung",2022,2023)),$Y141,$W141),0)</f>
        <v>0</v>
      </c>
      <c r="AE141" s="35">
        <f>IFERROR(IF(OR($S141&lt;&gt;"Ja",VLOOKUP($D141,Listen!$A$2:$F$45,6,0)="Nein"),$Y141,$X141),0)</f>
        <v>0</v>
      </c>
      <c r="AF141" s="35">
        <f>IFERROR(IF(OR($S141&lt;&gt;"Ja",VLOOKUP($D141,Listen!$A$2:$F$45,6,0)="Nein"),$Y141,$X141),0)</f>
        <v>0</v>
      </c>
      <c r="AG141" s="35">
        <f>IFERROR(IF(OR($S141&lt;&gt;"Ja",VLOOKUP($D141,Listen!$A$2:$F$45,6,0)="Nein"),$Y141,$X141),0)</f>
        <v>0</v>
      </c>
      <c r="AH141" s="37">
        <f t="shared" si="56"/>
        <v>0</v>
      </c>
      <c r="AI141" s="147">
        <f>IFERROR(IF(VLOOKUP($D141,Listen!$A$2:$F$45,6,0)="Ja",MAX(BC141:BD141),D_SAV!$BC141),0)</f>
        <v>0</v>
      </c>
      <c r="AJ141" s="37">
        <f t="shared" si="57"/>
        <v>0</v>
      </c>
      <c r="AL141" s="149">
        <f t="shared" si="58"/>
        <v>0</v>
      </c>
      <c r="AM141" s="149">
        <f t="shared" si="59"/>
        <v>0</v>
      </c>
      <c r="AN141" s="149">
        <f t="shared" si="60"/>
        <v>0</v>
      </c>
      <c r="AO141" s="149">
        <f t="shared" si="61"/>
        <v>0</v>
      </c>
      <c r="AP141" s="149">
        <f t="shared" si="62"/>
        <v>0</v>
      </c>
      <c r="AQ141" s="149">
        <f t="shared" si="63"/>
        <v>0</v>
      </c>
      <c r="AR141" s="149">
        <f t="shared" si="64"/>
        <v>0</v>
      </c>
      <c r="AS141" s="149">
        <f t="shared" si="65"/>
        <v>0</v>
      </c>
      <c r="AT141" s="149">
        <f t="shared" si="66"/>
        <v>0</v>
      </c>
      <c r="AU141" s="149">
        <f t="shared" si="67"/>
        <v>0</v>
      </c>
      <c r="AV141" s="149">
        <f t="shared" si="68"/>
        <v>0</v>
      </c>
      <c r="AW141" s="149">
        <f t="shared" si="69"/>
        <v>0</v>
      </c>
      <c r="AX141" s="149">
        <f t="shared" si="70"/>
        <v>0</v>
      </c>
      <c r="AY141" s="149">
        <f t="shared" si="71"/>
        <v>0</v>
      </c>
      <c r="AZ141" s="149">
        <f t="shared" si="72"/>
        <v>0</v>
      </c>
      <c r="BA141" s="149">
        <f>IFERROR(IF(VLOOKUP($D141,Listen!$A$2:$F$45,6,0)="Ja",AX141-MAX(AY141:AZ141),AX141-AY141),0)</f>
        <v>0</v>
      </c>
      <c r="BB141" s="149">
        <f t="shared" si="73"/>
        <v>0</v>
      </c>
      <c r="BC141" s="149">
        <f t="shared" si="74"/>
        <v>0</v>
      </c>
      <c r="BD141" s="149">
        <f t="shared" si="75"/>
        <v>0</v>
      </c>
      <c r="BE141" s="149">
        <f>IFERROR(IF(VLOOKUP($D141,Listen!$A$2:$F$45,6,0)="Ja",BB141-MAX(BC141:BD141),BB141-BC141),0)</f>
        <v>0</v>
      </c>
    </row>
    <row r="142" spans="1:57" s="150" customFormat="1" x14ac:dyDescent="0.25">
      <c r="A142" s="142">
        <v>138</v>
      </c>
      <c r="B142" s="143" t="str">
        <f>IF(AND(E142&lt;&gt;0,D142&lt;&gt;0,F142&lt;&gt;0),IF(C142&lt;&gt;0,CONCATENATE(C142,"-AGr",VLOOKUP(D142,Listen!$A$2:$D$45,4,FALSE),"-",E142,"-",F142,),CONCATENATE("AGr",VLOOKUP(D142,Listen!$A$2:$D$45,4,FALSE),"-",E142,"-",F142)),"keine vollständige ID")</f>
        <v>keine vollständige ID</v>
      </c>
      <c r="C142" s="28"/>
      <c r="D142" s="144"/>
      <c r="E142" s="144"/>
      <c r="F142" s="151"/>
      <c r="G142" s="12"/>
      <c r="H142" s="12"/>
      <c r="I142" s="12"/>
      <c r="J142" s="12"/>
      <c r="K142" s="12"/>
      <c r="L142" s="145">
        <f>IF(E142&gt;A_Stammdaten!$B$12,0,G142+H142-J142)</f>
        <v>0</v>
      </c>
      <c r="M142" s="12"/>
      <c r="N142" s="12"/>
      <c r="O142" s="12"/>
      <c r="P142" s="45">
        <f t="shared" si="53"/>
        <v>0</v>
      </c>
      <c r="Q142" s="26"/>
      <c r="R142" s="26"/>
      <c r="S142" s="26"/>
      <c r="T142" s="26"/>
      <c r="U142" s="146"/>
      <c r="V142" s="26"/>
      <c r="W142" s="46" t="str">
        <f t="shared" si="54"/>
        <v>-</v>
      </c>
      <c r="X142" s="46" t="str">
        <f t="shared" si="55"/>
        <v>-</v>
      </c>
      <c r="Y142" s="46">
        <f>IF(ISBLANK($D142),0,VLOOKUP($D142,Listen!$A$2:$C$45,2,FALSE))</f>
        <v>0</v>
      </c>
      <c r="Z142" s="46">
        <f>IF(ISBLANK($D142),0,VLOOKUP($D142,Listen!$A$2:$C$45,3,FALSE))</f>
        <v>0</v>
      </c>
      <c r="AA142" s="35">
        <f t="shared" si="52"/>
        <v>0</v>
      </c>
      <c r="AB142" s="35">
        <f t="shared" si="52"/>
        <v>0</v>
      </c>
      <c r="AC142" s="35">
        <f>IFERROR(IF(OR($R142&lt;&gt;"Ja",VLOOKUP($D142,Listen!$A$2:$F$45,5,0)="Nein",E142&lt;IF(D142="LNG Anbindungsanlagen gemäß separater Festlegung",2022,2023)),$Y142,$W142),0)</f>
        <v>0</v>
      </c>
      <c r="AD142" s="35">
        <f>IFERROR(IF(OR($R142&lt;&gt;"Ja",VLOOKUP($D142,Listen!$A$2:$F$45,5,0)="Nein",E142&lt;IF(D142="LNG Anbindungsanlagen gemäß separater Festlegung",2022,2023)),$Y142,$W142),0)</f>
        <v>0</v>
      </c>
      <c r="AE142" s="35">
        <f>IFERROR(IF(OR($S142&lt;&gt;"Ja",VLOOKUP($D142,Listen!$A$2:$F$45,6,0)="Nein"),$Y142,$X142),0)</f>
        <v>0</v>
      </c>
      <c r="AF142" s="35">
        <f>IFERROR(IF(OR($S142&lt;&gt;"Ja",VLOOKUP($D142,Listen!$A$2:$F$45,6,0)="Nein"),$Y142,$X142),0)</f>
        <v>0</v>
      </c>
      <c r="AG142" s="35">
        <f>IFERROR(IF(OR($S142&lt;&gt;"Ja",VLOOKUP($D142,Listen!$A$2:$F$45,6,0)="Nein"),$Y142,$X142),0)</f>
        <v>0</v>
      </c>
      <c r="AH142" s="37">
        <f t="shared" si="56"/>
        <v>0</v>
      </c>
      <c r="AI142" s="147">
        <f>IFERROR(IF(VLOOKUP($D142,Listen!$A$2:$F$45,6,0)="Ja",MAX(BC142:BD142),D_SAV!$BC142),0)</f>
        <v>0</v>
      </c>
      <c r="AJ142" s="37">
        <f t="shared" si="57"/>
        <v>0</v>
      </c>
      <c r="AL142" s="149">
        <f t="shared" si="58"/>
        <v>0</v>
      </c>
      <c r="AM142" s="149">
        <f t="shared" si="59"/>
        <v>0</v>
      </c>
      <c r="AN142" s="149">
        <f t="shared" si="60"/>
        <v>0</v>
      </c>
      <c r="AO142" s="149">
        <f t="shared" si="61"/>
        <v>0</v>
      </c>
      <c r="AP142" s="149">
        <f t="shared" si="62"/>
        <v>0</v>
      </c>
      <c r="AQ142" s="149">
        <f t="shared" si="63"/>
        <v>0</v>
      </c>
      <c r="AR142" s="149">
        <f t="shared" si="64"/>
        <v>0</v>
      </c>
      <c r="AS142" s="149">
        <f t="shared" si="65"/>
        <v>0</v>
      </c>
      <c r="AT142" s="149">
        <f t="shared" si="66"/>
        <v>0</v>
      </c>
      <c r="AU142" s="149">
        <f t="shared" si="67"/>
        <v>0</v>
      </c>
      <c r="AV142" s="149">
        <f t="shared" si="68"/>
        <v>0</v>
      </c>
      <c r="AW142" s="149">
        <f t="shared" si="69"/>
        <v>0</v>
      </c>
      <c r="AX142" s="149">
        <f t="shared" si="70"/>
        <v>0</v>
      </c>
      <c r="AY142" s="149">
        <f t="shared" si="71"/>
        <v>0</v>
      </c>
      <c r="AZ142" s="149">
        <f t="shared" si="72"/>
        <v>0</v>
      </c>
      <c r="BA142" s="149">
        <f>IFERROR(IF(VLOOKUP($D142,Listen!$A$2:$F$45,6,0)="Ja",AX142-MAX(AY142:AZ142),AX142-AY142),0)</f>
        <v>0</v>
      </c>
      <c r="BB142" s="149">
        <f t="shared" si="73"/>
        <v>0</v>
      </c>
      <c r="BC142" s="149">
        <f t="shared" si="74"/>
        <v>0</v>
      </c>
      <c r="BD142" s="149">
        <f t="shared" si="75"/>
        <v>0</v>
      </c>
      <c r="BE142" s="149">
        <f>IFERROR(IF(VLOOKUP($D142,Listen!$A$2:$F$45,6,0)="Ja",BB142-MAX(BC142:BD142),BB142-BC142),0)</f>
        <v>0</v>
      </c>
    </row>
    <row r="143" spans="1:57" s="150" customFormat="1" x14ac:dyDescent="0.25">
      <c r="A143" s="142">
        <v>139</v>
      </c>
      <c r="B143" s="143" t="str">
        <f>IF(AND(E143&lt;&gt;0,D143&lt;&gt;0,F143&lt;&gt;0),IF(C143&lt;&gt;0,CONCATENATE(C143,"-AGr",VLOOKUP(D143,Listen!$A$2:$D$45,4,FALSE),"-",E143,"-",F143,),CONCATENATE("AGr",VLOOKUP(D143,Listen!$A$2:$D$45,4,FALSE),"-",E143,"-",F143)),"keine vollständige ID")</f>
        <v>keine vollständige ID</v>
      </c>
      <c r="C143" s="28"/>
      <c r="D143" s="144"/>
      <c r="E143" s="144"/>
      <c r="F143" s="151"/>
      <c r="G143" s="12"/>
      <c r="H143" s="12"/>
      <c r="I143" s="12"/>
      <c r="J143" s="12"/>
      <c r="K143" s="12"/>
      <c r="L143" s="145">
        <f>IF(E143&gt;A_Stammdaten!$B$12,0,G143+H143-J143)</f>
        <v>0</v>
      </c>
      <c r="M143" s="12"/>
      <c r="N143" s="12"/>
      <c r="O143" s="12"/>
      <c r="P143" s="45">
        <f t="shared" si="53"/>
        <v>0</v>
      </c>
      <c r="Q143" s="26"/>
      <c r="R143" s="26"/>
      <c r="S143" s="26"/>
      <c r="T143" s="26"/>
      <c r="U143" s="146"/>
      <c r="V143" s="26"/>
      <c r="W143" s="46" t="str">
        <f t="shared" si="54"/>
        <v>-</v>
      </c>
      <c r="X143" s="46" t="str">
        <f t="shared" si="55"/>
        <v>-</v>
      </c>
      <c r="Y143" s="46">
        <f>IF(ISBLANK($D143),0,VLOOKUP($D143,Listen!$A$2:$C$45,2,FALSE))</f>
        <v>0</v>
      </c>
      <c r="Z143" s="46">
        <f>IF(ISBLANK($D143),0,VLOOKUP($D143,Listen!$A$2:$C$45,3,FALSE))</f>
        <v>0</v>
      </c>
      <c r="AA143" s="35">
        <f t="shared" si="52"/>
        <v>0</v>
      </c>
      <c r="AB143" s="35">
        <f t="shared" si="52"/>
        <v>0</v>
      </c>
      <c r="AC143" s="35">
        <f>IFERROR(IF(OR($R143&lt;&gt;"Ja",VLOOKUP($D143,Listen!$A$2:$F$45,5,0)="Nein",E143&lt;IF(D143="LNG Anbindungsanlagen gemäß separater Festlegung",2022,2023)),$Y143,$W143),0)</f>
        <v>0</v>
      </c>
      <c r="AD143" s="35">
        <f>IFERROR(IF(OR($R143&lt;&gt;"Ja",VLOOKUP($D143,Listen!$A$2:$F$45,5,0)="Nein",E143&lt;IF(D143="LNG Anbindungsanlagen gemäß separater Festlegung",2022,2023)),$Y143,$W143),0)</f>
        <v>0</v>
      </c>
      <c r="AE143" s="35">
        <f>IFERROR(IF(OR($S143&lt;&gt;"Ja",VLOOKUP($D143,Listen!$A$2:$F$45,6,0)="Nein"),$Y143,$X143),0)</f>
        <v>0</v>
      </c>
      <c r="AF143" s="35">
        <f>IFERROR(IF(OR($S143&lt;&gt;"Ja",VLOOKUP($D143,Listen!$A$2:$F$45,6,0)="Nein"),$Y143,$X143),0)</f>
        <v>0</v>
      </c>
      <c r="AG143" s="35">
        <f>IFERROR(IF(OR($S143&lt;&gt;"Ja",VLOOKUP($D143,Listen!$A$2:$F$45,6,0)="Nein"),$Y143,$X143),0)</f>
        <v>0</v>
      </c>
      <c r="AH143" s="37">
        <f t="shared" si="56"/>
        <v>0</v>
      </c>
      <c r="AI143" s="147">
        <f>IFERROR(IF(VLOOKUP($D143,Listen!$A$2:$F$45,6,0)="Ja",MAX(BC143:BD143),D_SAV!$BC143),0)</f>
        <v>0</v>
      </c>
      <c r="AJ143" s="37">
        <f t="shared" si="57"/>
        <v>0</v>
      </c>
      <c r="AL143" s="149">
        <f t="shared" si="58"/>
        <v>0</v>
      </c>
      <c r="AM143" s="149">
        <f t="shared" si="59"/>
        <v>0</v>
      </c>
      <c r="AN143" s="149">
        <f t="shared" si="60"/>
        <v>0</v>
      </c>
      <c r="AO143" s="149">
        <f t="shared" si="61"/>
        <v>0</v>
      </c>
      <c r="AP143" s="149">
        <f t="shared" si="62"/>
        <v>0</v>
      </c>
      <c r="AQ143" s="149">
        <f t="shared" si="63"/>
        <v>0</v>
      </c>
      <c r="AR143" s="149">
        <f t="shared" si="64"/>
        <v>0</v>
      </c>
      <c r="AS143" s="149">
        <f t="shared" si="65"/>
        <v>0</v>
      </c>
      <c r="AT143" s="149">
        <f t="shared" si="66"/>
        <v>0</v>
      </c>
      <c r="AU143" s="149">
        <f t="shared" si="67"/>
        <v>0</v>
      </c>
      <c r="AV143" s="149">
        <f t="shared" si="68"/>
        <v>0</v>
      </c>
      <c r="AW143" s="149">
        <f t="shared" si="69"/>
        <v>0</v>
      </c>
      <c r="AX143" s="149">
        <f t="shared" si="70"/>
        <v>0</v>
      </c>
      <c r="AY143" s="149">
        <f t="shared" si="71"/>
        <v>0</v>
      </c>
      <c r="AZ143" s="149">
        <f t="shared" si="72"/>
        <v>0</v>
      </c>
      <c r="BA143" s="149">
        <f>IFERROR(IF(VLOOKUP($D143,Listen!$A$2:$F$45,6,0)="Ja",AX143-MAX(AY143:AZ143),AX143-AY143),0)</f>
        <v>0</v>
      </c>
      <c r="BB143" s="149">
        <f t="shared" si="73"/>
        <v>0</v>
      </c>
      <c r="BC143" s="149">
        <f t="shared" si="74"/>
        <v>0</v>
      </c>
      <c r="BD143" s="149">
        <f t="shared" si="75"/>
        <v>0</v>
      </c>
      <c r="BE143" s="149">
        <f>IFERROR(IF(VLOOKUP($D143,Listen!$A$2:$F$45,6,0)="Ja",BB143-MAX(BC143:BD143),BB143-BC143),0)</f>
        <v>0</v>
      </c>
    </row>
    <row r="144" spans="1:57" s="150" customFormat="1" x14ac:dyDescent="0.25">
      <c r="A144" s="142">
        <v>140</v>
      </c>
      <c r="B144" s="143" t="str">
        <f>IF(AND(E144&lt;&gt;0,D144&lt;&gt;0,F144&lt;&gt;0),IF(C144&lt;&gt;0,CONCATENATE(C144,"-AGr",VLOOKUP(D144,Listen!$A$2:$D$45,4,FALSE),"-",E144,"-",F144,),CONCATENATE("AGr",VLOOKUP(D144,Listen!$A$2:$D$45,4,FALSE),"-",E144,"-",F144)),"keine vollständige ID")</f>
        <v>keine vollständige ID</v>
      </c>
      <c r="C144" s="28"/>
      <c r="D144" s="144"/>
      <c r="E144" s="144"/>
      <c r="F144" s="151"/>
      <c r="G144" s="12"/>
      <c r="H144" s="12"/>
      <c r="I144" s="12"/>
      <c r="J144" s="12"/>
      <c r="K144" s="12"/>
      <c r="L144" s="145">
        <f>IF(E144&gt;A_Stammdaten!$B$12,0,G144+H144-J144)</f>
        <v>0</v>
      </c>
      <c r="M144" s="12"/>
      <c r="N144" s="12"/>
      <c r="O144" s="12"/>
      <c r="P144" s="45">
        <f t="shared" si="53"/>
        <v>0</v>
      </c>
      <c r="Q144" s="26"/>
      <c r="R144" s="26"/>
      <c r="S144" s="26"/>
      <c r="T144" s="26"/>
      <c r="U144" s="146"/>
      <c r="V144" s="26"/>
      <c r="W144" s="46" t="str">
        <f t="shared" si="54"/>
        <v>-</v>
      </c>
      <c r="X144" s="46" t="str">
        <f t="shared" si="55"/>
        <v>-</v>
      </c>
      <c r="Y144" s="46">
        <f>IF(ISBLANK($D144),0,VLOOKUP($D144,Listen!$A$2:$C$45,2,FALSE))</f>
        <v>0</v>
      </c>
      <c r="Z144" s="46">
        <f>IF(ISBLANK($D144),0,VLOOKUP($D144,Listen!$A$2:$C$45,3,FALSE))</f>
        <v>0</v>
      </c>
      <c r="AA144" s="35">
        <f t="shared" si="52"/>
        <v>0</v>
      </c>
      <c r="AB144" s="35">
        <f t="shared" si="52"/>
        <v>0</v>
      </c>
      <c r="AC144" s="35">
        <f>IFERROR(IF(OR($R144&lt;&gt;"Ja",VLOOKUP($D144,Listen!$A$2:$F$45,5,0)="Nein",E144&lt;IF(D144="LNG Anbindungsanlagen gemäß separater Festlegung",2022,2023)),$Y144,$W144),0)</f>
        <v>0</v>
      </c>
      <c r="AD144" s="35">
        <f>IFERROR(IF(OR($R144&lt;&gt;"Ja",VLOOKUP($D144,Listen!$A$2:$F$45,5,0)="Nein",E144&lt;IF(D144="LNG Anbindungsanlagen gemäß separater Festlegung",2022,2023)),$Y144,$W144),0)</f>
        <v>0</v>
      </c>
      <c r="AE144" s="35">
        <f>IFERROR(IF(OR($S144&lt;&gt;"Ja",VLOOKUP($D144,Listen!$A$2:$F$45,6,0)="Nein"),$Y144,$X144),0)</f>
        <v>0</v>
      </c>
      <c r="AF144" s="35">
        <f>IFERROR(IF(OR($S144&lt;&gt;"Ja",VLOOKUP($D144,Listen!$A$2:$F$45,6,0)="Nein"),$Y144,$X144),0)</f>
        <v>0</v>
      </c>
      <c r="AG144" s="35">
        <f>IFERROR(IF(OR($S144&lt;&gt;"Ja",VLOOKUP($D144,Listen!$A$2:$F$45,6,0)="Nein"),$Y144,$X144),0)</f>
        <v>0</v>
      </c>
      <c r="AH144" s="37">
        <f t="shared" si="56"/>
        <v>0</v>
      </c>
      <c r="AI144" s="147">
        <f>IFERROR(IF(VLOOKUP($D144,Listen!$A$2:$F$45,6,0)="Ja",MAX(BC144:BD144),D_SAV!$BC144),0)</f>
        <v>0</v>
      </c>
      <c r="AJ144" s="37">
        <f t="shared" si="57"/>
        <v>0</v>
      </c>
      <c r="AL144" s="149">
        <f t="shared" si="58"/>
        <v>0</v>
      </c>
      <c r="AM144" s="149">
        <f t="shared" si="59"/>
        <v>0</v>
      </c>
      <c r="AN144" s="149">
        <f t="shared" si="60"/>
        <v>0</v>
      </c>
      <c r="AO144" s="149">
        <f t="shared" si="61"/>
        <v>0</v>
      </c>
      <c r="AP144" s="149">
        <f t="shared" si="62"/>
        <v>0</v>
      </c>
      <c r="AQ144" s="149">
        <f t="shared" si="63"/>
        <v>0</v>
      </c>
      <c r="AR144" s="149">
        <f t="shared" si="64"/>
        <v>0</v>
      </c>
      <c r="AS144" s="149">
        <f t="shared" si="65"/>
        <v>0</v>
      </c>
      <c r="AT144" s="149">
        <f t="shared" si="66"/>
        <v>0</v>
      </c>
      <c r="AU144" s="149">
        <f t="shared" si="67"/>
        <v>0</v>
      </c>
      <c r="AV144" s="149">
        <f t="shared" si="68"/>
        <v>0</v>
      </c>
      <c r="AW144" s="149">
        <f t="shared" si="69"/>
        <v>0</v>
      </c>
      <c r="AX144" s="149">
        <f t="shared" si="70"/>
        <v>0</v>
      </c>
      <c r="AY144" s="149">
        <f t="shared" si="71"/>
        <v>0</v>
      </c>
      <c r="AZ144" s="149">
        <f t="shared" si="72"/>
        <v>0</v>
      </c>
      <c r="BA144" s="149">
        <f>IFERROR(IF(VLOOKUP($D144,Listen!$A$2:$F$45,6,0)="Ja",AX144-MAX(AY144:AZ144),AX144-AY144),0)</f>
        <v>0</v>
      </c>
      <c r="BB144" s="149">
        <f t="shared" si="73"/>
        <v>0</v>
      </c>
      <c r="BC144" s="149">
        <f t="shared" si="74"/>
        <v>0</v>
      </c>
      <c r="BD144" s="149">
        <f t="shared" si="75"/>
        <v>0</v>
      </c>
      <c r="BE144" s="149">
        <f>IFERROR(IF(VLOOKUP($D144,Listen!$A$2:$F$45,6,0)="Ja",BB144-MAX(BC144:BD144),BB144-BC144),0)</f>
        <v>0</v>
      </c>
    </row>
    <row r="145" spans="1:57" s="150" customFormat="1" x14ac:dyDescent="0.25">
      <c r="A145" s="142">
        <v>141</v>
      </c>
      <c r="B145" s="143" t="str">
        <f>IF(AND(E145&lt;&gt;0,D145&lt;&gt;0,F145&lt;&gt;0),IF(C145&lt;&gt;0,CONCATENATE(C145,"-AGr",VLOOKUP(D145,Listen!$A$2:$D$45,4,FALSE),"-",E145,"-",F145,),CONCATENATE("AGr",VLOOKUP(D145,Listen!$A$2:$D$45,4,FALSE),"-",E145,"-",F145)),"keine vollständige ID")</f>
        <v>keine vollständige ID</v>
      </c>
      <c r="C145" s="28"/>
      <c r="D145" s="144"/>
      <c r="E145" s="144"/>
      <c r="F145" s="151"/>
      <c r="G145" s="12"/>
      <c r="H145" s="12"/>
      <c r="I145" s="12"/>
      <c r="J145" s="12"/>
      <c r="K145" s="12"/>
      <c r="L145" s="145">
        <f>IF(E145&gt;A_Stammdaten!$B$12,0,G145+H145-J145)</f>
        <v>0</v>
      </c>
      <c r="M145" s="12"/>
      <c r="N145" s="12"/>
      <c r="O145" s="12"/>
      <c r="P145" s="45">
        <f t="shared" si="53"/>
        <v>0</v>
      </c>
      <c r="Q145" s="26"/>
      <c r="R145" s="26"/>
      <c r="S145" s="26"/>
      <c r="T145" s="26"/>
      <c r="U145" s="146"/>
      <c r="V145" s="26"/>
      <c r="W145" s="46" t="str">
        <f t="shared" si="54"/>
        <v>-</v>
      </c>
      <c r="X145" s="46" t="str">
        <f t="shared" si="55"/>
        <v>-</v>
      </c>
      <c r="Y145" s="46">
        <f>IF(ISBLANK($D145),0,VLOOKUP($D145,Listen!$A$2:$C$45,2,FALSE))</f>
        <v>0</v>
      </c>
      <c r="Z145" s="46">
        <f>IF(ISBLANK($D145),0,VLOOKUP($D145,Listen!$A$2:$C$45,3,FALSE))</f>
        <v>0</v>
      </c>
      <c r="AA145" s="35">
        <f t="shared" ref="AA145:AB164" si="76">IFERROR($Y145,0)</f>
        <v>0</v>
      </c>
      <c r="AB145" s="35">
        <f t="shared" si="76"/>
        <v>0</v>
      </c>
      <c r="AC145" s="35">
        <f>IFERROR(IF(OR($R145&lt;&gt;"Ja",VLOOKUP($D145,Listen!$A$2:$F$45,5,0)="Nein",E145&lt;IF(D145="LNG Anbindungsanlagen gemäß separater Festlegung",2022,2023)),$Y145,$W145),0)</f>
        <v>0</v>
      </c>
      <c r="AD145" s="35">
        <f>IFERROR(IF(OR($R145&lt;&gt;"Ja",VLOOKUP($D145,Listen!$A$2:$F$45,5,0)="Nein",E145&lt;IF(D145="LNG Anbindungsanlagen gemäß separater Festlegung",2022,2023)),$Y145,$W145),0)</f>
        <v>0</v>
      </c>
      <c r="AE145" s="35">
        <f>IFERROR(IF(OR($S145&lt;&gt;"Ja",VLOOKUP($D145,Listen!$A$2:$F$45,6,0)="Nein"),$Y145,$X145),0)</f>
        <v>0</v>
      </c>
      <c r="AF145" s="35">
        <f>IFERROR(IF(OR($S145&lt;&gt;"Ja",VLOOKUP($D145,Listen!$A$2:$F$45,6,0)="Nein"),$Y145,$X145),0)</f>
        <v>0</v>
      </c>
      <c r="AG145" s="35">
        <f>IFERROR(IF(OR($S145&lt;&gt;"Ja",VLOOKUP($D145,Listen!$A$2:$F$45,6,0)="Nein"),$Y145,$X145),0)</f>
        <v>0</v>
      </c>
      <c r="AH145" s="37">
        <f t="shared" si="56"/>
        <v>0</v>
      </c>
      <c r="AI145" s="147">
        <f>IFERROR(IF(VLOOKUP($D145,Listen!$A$2:$F$45,6,0)="Ja",MAX(BC145:BD145),D_SAV!$BC145),0)</f>
        <v>0</v>
      </c>
      <c r="AJ145" s="37">
        <f t="shared" si="57"/>
        <v>0</v>
      </c>
      <c r="AL145" s="149">
        <f t="shared" si="58"/>
        <v>0</v>
      </c>
      <c r="AM145" s="149">
        <f t="shared" si="59"/>
        <v>0</v>
      </c>
      <c r="AN145" s="149">
        <f t="shared" si="60"/>
        <v>0</v>
      </c>
      <c r="AO145" s="149">
        <f t="shared" si="61"/>
        <v>0</v>
      </c>
      <c r="AP145" s="149">
        <f t="shared" si="62"/>
        <v>0</v>
      </c>
      <c r="AQ145" s="149">
        <f t="shared" si="63"/>
        <v>0</v>
      </c>
      <c r="AR145" s="149">
        <f t="shared" si="64"/>
        <v>0</v>
      </c>
      <c r="AS145" s="149">
        <f t="shared" si="65"/>
        <v>0</v>
      </c>
      <c r="AT145" s="149">
        <f t="shared" si="66"/>
        <v>0</v>
      </c>
      <c r="AU145" s="149">
        <f t="shared" si="67"/>
        <v>0</v>
      </c>
      <c r="AV145" s="149">
        <f t="shared" si="68"/>
        <v>0</v>
      </c>
      <c r="AW145" s="149">
        <f t="shared" si="69"/>
        <v>0</v>
      </c>
      <c r="AX145" s="149">
        <f t="shared" si="70"/>
        <v>0</v>
      </c>
      <c r="AY145" s="149">
        <f t="shared" si="71"/>
        <v>0</v>
      </c>
      <c r="AZ145" s="149">
        <f t="shared" si="72"/>
        <v>0</v>
      </c>
      <c r="BA145" s="149">
        <f>IFERROR(IF(VLOOKUP($D145,Listen!$A$2:$F$45,6,0)="Ja",AX145-MAX(AY145:AZ145),AX145-AY145),0)</f>
        <v>0</v>
      </c>
      <c r="BB145" s="149">
        <f t="shared" si="73"/>
        <v>0</v>
      </c>
      <c r="BC145" s="149">
        <f t="shared" si="74"/>
        <v>0</v>
      </c>
      <c r="BD145" s="149">
        <f t="shared" si="75"/>
        <v>0</v>
      </c>
      <c r="BE145" s="149">
        <f>IFERROR(IF(VLOOKUP($D145,Listen!$A$2:$F$45,6,0)="Ja",BB145-MAX(BC145:BD145),BB145-BC145),0)</f>
        <v>0</v>
      </c>
    </row>
    <row r="146" spans="1:57" s="150" customFormat="1" x14ac:dyDescent="0.25">
      <c r="A146" s="142">
        <v>142</v>
      </c>
      <c r="B146" s="143" t="str">
        <f>IF(AND(E146&lt;&gt;0,D146&lt;&gt;0,F146&lt;&gt;0),IF(C146&lt;&gt;0,CONCATENATE(C146,"-AGr",VLOOKUP(D146,Listen!$A$2:$D$45,4,FALSE),"-",E146,"-",F146,),CONCATENATE("AGr",VLOOKUP(D146,Listen!$A$2:$D$45,4,FALSE),"-",E146,"-",F146)),"keine vollständige ID")</f>
        <v>keine vollständige ID</v>
      </c>
      <c r="C146" s="28"/>
      <c r="D146" s="144"/>
      <c r="E146" s="144"/>
      <c r="F146" s="151"/>
      <c r="G146" s="12"/>
      <c r="H146" s="12"/>
      <c r="I146" s="12"/>
      <c r="J146" s="12"/>
      <c r="K146" s="12"/>
      <c r="L146" s="145">
        <f>IF(E146&gt;A_Stammdaten!$B$12,0,G146+H146-J146)</f>
        <v>0</v>
      </c>
      <c r="M146" s="12"/>
      <c r="N146" s="12"/>
      <c r="O146" s="12"/>
      <c r="P146" s="45">
        <f t="shared" si="53"/>
        <v>0</v>
      </c>
      <c r="Q146" s="26"/>
      <c r="R146" s="26"/>
      <c r="S146" s="26"/>
      <c r="T146" s="26"/>
      <c r="U146" s="146"/>
      <c r="V146" s="26"/>
      <c r="W146" s="46" t="str">
        <f t="shared" si="54"/>
        <v>-</v>
      </c>
      <c r="X146" s="46" t="str">
        <f t="shared" si="55"/>
        <v>-</v>
      </c>
      <c r="Y146" s="46">
        <f>IF(ISBLANK($D146),0,VLOOKUP($D146,Listen!$A$2:$C$45,2,FALSE))</f>
        <v>0</v>
      </c>
      <c r="Z146" s="46">
        <f>IF(ISBLANK($D146),0,VLOOKUP($D146,Listen!$A$2:$C$45,3,FALSE))</f>
        <v>0</v>
      </c>
      <c r="AA146" s="35">
        <f t="shared" si="76"/>
        <v>0</v>
      </c>
      <c r="AB146" s="35">
        <f t="shared" si="76"/>
        <v>0</v>
      </c>
      <c r="AC146" s="35">
        <f>IFERROR(IF(OR($R146&lt;&gt;"Ja",VLOOKUP($D146,Listen!$A$2:$F$45,5,0)="Nein",E146&lt;IF(D146="LNG Anbindungsanlagen gemäß separater Festlegung",2022,2023)),$Y146,$W146),0)</f>
        <v>0</v>
      </c>
      <c r="AD146" s="35">
        <f>IFERROR(IF(OR($R146&lt;&gt;"Ja",VLOOKUP($D146,Listen!$A$2:$F$45,5,0)="Nein",E146&lt;IF(D146="LNG Anbindungsanlagen gemäß separater Festlegung",2022,2023)),$Y146,$W146),0)</f>
        <v>0</v>
      </c>
      <c r="AE146" s="35">
        <f>IFERROR(IF(OR($S146&lt;&gt;"Ja",VLOOKUP($D146,Listen!$A$2:$F$45,6,0)="Nein"),$Y146,$X146),0)</f>
        <v>0</v>
      </c>
      <c r="AF146" s="35">
        <f>IFERROR(IF(OR($S146&lt;&gt;"Ja",VLOOKUP($D146,Listen!$A$2:$F$45,6,0)="Nein"),$Y146,$X146),0)</f>
        <v>0</v>
      </c>
      <c r="AG146" s="35">
        <f>IFERROR(IF(OR($S146&lt;&gt;"Ja",VLOOKUP($D146,Listen!$A$2:$F$45,6,0)="Nein"),$Y146,$X146),0)</f>
        <v>0</v>
      </c>
      <c r="AH146" s="37">
        <f t="shared" si="56"/>
        <v>0</v>
      </c>
      <c r="AI146" s="147">
        <f>IFERROR(IF(VLOOKUP($D146,Listen!$A$2:$F$45,6,0)="Ja",MAX(BC146:BD146),D_SAV!$BC146),0)</f>
        <v>0</v>
      </c>
      <c r="AJ146" s="37">
        <f t="shared" si="57"/>
        <v>0</v>
      </c>
      <c r="AL146" s="149">
        <f t="shared" si="58"/>
        <v>0</v>
      </c>
      <c r="AM146" s="149">
        <f t="shared" si="59"/>
        <v>0</v>
      </c>
      <c r="AN146" s="149">
        <f t="shared" si="60"/>
        <v>0</v>
      </c>
      <c r="AO146" s="149">
        <f t="shared" si="61"/>
        <v>0</v>
      </c>
      <c r="AP146" s="149">
        <f t="shared" si="62"/>
        <v>0</v>
      </c>
      <c r="AQ146" s="149">
        <f t="shared" si="63"/>
        <v>0</v>
      </c>
      <c r="AR146" s="149">
        <f t="shared" si="64"/>
        <v>0</v>
      </c>
      <c r="AS146" s="149">
        <f t="shared" si="65"/>
        <v>0</v>
      </c>
      <c r="AT146" s="149">
        <f t="shared" si="66"/>
        <v>0</v>
      </c>
      <c r="AU146" s="149">
        <f t="shared" si="67"/>
        <v>0</v>
      </c>
      <c r="AV146" s="149">
        <f t="shared" si="68"/>
        <v>0</v>
      </c>
      <c r="AW146" s="149">
        <f t="shared" si="69"/>
        <v>0</v>
      </c>
      <c r="AX146" s="149">
        <f t="shared" si="70"/>
        <v>0</v>
      </c>
      <c r="AY146" s="149">
        <f t="shared" si="71"/>
        <v>0</v>
      </c>
      <c r="AZ146" s="149">
        <f t="shared" si="72"/>
        <v>0</v>
      </c>
      <c r="BA146" s="149">
        <f>IFERROR(IF(VLOOKUP($D146,Listen!$A$2:$F$45,6,0)="Ja",AX146-MAX(AY146:AZ146),AX146-AY146),0)</f>
        <v>0</v>
      </c>
      <c r="BB146" s="149">
        <f t="shared" si="73"/>
        <v>0</v>
      </c>
      <c r="BC146" s="149">
        <f t="shared" si="74"/>
        <v>0</v>
      </c>
      <c r="BD146" s="149">
        <f t="shared" si="75"/>
        <v>0</v>
      </c>
      <c r="BE146" s="149">
        <f>IFERROR(IF(VLOOKUP($D146,Listen!$A$2:$F$45,6,0)="Ja",BB146-MAX(BC146:BD146),BB146-BC146),0)</f>
        <v>0</v>
      </c>
    </row>
    <row r="147" spans="1:57" s="150" customFormat="1" x14ac:dyDescent="0.25">
      <c r="A147" s="142">
        <v>143</v>
      </c>
      <c r="B147" s="143" t="str">
        <f>IF(AND(E147&lt;&gt;0,D147&lt;&gt;0,F147&lt;&gt;0),IF(C147&lt;&gt;0,CONCATENATE(C147,"-AGr",VLOOKUP(D147,Listen!$A$2:$D$45,4,FALSE),"-",E147,"-",F147,),CONCATENATE("AGr",VLOOKUP(D147,Listen!$A$2:$D$45,4,FALSE),"-",E147,"-",F147)),"keine vollständige ID")</f>
        <v>keine vollständige ID</v>
      </c>
      <c r="C147" s="28"/>
      <c r="D147" s="144"/>
      <c r="E147" s="144"/>
      <c r="F147" s="151"/>
      <c r="G147" s="12"/>
      <c r="H147" s="12"/>
      <c r="I147" s="12"/>
      <c r="J147" s="12"/>
      <c r="K147" s="12"/>
      <c r="L147" s="145">
        <f>IF(E147&gt;A_Stammdaten!$B$12,0,G147+H147-J147)</f>
        <v>0</v>
      </c>
      <c r="M147" s="12"/>
      <c r="N147" s="12"/>
      <c r="O147" s="12"/>
      <c r="P147" s="45">
        <f t="shared" si="53"/>
        <v>0</v>
      </c>
      <c r="Q147" s="26"/>
      <c r="R147" s="26"/>
      <c r="S147" s="26"/>
      <c r="T147" s="26"/>
      <c r="U147" s="146"/>
      <c r="V147" s="26"/>
      <c r="W147" s="46" t="str">
        <f t="shared" si="54"/>
        <v>-</v>
      </c>
      <c r="X147" s="46" t="str">
        <f t="shared" si="55"/>
        <v>-</v>
      </c>
      <c r="Y147" s="46">
        <f>IF(ISBLANK($D147),0,VLOOKUP($D147,Listen!$A$2:$C$45,2,FALSE))</f>
        <v>0</v>
      </c>
      <c r="Z147" s="46">
        <f>IF(ISBLANK($D147),0,VLOOKUP($D147,Listen!$A$2:$C$45,3,FALSE))</f>
        <v>0</v>
      </c>
      <c r="AA147" s="35">
        <f t="shared" si="76"/>
        <v>0</v>
      </c>
      <c r="AB147" s="35">
        <f t="shared" si="76"/>
        <v>0</v>
      </c>
      <c r="AC147" s="35">
        <f>IFERROR(IF(OR($R147&lt;&gt;"Ja",VLOOKUP($D147,Listen!$A$2:$F$45,5,0)="Nein",E147&lt;IF(D147="LNG Anbindungsanlagen gemäß separater Festlegung",2022,2023)),$Y147,$W147),0)</f>
        <v>0</v>
      </c>
      <c r="AD147" s="35">
        <f>IFERROR(IF(OR($R147&lt;&gt;"Ja",VLOOKUP($D147,Listen!$A$2:$F$45,5,0)="Nein",E147&lt;IF(D147="LNG Anbindungsanlagen gemäß separater Festlegung",2022,2023)),$Y147,$W147),0)</f>
        <v>0</v>
      </c>
      <c r="AE147" s="35">
        <f>IFERROR(IF(OR($S147&lt;&gt;"Ja",VLOOKUP($D147,Listen!$A$2:$F$45,6,0)="Nein"),$Y147,$X147),0)</f>
        <v>0</v>
      </c>
      <c r="AF147" s="35">
        <f>IFERROR(IF(OR($S147&lt;&gt;"Ja",VLOOKUP($D147,Listen!$A$2:$F$45,6,0)="Nein"),$Y147,$X147),0)</f>
        <v>0</v>
      </c>
      <c r="AG147" s="35">
        <f>IFERROR(IF(OR($S147&lt;&gt;"Ja",VLOOKUP($D147,Listen!$A$2:$F$45,6,0)="Nein"),$Y147,$X147),0)</f>
        <v>0</v>
      </c>
      <c r="AH147" s="37">
        <f t="shared" si="56"/>
        <v>0</v>
      </c>
      <c r="AI147" s="147">
        <f>IFERROR(IF(VLOOKUP($D147,Listen!$A$2:$F$45,6,0)="Ja",MAX(BC147:BD147),D_SAV!$BC147),0)</f>
        <v>0</v>
      </c>
      <c r="AJ147" s="37">
        <f t="shared" si="57"/>
        <v>0</v>
      </c>
      <c r="AL147" s="149">
        <f t="shared" si="58"/>
        <v>0</v>
      </c>
      <c r="AM147" s="149">
        <f t="shared" si="59"/>
        <v>0</v>
      </c>
      <c r="AN147" s="149">
        <f t="shared" si="60"/>
        <v>0</v>
      </c>
      <c r="AO147" s="149">
        <f t="shared" si="61"/>
        <v>0</v>
      </c>
      <c r="AP147" s="149">
        <f t="shared" si="62"/>
        <v>0</v>
      </c>
      <c r="AQ147" s="149">
        <f t="shared" si="63"/>
        <v>0</v>
      </c>
      <c r="AR147" s="149">
        <f t="shared" si="64"/>
        <v>0</v>
      </c>
      <c r="AS147" s="149">
        <f t="shared" si="65"/>
        <v>0</v>
      </c>
      <c r="AT147" s="149">
        <f t="shared" si="66"/>
        <v>0</v>
      </c>
      <c r="AU147" s="149">
        <f t="shared" si="67"/>
        <v>0</v>
      </c>
      <c r="AV147" s="149">
        <f t="shared" si="68"/>
        <v>0</v>
      </c>
      <c r="AW147" s="149">
        <f t="shared" si="69"/>
        <v>0</v>
      </c>
      <c r="AX147" s="149">
        <f t="shared" si="70"/>
        <v>0</v>
      </c>
      <c r="AY147" s="149">
        <f t="shared" si="71"/>
        <v>0</v>
      </c>
      <c r="AZ147" s="149">
        <f t="shared" si="72"/>
        <v>0</v>
      </c>
      <c r="BA147" s="149">
        <f>IFERROR(IF(VLOOKUP($D147,Listen!$A$2:$F$45,6,0)="Ja",AX147-MAX(AY147:AZ147),AX147-AY147),0)</f>
        <v>0</v>
      </c>
      <c r="BB147" s="149">
        <f t="shared" si="73"/>
        <v>0</v>
      </c>
      <c r="BC147" s="149">
        <f t="shared" si="74"/>
        <v>0</v>
      </c>
      <c r="BD147" s="149">
        <f t="shared" si="75"/>
        <v>0</v>
      </c>
      <c r="BE147" s="149">
        <f>IFERROR(IF(VLOOKUP($D147,Listen!$A$2:$F$45,6,0)="Ja",BB147-MAX(BC147:BD147),BB147-BC147),0)</f>
        <v>0</v>
      </c>
    </row>
    <row r="148" spans="1:57" s="150" customFormat="1" x14ac:dyDescent="0.25">
      <c r="A148" s="142">
        <v>144</v>
      </c>
      <c r="B148" s="143" t="str">
        <f>IF(AND(E148&lt;&gt;0,D148&lt;&gt;0,F148&lt;&gt;0),IF(C148&lt;&gt;0,CONCATENATE(C148,"-AGr",VLOOKUP(D148,Listen!$A$2:$D$45,4,FALSE),"-",E148,"-",F148,),CONCATENATE("AGr",VLOOKUP(D148,Listen!$A$2:$D$45,4,FALSE),"-",E148,"-",F148)),"keine vollständige ID")</f>
        <v>keine vollständige ID</v>
      </c>
      <c r="C148" s="28"/>
      <c r="D148" s="144"/>
      <c r="E148" s="144"/>
      <c r="F148" s="151"/>
      <c r="G148" s="12"/>
      <c r="H148" s="12"/>
      <c r="I148" s="12"/>
      <c r="J148" s="12"/>
      <c r="K148" s="12"/>
      <c r="L148" s="145">
        <f>IF(E148&gt;A_Stammdaten!$B$12,0,G148+H148-J148)</f>
        <v>0</v>
      </c>
      <c r="M148" s="12"/>
      <c r="N148" s="12"/>
      <c r="O148" s="12"/>
      <c r="P148" s="45">
        <f t="shared" si="53"/>
        <v>0</v>
      </c>
      <c r="Q148" s="26"/>
      <c r="R148" s="26"/>
      <c r="S148" s="26"/>
      <c r="T148" s="26"/>
      <c r="U148" s="146"/>
      <c r="V148" s="26"/>
      <c r="W148" s="46" t="str">
        <f t="shared" si="54"/>
        <v>-</v>
      </c>
      <c r="X148" s="46" t="str">
        <f t="shared" si="55"/>
        <v>-</v>
      </c>
      <c r="Y148" s="46">
        <f>IF(ISBLANK($D148),0,VLOOKUP($D148,Listen!$A$2:$C$45,2,FALSE))</f>
        <v>0</v>
      </c>
      <c r="Z148" s="46">
        <f>IF(ISBLANK($D148),0,VLOOKUP($D148,Listen!$A$2:$C$45,3,FALSE))</f>
        <v>0</v>
      </c>
      <c r="AA148" s="35">
        <f t="shared" si="76"/>
        <v>0</v>
      </c>
      <c r="AB148" s="35">
        <f t="shared" si="76"/>
        <v>0</v>
      </c>
      <c r="AC148" s="35">
        <f>IFERROR(IF(OR($R148&lt;&gt;"Ja",VLOOKUP($D148,Listen!$A$2:$F$45,5,0)="Nein",E148&lt;IF(D148="LNG Anbindungsanlagen gemäß separater Festlegung",2022,2023)),$Y148,$W148),0)</f>
        <v>0</v>
      </c>
      <c r="AD148" s="35">
        <f>IFERROR(IF(OR($R148&lt;&gt;"Ja",VLOOKUP($D148,Listen!$A$2:$F$45,5,0)="Nein",E148&lt;IF(D148="LNG Anbindungsanlagen gemäß separater Festlegung",2022,2023)),$Y148,$W148),0)</f>
        <v>0</v>
      </c>
      <c r="AE148" s="35">
        <f>IFERROR(IF(OR($S148&lt;&gt;"Ja",VLOOKUP($D148,Listen!$A$2:$F$45,6,0)="Nein"),$Y148,$X148),0)</f>
        <v>0</v>
      </c>
      <c r="AF148" s="35">
        <f>IFERROR(IF(OR($S148&lt;&gt;"Ja",VLOOKUP($D148,Listen!$A$2:$F$45,6,0)="Nein"),$Y148,$X148),0)</f>
        <v>0</v>
      </c>
      <c r="AG148" s="35">
        <f>IFERROR(IF(OR($S148&lt;&gt;"Ja",VLOOKUP($D148,Listen!$A$2:$F$45,6,0)="Nein"),$Y148,$X148),0)</f>
        <v>0</v>
      </c>
      <c r="AH148" s="37">
        <f t="shared" si="56"/>
        <v>0</v>
      </c>
      <c r="AI148" s="147">
        <f>IFERROR(IF(VLOOKUP($D148,Listen!$A$2:$F$45,6,0)="Ja",MAX(BC148:BD148),D_SAV!$BC148),0)</f>
        <v>0</v>
      </c>
      <c r="AJ148" s="37">
        <f t="shared" si="57"/>
        <v>0</v>
      </c>
      <c r="AL148" s="149">
        <f t="shared" si="58"/>
        <v>0</v>
      </c>
      <c r="AM148" s="149">
        <f t="shared" si="59"/>
        <v>0</v>
      </c>
      <c r="AN148" s="149">
        <f t="shared" si="60"/>
        <v>0</v>
      </c>
      <c r="AO148" s="149">
        <f t="shared" si="61"/>
        <v>0</v>
      </c>
      <c r="AP148" s="149">
        <f t="shared" si="62"/>
        <v>0</v>
      </c>
      <c r="AQ148" s="149">
        <f t="shared" si="63"/>
        <v>0</v>
      </c>
      <c r="AR148" s="149">
        <f t="shared" si="64"/>
        <v>0</v>
      </c>
      <c r="AS148" s="149">
        <f t="shared" si="65"/>
        <v>0</v>
      </c>
      <c r="AT148" s="149">
        <f t="shared" si="66"/>
        <v>0</v>
      </c>
      <c r="AU148" s="149">
        <f t="shared" si="67"/>
        <v>0</v>
      </c>
      <c r="AV148" s="149">
        <f t="shared" si="68"/>
        <v>0</v>
      </c>
      <c r="AW148" s="149">
        <f t="shared" si="69"/>
        <v>0</v>
      </c>
      <c r="AX148" s="149">
        <f t="shared" si="70"/>
        <v>0</v>
      </c>
      <c r="AY148" s="149">
        <f t="shared" si="71"/>
        <v>0</v>
      </c>
      <c r="AZ148" s="149">
        <f t="shared" si="72"/>
        <v>0</v>
      </c>
      <c r="BA148" s="149">
        <f>IFERROR(IF(VLOOKUP($D148,Listen!$A$2:$F$45,6,0)="Ja",AX148-MAX(AY148:AZ148),AX148-AY148),0)</f>
        <v>0</v>
      </c>
      <c r="BB148" s="149">
        <f t="shared" si="73"/>
        <v>0</v>
      </c>
      <c r="BC148" s="149">
        <f t="shared" si="74"/>
        <v>0</v>
      </c>
      <c r="BD148" s="149">
        <f t="shared" si="75"/>
        <v>0</v>
      </c>
      <c r="BE148" s="149">
        <f>IFERROR(IF(VLOOKUP($D148,Listen!$A$2:$F$45,6,0)="Ja",BB148-MAX(BC148:BD148),BB148-BC148),0)</f>
        <v>0</v>
      </c>
    </row>
    <row r="149" spans="1:57" s="150" customFormat="1" x14ac:dyDescent="0.25">
      <c r="A149" s="142">
        <v>145</v>
      </c>
      <c r="B149" s="143" t="str">
        <f>IF(AND(E149&lt;&gt;0,D149&lt;&gt;0,F149&lt;&gt;0),IF(C149&lt;&gt;0,CONCATENATE(C149,"-AGr",VLOOKUP(D149,Listen!$A$2:$D$45,4,FALSE),"-",E149,"-",F149,),CONCATENATE("AGr",VLOOKUP(D149,Listen!$A$2:$D$45,4,FALSE),"-",E149,"-",F149)),"keine vollständige ID")</f>
        <v>keine vollständige ID</v>
      </c>
      <c r="C149" s="28"/>
      <c r="D149" s="144"/>
      <c r="E149" s="144"/>
      <c r="F149" s="151"/>
      <c r="G149" s="12"/>
      <c r="H149" s="12"/>
      <c r="I149" s="12"/>
      <c r="J149" s="12"/>
      <c r="K149" s="12"/>
      <c r="L149" s="145">
        <f>IF(E149&gt;A_Stammdaten!$B$12,0,G149+H149-J149)</f>
        <v>0</v>
      </c>
      <c r="M149" s="12"/>
      <c r="N149" s="12"/>
      <c r="O149" s="12"/>
      <c r="P149" s="45">
        <f t="shared" si="53"/>
        <v>0</v>
      </c>
      <c r="Q149" s="26"/>
      <c r="R149" s="26"/>
      <c r="S149" s="26"/>
      <c r="T149" s="26"/>
      <c r="U149" s="146"/>
      <c r="V149" s="26"/>
      <c r="W149" s="46" t="str">
        <f t="shared" si="54"/>
        <v>-</v>
      </c>
      <c r="X149" s="46" t="str">
        <f t="shared" si="55"/>
        <v>-</v>
      </c>
      <c r="Y149" s="46">
        <f>IF(ISBLANK($D149),0,VLOOKUP($D149,Listen!$A$2:$C$45,2,FALSE))</f>
        <v>0</v>
      </c>
      <c r="Z149" s="46">
        <f>IF(ISBLANK($D149),0,VLOOKUP($D149,Listen!$A$2:$C$45,3,FALSE))</f>
        <v>0</v>
      </c>
      <c r="AA149" s="35">
        <f t="shared" si="76"/>
        <v>0</v>
      </c>
      <c r="AB149" s="35">
        <f t="shared" si="76"/>
        <v>0</v>
      </c>
      <c r="AC149" s="35">
        <f>IFERROR(IF(OR($R149&lt;&gt;"Ja",VLOOKUP($D149,Listen!$A$2:$F$45,5,0)="Nein",E149&lt;IF(D149="LNG Anbindungsanlagen gemäß separater Festlegung",2022,2023)),$Y149,$W149),0)</f>
        <v>0</v>
      </c>
      <c r="AD149" s="35">
        <f>IFERROR(IF(OR($R149&lt;&gt;"Ja",VLOOKUP($D149,Listen!$A$2:$F$45,5,0)="Nein",E149&lt;IF(D149="LNG Anbindungsanlagen gemäß separater Festlegung",2022,2023)),$Y149,$W149),0)</f>
        <v>0</v>
      </c>
      <c r="AE149" s="35">
        <f>IFERROR(IF(OR($S149&lt;&gt;"Ja",VLOOKUP($D149,Listen!$A$2:$F$45,6,0)="Nein"),$Y149,$X149),0)</f>
        <v>0</v>
      </c>
      <c r="AF149" s="35">
        <f>IFERROR(IF(OR($S149&lt;&gt;"Ja",VLOOKUP($D149,Listen!$A$2:$F$45,6,0)="Nein"),$Y149,$X149),0)</f>
        <v>0</v>
      </c>
      <c r="AG149" s="35">
        <f>IFERROR(IF(OR($S149&lt;&gt;"Ja",VLOOKUP($D149,Listen!$A$2:$F$45,6,0)="Nein"),$Y149,$X149),0)</f>
        <v>0</v>
      </c>
      <c r="AH149" s="37">
        <f t="shared" si="56"/>
        <v>0</v>
      </c>
      <c r="AI149" s="147">
        <f>IFERROR(IF(VLOOKUP($D149,Listen!$A$2:$F$45,6,0)="Ja",MAX(BC149:BD149),D_SAV!$BC149),0)</f>
        <v>0</v>
      </c>
      <c r="AJ149" s="37">
        <f t="shared" si="57"/>
        <v>0</v>
      </c>
      <c r="AL149" s="149">
        <f t="shared" si="58"/>
        <v>0</v>
      </c>
      <c r="AM149" s="149">
        <f t="shared" si="59"/>
        <v>0</v>
      </c>
      <c r="AN149" s="149">
        <f t="shared" si="60"/>
        <v>0</v>
      </c>
      <c r="AO149" s="149">
        <f t="shared" si="61"/>
        <v>0</v>
      </c>
      <c r="AP149" s="149">
        <f t="shared" si="62"/>
        <v>0</v>
      </c>
      <c r="AQ149" s="149">
        <f t="shared" si="63"/>
        <v>0</v>
      </c>
      <c r="AR149" s="149">
        <f t="shared" si="64"/>
        <v>0</v>
      </c>
      <c r="AS149" s="149">
        <f t="shared" si="65"/>
        <v>0</v>
      </c>
      <c r="AT149" s="149">
        <f t="shared" si="66"/>
        <v>0</v>
      </c>
      <c r="AU149" s="149">
        <f t="shared" si="67"/>
        <v>0</v>
      </c>
      <c r="AV149" s="149">
        <f t="shared" si="68"/>
        <v>0</v>
      </c>
      <c r="AW149" s="149">
        <f t="shared" si="69"/>
        <v>0</v>
      </c>
      <c r="AX149" s="149">
        <f t="shared" si="70"/>
        <v>0</v>
      </c>
      <c r="AY149" s="149">
        <f t="shared" si="71"/>
        <v>0</v>
      </c>
      <c r="AZ149" s="149">
        <f t="shared" si="72"/>
        <v>0</v>
      </c>
      <c r="BA149" s="149">
        <f>IFERROR(IF(VLOOKUP($D149,Listen!$A$2:$F$45,6,0)="Ja",AX149-MAX(AY149:AZ149),AX149-AY149),0)</f>
        <v>0</v>
      </c>
      <c r="BB149" s="149">
        <f t="shared" si="73"/>
        <v>0</v>
      </c>
      <c r="BC149" s="149">
        <f t="shared" si="74"/>
        <v>0</v>
      </c>
      <c r="BD149" s="149">
        <f t="shared" si="75"/>
        <v>0</v>
      </c>
      <c r="BE149" s="149">
        <f>IFERROR(IF(VLOOKUP($D149,Listen!$A$2:$F$45,6,0)="Ja",BB149-MAX(BC149:BD149),BB149-BC149),0)</f>
        <v>0</v>
      </c>
    </row>
    <row r="150" spans="1:57" s="150" customFormat="1" x14ac:dyDescent="0.25">
      <c r="A150" s="142">
        <v>146</v>
      </c>
      <c r="B150" s="143" t="str">
        <f>IF(AND(E150&lt;&gt;0,D150&lt;&gt;0,F150&lt;&gt;0),IF(C150&lt;&gt;0,CONCATENATE(C150,"-AGr",VLOOKUP(D150,Listen!$A$2:$D$45,4,FALSE),"-",E150,"-",F150,),CONCATENATE("AGr",VLOOKUP(D150,Listen!$A$2:$D$45,4,FALSE),"-",E150,"-",F150)),"keine vollständige ID")</f>
        <v>keine vollständige ID</v>
      </c>
      <c r="C150" s="28"/>
      <c r="D150" s="144"/>
      <c r="E150" s="144"/>
      <c r="F150" s="151"/>
      <c r="G150" s="12"/>
      <c r="H150" s="12"/>
      <c r="I150" s="12"/>
      <c r="J150" s="12"/>
      <c r="K150" s="12"/>
      <c r="L150" s="145">
        <f>IF(E150&gt;A_Stammdaten!$B$12,0,G150+H150-J150)</f>
        <v>0</v>
      </c>
      <c r="M150" s="12"/>
      <c r="N150" s="12"/>
      <c r="O150" s="12"/>
      <c r="P150" s="45">
        <f t="shared" si="53"/>
        <v>0</v>
      </c>
      <c r="Q150" s="26"/>
      <c r="R150" s="26"/>
      <c r="S150" s="26"/>
      <c r="T150" s="26"/>
      <c r="U150" s="146"/>
      <c r="V150" s="26"/>
      <c r="W150" s="46" t="str">
        <f t="shared" si="54"/>
        <v>-</v>
      </c>
      <c r="X150" s="46" t="str">
        <f t="shared" si="55"/>
        <v>-</v>
      </c>
      <c r="Y150" s="46">
        <f>IF(ISBLANK($D150),0,VLOOKUP($D150,Listen!$A$2:$C$45,2,FALSE))</f>
        <v>0</v>
      </c>
      <c r="Z150" s="46">
        <f>IF(ISBLANK($D150),0,VLOOKUP($D150,Listen!$A$2:$C$45,3,FALSE))</f>
        <v>0</v>
      </c>
      <c r="AA150" s="35">
        <f t="shared" si="76"/>
        <v>0</v>
      </c>
      <c r="AB150" s="35">
        <f t="shared" si="76"/>
        <v>0</v>
      </c>
      <c r="AC150" s="35">
        <f>IFERROR(IF(OR($R150&lt;&gt;"Ja",VLOOKUP($D150,Listen!$A$2:$F$45,5,0)="Nein",E150&lt;IF(D150="LNG Anbindungsanlagen gemäß separater Festlegung",2022,2023)),$Y150,$W150),0)</f>
        <v>0</v>
      </c>
      <c r="AD150" s="35">
        <f>IFERROR(IF(OR($R150&lt;&gt;"Ja",VLOOKUP($D150,Listen!$A$2:$F$45,5,0)="Nein",E150&lt;IF(D150="LNG Anbindungsanlagen gemäß separater Festlegung",2022,2023)),$Y150,$W150),0)</f>
        <v>0</v>
      </c>
      <c r="AE150" s="35">
        <f>IFERROR(IF(OR($S150&lt;&gt;"Ja",VLOOKUP($D150,Listen!$A$2:$F$45,6,0)="Nein"),$Y150,$X150),0)</f>
        <v>0</v>
      </c>
      <c r="AF150" s="35">
        <f>IFERROR(IF(OR($S150&lt;&gt;"Ja",VLOOKUP($D150,Listen!$A$2:$F$45,6,0)="Nein"),$Y150,$X150),0)</f>
        <v>0</v>
      </c>
      <c r="AG150" s="35">
        <f>IFERROR(IF(OR($S150&lt;&gt;"Ja",VLOOKUP($D150,Listen!$A$2:$F$45,6,0)="Nein"),$Y150,$X150),0)</f>
        <v>0</v>
      </c>
      <c r="AH150" s="37">
        <f t="shared" si="56"/>
        <v>0</v>
      </c>
      <c r="AI150" s="147">
        <f>IFERROR(IF(VLOOKUP($D150,Listen!$A$2:$F$45,6,0)="Ja",MAX(BC150:BD150),D_SAV!$BC150),0)</f>
        <v>0</v>
      </c>
      <c r="AJ150" s="37">
        <f t="shared" si="57"/>
        <v>0</v>
      </c>
      <c r="AL150" s="149">
        <f t="shared" si="58"/>
        <v>0</v>
      </c>
      <c r="AM150" s="149">
        <f t="shared" si="59"/>
        <v>0</v>
      </c>
      <c r="AN150" s="149">
        <f t="shared" si="60"/>
        <v>0</v>
      </c>
      <c r="AO150" s="149">
        <f t="shared" si="61"/>
        <v>0</v>
      </c>
      <c r="AP150" s="149">
        <f t="shared" si="62"/>
        <v>0</v>
      </c>
      <c r="AQ150" s="149">
        <f t="shared" si="63"/>
        <v>0</v>
      </c>
      <c r="AR150" s="149">
        <f t="shared" si="64"/>
        <v>0</v>
      </c>
      <c r="AS150" s="149">
        <f t="shared" si="65"/>
        <v>0</v>
      </c>
      <c r="AT150" s="149">
        <f t="shared" si="66"/>
        <v>0</v>
      </c>
      <c r="AU150" s="149">
        <f t="shared" si="67"/>
        <v>0</v>
      </c>
      <c r="AV150" s="149">
        <f t="shared" si="68"/>
        <v>0</v>
      </c>
      <c r="AW150" s="149">
        <f t="shared" si="69"/>
        <v>0</v>
      </c>
      <c r="AX150" s="149">
        <f t="shared" si="70"/>
        <v>0</v>
      </c>
      <c r="AY150" s="149">
        <f t="shared" si="71"/>
        <v>0</v>
      </c>
      <c r="AZ150" s="149">
        <f t="shared" si="72"/>
        <v>0</v>
      </c>
      <c r="BA150" s="149">
        <f>IFERROR(IF(VLOOKUP($D150,Listen!$A$2:$F$45,6,0)="Ja",AX150-MAX(AY150:AZ150),AX150-AY150),0)</f>
        <v>0</v>
      </c>
      <c r="BB150" s="149">
        <f t="shared" si="73"/>
        <v>0</v>
      </c>
      <c r="BC150" s="149">
        <f t="shared" si="74"/>
        <v>0</v>
      </c>
      <c r="BD150" s="149">
        <f t="shared" si="75"/>
        <v>0</v>
      </c>
      <c r="BE150" s="149">
        <f>IFERROR(IF(VLOOKUP($D150,Listen!$A$2:$F$45,6,0)="Ja",BB150-MAX(BC150:BD150),BB150-BC150),0)</f>
        <v>0</v>
      </c>
    </row>
    <row r="151" spans="1:57" s="150" customFormat="1" x14ac:dyDescent="0.25">
      <c r="A151" s="142">
        <v>147</v>
      </c>
      <c r="B151" s="143" t="str">
        <f>IF(AND(E151&lt;&gt;0,D151&lt;&gt;0,F151&lt;&gt;0),IF(C151&lt;&gt;0,CONCATENATE(C151,"-AGr",VLOOKUP(D151,Listen!$A$2:$D$45,4,FALSE),"-",E151,"-",F151,),CONCATENATE("AGr",VLOOKUP(D151,Listen!$A$2:$D$45,4,FALSE),"-",E151,"-",F151)),"keine vollständige ID")</f>
        <v>keine vollständige ID</v>
      </c>
      <c r="C151" s="28"/>
      <c r="D151" s="144"/>
      <c r="E151" s="144"/>
      <c r="F151" s="151"/>
      <c r="G151" s="12"/>
      <c r="H151" s="12"/>
      <c r="I151" s="12"/>
      <c r="J151" s="12"/>
      <c r="K151" s="12"/>
      <c r="L151" s="145">
        <f>IF(E151&gt;A_Stammdaten!$B$12,0,G151+H151-J151)</f>
        <v>0</v>
      </c>
      <c r="M151" s="12"/>
      <c r="N151" s="12"/>
      <c r="O151" s="12"/>
      <c r="P151" s="45">
        <f t="shared" si="53"/>
        <v>0</v>
      </c>
      <c r="Q151" s="26"/>
      <c r="R151" s="26"/>
      <c r="S151" s="26"/>
      <c r="T151" s="26"/>
      <c r="U151" s="146"/>
      <c r="V151" s="26"/>
      <c r="W151" s="46" t="str">
        <f t="shared" si="54"/>
        <v>-</v>
      </c>
      <c r="X151" s="46" t="str">
        <f t="shared" si="55"/>
        <v>-</v>
      </c>
      <c r="Y151" s="46">
        <f>IF(ISBLANK($D151),0,VLOOKUP($D151,Listen!$A$2:$C$45,2,FALSE))</f>
        <v>0</v>
      </c>
      <c r="Z151" s="46">
        <f>IF(ISBLANK($D151),0,VLOOKUP($D151,Listen!$A$2:$C$45,3,FALSE))</f>
        <v>0</v>
      </c>
      <c r="AA151" s="35">
        <f t="shared" si="76"/>
        <v>0</v>
      </c>
      <c r="AB151" s="35">
        <f t="shared" si="76"/>
        <v>0</v>
      </c>
      <c r="AC151" s="35">
        <f>IFERROR(IF(OR($R151&lt;&gt;"Ja",VLOOKUP($D151,Listen!$A$2:$F$45,5,0)="Nein",E151&lt;IF(D151="LNG Anbindungsanlagen gemäß separater Festlegung",2022,2023)),$Y151,$W151),0)</f>
        <v>0</v>
      </c>
      <c r="AD151" s="35">
        <f>IFERROR(IF(OR($R151&lt;&gt;"Ja",VLOOKUP($D151,Listen!$A$2:$F$45,5,0)="Nein",E151&lt;IF(D151="LNG Anbindungsanlagen gemäß separater Festlegung",2022,2023)),$Y151,$W151),0)</f>
        <v>0</v>
      </c>
      <c r="AE151" s="35">
        <f>IFERROR(IF(OR($S151&lt;&gt;"Ja",VLOOKUP($D151,Listen!$A$2:$F$45,6,0)="Nein"),$Y151,$X151),0)</f>
        <v>0</v>
      </c>
      <c r="AF151" s="35">
        <f>IFERROR(IF(OR($S151&lt;&gt;"Ja",VLOOKUP($D151,Listen!$A$2:$F$45,6,0)="Nein"),$Y151,$X151),0)</f>
        <v>0</v>
      </c>
      <c r="AG151" s="35">
        <f>IFERROR(IF(OR($S151&lt;&gt;"Ja",VLOOKUP($D151,Listen!$A$2:$F$45,6,0)="Nein"),$Y151,$X151),0)</f>
        <v>0</v>
      </c>
      <c r="AH151" s="37">
        <f t="shared" si="56"/>
        <v>0</v>
      </c>
      <c r="AI151" s="147">
        <f>IFERROR(IF(VLOOKUP($D151,Listen!$A$2:$F$45,6,0)="Ja",MAX(BC151:BD151),D_SAV!$BC151),0)</f>
        <v>0</v>
      </c>
      <c r="AJ151" s="37">
        <f t="shared" si="57"/>
        <v>0</v>
      </c>
      <c r="AL151" s="149">
        <f t="shared" si="58"/>
        <v>0</v>
      </c>
      <c r="AM151" s="149">
        <f t="shared" si="59"/>
        <v>0</v>
      </c>
      <c r="AN151" s="149">
        <f t="shared" si="60"/>
        <v>0</v>
      </c>
      <c r="AO151" s="149">
        <f t="shared" si="61"/>
        <v>0</v>
      </c>
      <c r="AP151" s="149">
        <f t="shared" si="62"/>
        <v>0</v>
      </c>
      <c r="AQ151" s="149">
        <f t="shared" si="63"/>
        <v>0</v>
      </c>
      <c r="AR151" s="149">
        <f t="shared" si="64"/>
        <v>0</v>
      </c>
      <c r="AS151" s="149">
        <f t="shared" si="65"/>
        <v>0</v>
      </c>
      <c r="AT151" s="149">
        <f t="shared" si="66"/>
        <v>0</v>
      </c>
      <c r="AU151" s="149">
        <f t="shared" si="67"/>
        <v>0</v>
      </c>
      <c r="AV151" s="149">
        <f t="shared" si="68"/>
        <v>0</v>
      </c>
      <c r="AW151" s="149">
        <f t="shared" si="69"/>
        <v>0</v>
      </c>
      <c r="AX151" s="149">
        <f t="shared" si="70"/>
        <v>0</v>
      </c>
      <c r="AY151" s="149">
        <f t="shared" si="71"/>
        <v>0</v>
      </c>
      <c r="AZ151" s="149">
        <f t="shared" si="72"/>
        <v>0</v>
      </c>
      <c r="BA151" s="149">
        <f>IFERROR(IF(VLOOKUP($D151,Listen!$A$2:$F$45,6,0)="Ja",AX151-MAX(AY151:AZ151),AX151-AY151),0)</f>
        <v>0</v>
      </c>
      <c r="BB151" s="149">
        <f t="shared" si="73"/>
        <v>0</v>
      </c>
      <c r="BC151" s="149">
        <f t="shared" si="74"/>
        <v>0</v>
      </c>
      <c r="BD151" s="149">
        <f t="shared" si="75"/>
        <v>0</v>
      </c>
      <c r="BE151" s="149">
        <f>IFERROR(IF(VLOOKUP($D151,Listen!$A$2:$F$45,6,0)="Ja",BB151-MAX(BC151:BD151),BB151-BC151),0)</f>
        <v>0</v>
      </c>
    </row>
    <row r="152" spans="1:57" s="150" customFormat="1" x14ac:dyDescent="0.25">
      <c r="A152" s="142">
        <v>148</v>
      </c>
      <c r="B152" s="143" t="str">
        <f>IF(AND(E152&lt;&gt;0,D152&lt;&gt;0,F152&lt;&gt;0),IF(C152&lt;&gt;0,CONCATENATE(C152,"-AGr",VLOOKUP(D152,Listen!$A$2:$D$45,4,FALSE),"-",E152,"-",F152,),CONCATENATE("AGr",VLOOKUP(D152,Listen!$A$2:$D$45,4,FALSE),"-",E152,"-",F152)),"keine vollständige ID")</f>
        <v>keine vollständige ID</v>
      </c>
      <c r="C152" s="28"/>
      <c r="D152" s="144"/>
      <c r="E152" s="144"/>
      <c r="F152" s="151"/>
      <c r="G152" s="12"/>
      <c r="H152" s="12"/>
      <c r="I152" s="12"/>
      <c r="J152" s="12"/>
      <c r="K152" s="12"/>
      <c r="L152" s="145">
        <f>IF(E152&gt;A_Stammdaten!$B$12,0,G152+H152-J152)</f>
        <v>0</v>
      </c>
      <c r="M152" s="12"/>
      <c r="N152" s="12"/>
      <c r="O152" s="12"/>
      <c r="P152" s="45">
        <f t="shared" si="53"/>
        <v>0</v>
      </c>
      <c r="Q152" s="26"/>
      <c r="R152" s="26"/>
      <c r="S152" s="26"/>
      <c r="T152" s="26"/>
      <c r="U152" s="146"/>
      <c r="V152" s="26"/>
      <c r="W152" s="46" t="str">
        <f t="shared" si="54"/>
        <v>-</v>
      </c>
      <c r="X152" s="46" t="str">
        <f t="shared" si="55"/>
        <v>-</v>
      </c>
      <c r="Y152" s="46">
        <f>IF(ISBLANK($D152),0,VLOOKUP($D152,Listen!$A$2:$C$45,2,FALSE))</f>
        <v>0</v>
      </c>
      <c r="Z152" s="46">
        <f>IF(ISBLANK($D152),0,VLOOKUP($D152,Listen!$A$2:$C$45,3,FALSE))</f>
        <v>0</v>
      </c>
      <c r="AA152" s="35">
        <f t="shared" si="76"/>
        <v>0</v>
      </c>
      <c r="AB152" s="35">
        <f t="shared" si="76"/>
        <v>0</v>
      </c>
      <c r="AC152" s="35">
        <f>IFERROR(IF(OR($R152&lt;&gt;"Ja",VLOOKUP($D152,Listen!$A$2:$F$45,5,0)="Nein",E152&lt;IF(D152="LNG Anbindungsanlagen gemäß separater Festlegung",2022,2023)),$Y152,$W152),0)</f>
        <v>0</v>
      </c>
      <c r="AD152" s="35">
        <f>IFERROR(IF(OR($R152&lt;&gt;"Ja",VLOOKUP($D152,Listen!$A$2:$F$45,5,0)="Nein",E152&lt;IF(D152="LNG Anbindungsanlagen gemäß separater Festlegung",2022,2023)),$Y152,$W152),0)</f>
        <v>0</v>
      </c>
      <c r="AE152" s="35">
        <f>IFERROR(IF(OR($S152&lt;&gt;"Ja",VLOOKUP($D152,Listen!$A$2:$F$45,6,0)="Nein"),$Y152,$X152),0)</f>
        <v>0</v>
      </c>
      <c r="AF152" s="35">
        <f>IFERROR(IF(OR($S152&lt;&gt;"Ja",VLOOKUP($D152,Listen!$A$2:$F$45,6,0)="Nein"),$Y152,$X152),0)</f>
        <v>0</v>
      </c>
      <c r="AG152" s="35">
        <f>IFERROR(IF(OR($S152&lt;&gt;"Ja",VLOOKUP($D152,Listen!$A$2:$F$45,6,0)="Nein"),$Y152,$X152),0)</f>
        <v>0</v>
      </c>
      <c r="AH152" s="37">
        <f t="shared" si="56"/>
        <v>0</v>
      </c>
      <c r="AI152" s="147">
        <f>IFERROR(IF(VLOOKUP($D152,Listen!$A$2:$F$45,6,0)="Ja",MAX(BC152:BD152),D_SAV!$BC152),0)</f>
        <v>0</v>
      </c>
      <c r="AJ152" s="37">
        <f t="shared" si="57"/>
        <v>0</v>
      </c>
      <c r="AL152" s="149">
        <f t="shared" si="58"/>
        <v>0</v>
      </c>
      <c r="AM152" s="149">
        <f t="shared" si="59"/>
        <v>0</v>
      </c>
      <c r="AN152" s="149">
        <f t="shared" si="60"/>
        <v>0</v>
      </c>
      <c r="AO152" s="149">
        <f t="shared" si="61"/>
        <v>0</v>
      </c>
      <c r="AP152" s="149">
        <f t="shared" si="62"/>
        <v>0</v>
      </c>
      <c r="AQ152" s="149">
        <f t="shared" si="63"/>
        <v>0</v>
      </c>
      <c r="AR152" s="149">
        <f t="shared" si="64"/>
        <v>0</v>
      </c>
      <c r="AS152" s="149">
        <f t="shared" si="65"/>
        <v>0</v>
      </c>
      <c r="AT152" s="149">
        <f t="shared" si="66"/>
        <v>0</v>
      </c>
      <c r="AU152" s="149">
        <f t="shared" si="67"/>
        <v>0</v>
      </c>
      <c r="AV152" s="149">
        <f t="shared" si="68"/>
        <v>0</v>
      </c>
      <c r="AW152" s="149">
        <f t="shared" si="69"/>
        <v>0</v>
      </c>
      <c r="AX152" s="149">
        <f t="shared" si="70"/>
        <v>0</v>
      </c>
      <c r="AY152" s="149">
        <f t="shared" si="71"/>
        <v>0</v>
      </c>
      <c r="AZ152" s="149">
        <f t="shared" si="72"/>
        <v>0</v>
      </c>
      <c r="BA152" s="149">
        <f>IFERROR(IF(VLOOKUP($D152,Listen!$A$2:$F$45,6,0)="Ja",AX152-MAX(AY152:AZ152),AX152-AY152),0)</f>
        <v>0</v>
      </c>
      <c r="BB152" s="149">
        <f t="shared" si="73"/>
        <v>0</v>
      </c>
      <c r="BC152" s="149">
        <f t="shared" si="74"/>
        <v>0</v>
      </c>
      <c r="BD152" s="149">
        <f t="shared" si="75"/>
        <v>0</v>
      </c>
      <c r="BE152" s="149">
        <f>IFERROR(IF(VLOOKUP($D152,Listen!$A$2:$F$45,6,0)="Ja",BB152-MAX(BC152:BD152),BB152-BC152),0)</f>
        <v>0</v>
      </c>
    </row>
    <row r="153" spans="1:57" s="150" customFormat="1" x14ac:dyDescent="0.25">
      <c r="A153" s="142">
        <v>149</v>
      </c>
      <c r="B153" s="143" t="str">
        <f>IF(AND(E153&lt;&gt;0,D153&lt;&gt;0,F153&lt;&gt;0),IF(C153&lt;&gt;0,CONCATENATE(C153,"-AGr",VLOOKUP(D153,Listen!$A$2:$D$45,4,FALSE),"-",E153,"-",F153,),CONCATENATE("AGr",VLOOKUP(D153,Listen!$A$2:$D$45,4,FALSE),"-",E153,"-",F153)),"keine vollständige ID")</f>
        <v>keine vollständige ID</v>
      </c>
      <c r="C153" s="28"/>
      <c r="D153" s="144"/>
      <c r="E153" s="144"/>
      <c r="F153" s="151"/>
      <c r="G153" s="12"/>
      <c r="H153" s="12"/>
      <c r="I153" s="12"/>
      <c r="J153" s="12"/>
      <c r="K153" s="12"/>
      <c r="L153" s="145">
        <f>IF(E153&gt;A_Stammdaten!$B$12,0,G153+H153-J153)</f>
        <v>0</v>
      </c>
      <c r="M153" s="12"/>
      <c r="N153" s="12"/>
      <c r="O153" s="12"/>
      <c r="P153" s="45">
        <f t="shared" si="53"/>
        <v>0</v>
      </c>
      <c r="Q153" s="26"/>
      <c r="R153" s="26"/>
      <c r="S153" s="26"/>
      <c r="T153" s="26"/>
      <c r="U153" s="146"/>
      <c r="V153" s="26"/>
      <c r="W153" s="46" t="str">
        <f t="shared" si="54"/>
        <v>-</v>
      </c>
      <c r="X153" s="46" t="str">
        <f t="shared" si="55"/>
        <v>-</v>
      </c>
      <c r="Y153" s="46">
        <f>IF(ISBLANK($D153),0,VLOOKUP($D153,Listen!$A$2:$C$45,2,FALSE))</f>
        <v>0</v>
      </c>
      <c r="Z153" s="46">
        <f>IF(ISBLANK($D153),0,VLOOKUP($D153,Listen!$A$2:$C$45,3,FALSE))</f>
        <v>0</v>
      </c>
      <c r="AA153" s="35">
        <f t="shared" si="76"/>
        <v>0</v>
      </c>
      <c r="AB153" s="35">
        <f t="shared" si="76"/>
        <v>0</v>
      </c>
      <c r="AC153" s="35">
        <f>IFERROR(IF(OR($R153&lt;&gt;"Ja",VLOOKUP($D153,Listen!$A$2:$F$45,5,0)="Nein",E153&lt;IF(D153="LNG Anbindungsanlagen gemäß separater Festlegung",2022,2023)),$Y153,$W153),0)</f>
        <v>0</v>
      </c>
      <c r="AD153" s="35">
        <f>IFERROR(IF(OR($R153&lt;&gt;"Ja",VLOOKUP($D153,Listen!$A$2:$F$45,5,0)="Nein",E153&lt;IF(D153="LNG Anbindungsanlagen gemäß separater Festlegung",2022,2023)),$Y153,$W153),0)</f>
        <v>0</v>
      </c>
      <c r="AE153" s="35">
        <f>IFERROR(IF(OR($S153&lt;&gt;"Ja",VLOOKUP($D153,Listen!$A$2:$F$45,6,0)="Nein"),$Y153,$X153),0)</f>
        <v>0</v>
      </c>
      <c r="AF153" s="35">
        <f>IFERROR(IF(OR($S153&lt;&gt;"Ja",VLOOKUP($D153,Listen!$A$2:$F$45,6,0)="Nein"),$Y153,$X153),0)</f>
        <v>0</v>
      </c>
      <c r="AG153" s="35">
        <f>IFERROR(IF(OR($S153&lt;&gt;"Ja",VLOOKUP($D153,Listen!$A$2:$F$45,6,0)="Nein"),$Y153,$X153),0)</f>
        <v>0</v>
      </c>
      <c r="AH153" s="37">
        <f t="shared" si="56"/>
        <v>0</v>
      </c>
      <c r="AI153" s="147">
        <f>IFERROR(IF(VLOOKUP($D153,Listen!$A$2:$F$45,6,0)="Ja",MAX(BC153:BD153),D_SAV!$BC153),0)</f>
        <v>0</v>
      </c>
      <c r="AJ153" s="37">
        <f t="shared" si="57"/>
        <v>0</v>
      </c>
      <c r="AL153" s="149">
        <f t="shared" si="58"/>
        <v>0</v>
      </c>
      <c r="AM153" s="149">
        <f t="shared" si="59"/>
        <v>0</v>
      </c>
      <c r="AN153" s="149">
        <f t="shared" si="60"/>
        <v>0</v>
      </c>
      <c r="AO153" s="149">
        <f t="shared" si="61"/>
        <v>0</v>
      </c>
      <c r="AP153" s="149">
        <f t="shared" si="62"/>
        <v>0</v>
      </c>
      <c r="AQ153" s="149">
        <f t="shared" si="63"/>
        <v>0</v>
      </c>
      <c r="AR153" s="149">
        <f t="shared" si="64"/>
        <v>0</v>
      </c>
      <c r="AS153" s="149">
        <f t="shared" si="65"/>
        <v>0</v>
      </c>
      <c r="AT153" s="149">
        <f t="shared" si="66"/>
        <v>0</v>
      </c>
      <c r="AU153" s="149">
        <f t="shared" si="67"/>
        <v>0</v>
      </c>
      <c r="AV153" s="149">
        <f t="shared" si="68"/>
        <v>0</v>
      </c>
      <c r="AW153" s="149">
        <f t="shared" si="69"/>
        <v>0</v>
      </c>
      <c r="AX153" s="149">
        <f t="shared" si="70"/>
        <v>0</v>
      </c>
      <c r="AY153" s="149">
        <f t="shared" si="71"/>
        <v>0</v>
      </c>
      <c r="AZ153" s="149">
        <f t="shared" si="72"/>
        <v>0</v>
      </c>
      <c r="BA153" s="149">
        <f>IFERROR(IF(VLOOKUP($D153,Listen!$A$2:$F$45,6,0)="Ja",AX153-MAX(AY153:AZ153),AX153-AY153),0)</f>
        <v>0</v>
      </c>
      <c r="BB153" s="149">
        <f t="shared" si="73"/>
        <v>0</v>
      </c>
      <c r="BC153" s="149">
        <f t="shared" si="74"/>
        <v>0</v>
      </c>
      <c r="BD153" s="149">
        <f t="shared" si="75"/>
        <v>0</v>
      </c>
      <c r="BE153" s="149">
        <f>IFERROR(IF(VLOOKUP($D153,Listen!$A$2:$F$45,6,0)="Ja",BB153-MAX(BC153:BD153),BB153-BC153),0)</f>
        <v>0</v>
      </c>
    </row>
    <row r="154" spans="1:57" s="150" customFormat="1" x14ac:dyDescent="0.25">
      <c r="A154" s="142">
        <v>150</v>
      </c>
      <c r="B154" s="143" t="str">
        <f>IF(AND(E154&lt;&gt;0,D154&lt;&gt;0,F154&lt;&gt;0),IF(C154&lt;&gt;0,CONCATENATE(C154,"-AGr",VLOOKUP(D154,Listen!$A$2:$D$45,4,FALSE),"-",E154,"-",F154,),CONCATENATE("AGr",VLOOKUP(D154,Listen!$A$2:$D$45,4,FALSE),"-",E154,"-",F154)),"keine vollständige ID")</f>
        <v>keine vollständige ID</v>
      </c>
      <c r="C154" s="28"/>
      <c r="D154" s="144"/>
      <c r="E154" s="144"/>
      <c r="F154" s="151"/>
      <c r="G154" s="12"/>
      <c r="H154" s="12"/>
      <c r="I154" s="12"/>
      <c r="J154" s="12"/>
      <c r="K154" s="12"/>
      <c r="L154" s="145">
        <f>IF(E154&gt;A_Stammdaten!$B$12,0,G154+H154-J154)</f>
        <v>0</v>
      </c>
      <c r="M154" s="12"/>
      <c r="N154" s="12"/>
      <c r="O154" s="12"/>
      <c r="P154" s="45">
        <f t="shared" si="53"/>
        <v>0</v>
      </c>
      <c r="Q154" s="26"/>
      <c r="R154" s="26"/>
      <c r="S154" s="26"/>
      <c r="T154" s="26"/>
      <c r="U154" s="146"/>
      <c r="V154" s="26"/>
      <c r="W154" s="46" t="str">
        <f t="shared" si="54"/>
        <v>-</v>
      </c>
      <c r="X154" s="46" t="str">
        <f t="shared" si="55"/>
        <v>-</v>
      </c>
      <c r="Y154" s="46">
        <f>IF(ISBLANK($D154),0,VLOOKUP($D154,Listen!$A$2:$C$45,2,FALSE))</f>
        <v>0</v>
      </c>
      <c r="Z154" s="46">
        <f>IF(ISBLANK($D154),0,VLOOKUP($D154,Listen!$A$2:$C$45,3,FALSE))</f>
        <v>0</v>
      </c>
      <c r="AA154" s="35">
        <f t="shared" si="76"/>
        <v>0</v>
      </c>
      <c r="AB154" s="35">
        <f t="shared" si="76"/>
        <v>0</v>
      </c>
      <c r="AC154" s="35">
        <f>IFERROR(IF(OR($R154&lt;&gt;"Ja",VLOOKUP($D154,Listen!$A$2:$F$45,5,0)="Nein",E154&lt;IF(D154="LNG Anbindungsanlagen gemäß separater Festlegung",2022,2023)),$Y154,$W154),0)</f>
        <v>0</v>
      </c>
      <c r="AD154" s="35">
        <f>IFERROR(IF(OR($R154&lt;&gt;"Ja",VLOOKUP($D154,Listen!$A$2:$F$45,5,0)="Nein",E154&lt;IF(D154="LNG Anbindungsanlagen gemäß separater Festlegung",2022,2023)),$Y154,$W154),0)</f>
        <v>0</v>
      </c>
      <c r="AE154" s="35">
        <f>IFERROR(IF(OR($S154&lt;&gt;"Ja",VLOOKUP($D154,Listen!$A$2:$F$45,6,0)="Nein"),$Y154,$X154),0)</f>
        <v>0</v>
      </c>
      <c r="AF154" s="35">
        <f>IFERROR(IF(OR($S154&lt;&gt;"Ja",VLOOKUP($D154,Listen!$A$2:$F$45,6,0)="Nein"),$Y154,$X154),0)</f>
        <v>0</v>
      </c>
      <c r="AG154" s="35">
        <f>IFERROR(IF(OR($S154&lt;&gt;"Ja",VLOOKUP($D154,Listen!$A$2:$F$45,6,0)="Nein"),$Y154,$X154),0)</f>
        <v>0</v>
      </c>
      <c r="AH154" s="37">
        <f t="shared" si="56"/>
        <v>0</v>
      </c>
      <c r="AI154" s="147">
        <f>IFERROR(IF(VLOOKUP($D154,Listen!$A$2:$F$45,6,0)="Ja",MAX(BC154:BD154),D_SAV!$BC154),0)</f>
        <v>0</v>
      </c>
      <c r="AJ154" s="37">
        <f t="shared" si="57"/>
        <v>0</v>
      </c>
      <c r="AL154" s="149">
        <f t="shared" si="58"/>
        <v>0</v>
      </c>
      <c r="AM154" s="149">
        <f t="shared" si="59"/>
        <v>0</v>
      </c>
      <c r="AN154" s="149">
        <f t="shared" si="60"/>
        <v>0</v>
      </c>
      <c r="AO154" s="149">
        <f t="shared" si="61"/>
        <v>0</v>
      </c>
      <c r="AP154" s="149">
        <f t="shared" si="62"/>
        <v>0</v>
      </c>
      <c r="AQ154" s="149">
        <f t="shared" si="63"/>
        <v>0</v>
      </c>
      <c r="AR154" s="149">
        <f t="shared" si="64"/>
        <v>0</v>
      </c>
      <c r="AS154" s="149">
        <f t="shared" si="65"/>
        <v>0</v>
      </c>
      <c r="AT154" s="149">
        <f t="shared" si="66"/>
        <v>0</v>
      </c>
      <c r="AU154" s="149">
        <f t="shared" si="67"/>
        <v>0</v>
      </c>
      <c r="AV154" s="149">
        <f t="shared" si="68"/>
        <v>0</v>
      </c>
      <c r="AW154" s="149">
        <f t="shared" si="69"/>
        <v>0</v>
      </c>
      <c r="AX154" s="149">
        <f t="shared" si="70"/>
        <v>0</v>
      </c>
      <c r="AY154" s="149">
        <f t="shared" si="71"/>
        <v>0</v>
      </c>
      <c r="AZ154" s="149">
        <f t="shared" si="72"/>
        <v>0</v>
      </c>
      <c r="BA154" s="149">
        <f>IFERROR(IF(VLOOKUP($D154,Listen!$A$2:$F$45,6,0)="Ja",AX154-MAX(AY154:AZ154),AX154-AY154),0)</f>
        <v>0</v>
      </c>
      <c r="BB154" s="149">
        <f t="shared" si="73"/>
        <v>0</v>
      </c>
      <c r="BC154" s="149">
        <f t="shared" si="74"/>
        <v>0</v>
      </c>
      <c r="BD154" s="149">
        <f t="shared" si="75"/>
        <v>0</v>
      </c>
      <c r="BE154" s="149">
        <f>IFERROR(IF(VLOOKUP($D154,Listen!$A$2:$F$45,6,0)="Ja",BB154-MAX(BC154:BD154),BB154-BC154),0)</f>
        <v>0</v>
      </c>
    </row>
    <row r="155" spans="1:57" s="150" customFormat="1" x14ac:dyDescent="0.25">
      <c r="A155" s="142">
        <v>151</v>
      </c>
      <c r="B155" s="143" t="str">
        <f>IF(AND(E155&lt;&gt;0,D155&lt;&gt;0,F155&lt;&gt;0),IF(C155&lt;&gt;0,CONCATENATE(C155,"-AGr",VLOOKUP(D155,Listen!$A$2:$D$45,4,FALSE),"-",E155,"-",F155,),CONCATENATE("AGr",VLOOKUP(D155,Listen!$A$2:$D$45,4,FALSE),"-",E155,"-",F155)),"keine vollständige ID")</f>
        <v>keine vollständige ID</v>
      </c>
      <c r="C155" s="28"/>
      <c r="D155" s="144"/>
      <c r="E155" s="144"/>
      <c r="F155" s="151"/>
      <c r="G155" s="12"/>
      <c r="H155" s="12"/>
      <c r="I155" s="12"/>
      <c r="J155" s="12"/>
      <c r="K155" s="12"/>
      <c r="L155" s="145">
        <f>IF(E155&gt;A_Stammdaten!$B$12,0,G155+H155-J155)</f>
        <v>0</v>
      </c>
      <c r="M155" s="12"/>
      <c r="N155" s="12"/>
      <c r="O155" s="12"/>
      <c r="P155" s="45">
        <f t="shared" si="53"/>
        <v>0</v>
      </c>
      <c r="Q155" s="26"/>
      <c r="R155" s="26"/>
      <c r="S155" s="26"/>
      <c r="T155" s="26"/>
      <c r="U155" s="146"/>
      <c r="V155" s="26"/>
      <c r="W155" s="46" t="str">
        <f t="shared" si="54"/>
        <v>-</v>
      </c>
      <c r="X155" s="46" t="str">
        <f t="shared" si="55"/>
        <v>-</v>
      </c>
      <c r="Y155" s="46">
        <f>IF(ISBLANK($D155),0,VLOOKUP($D155,Listen!$A$2:$C$45,2,FALSE))</f>
        <v>0</v>
      </c>
      <c r="Z155" s="46">
        <f>IF(ISBLANK($D155),0,VLOOKUP($D155,Listen!$A$2:$C$45,3,FALSE))</f>
        <v>0</v>
      </c>
      <c r="AA155" s="35">
        <f t="shared" si="76"/>
        <v>0</v>
      </c>
      <c r="AB155" s="35">
        <f t="shared" si="76"/>
        <v>0</v>
      </c>
      <c r="AC155" s="35">
        <f>IFERROR(IF(OR($R155&lt;&gt;"Ja",VLOOKUP($D155,Listen!$A$2:$F$45,5,0)="Nein",E155&lt;IF(D155="LNG Anbindungsanlagen gemäß separater Festlegung",2022,2023)),$Y155,$W155),0)</f>
        <v>0</v>
      </c>
      <c r="AD155" s="35">
        <f>IFERROR(IF(OR($R155&lt;&gt;"Ja",VLOOKUP($D155,Listen!$A$2:$F$45,5,0)="Nein",E155&lt;IF(D155="LNG Anbindungsanlagen gemäß separater Festlegung",2022,2023)),$Y155,$W155),0)</f>
        <v>0</v>
      </c>
      <c r="AE155" s="35">
        <f>IFERROR(IF(OR($S155&lt;&gt;"Ja",VLOOKUP($D155,Listen!$A$2:$F$45,6,0)="Nein"),$Y155,$X155),0)</f>
        <v>0</v>
      </c>
      <c r="AF155" s="35">
        <f>IFERROR(IF(OR($S155&lt;&gt;"Ja",VLOOKUP($D155,Listen!$A$2:$F$45,6,0)="Nein"),$Y155,$X155),0)</f>
        <v>0</v>
      </c>
      <c r="AG155" s="35">
        <f>IFERROR(IF(OR($S155&lt;&gt;"Ja",VLOOKUP($D155,Listen!$A$2:$F$45,6,0)="Nein"),$Y155,$X155),0)</f>
        <v>0</v>
      </c>
      <c r="AH155" s="37">
        <f t="shared" si="56"/>
        <v>0</v>
      </c>
      <c r="AI155" s="147">
        <f>IFERROR(IF(VLOOKUP($D155,Listen!$A$2:$F$45,6,0)="Ja",MAX(BC155:BD155),D_SAV!$BC155),0)</f>
        <v>0</v>
      </c>
      <c r="AJ155" s="37">
        <f t="shared" si="57"/>
        <v>0</v>
      </c>
      <c r="AL155" s="149">
        <f t="shared" si="58"/>
        <v>0</v>
      </c>
      <c r="AM155" s="149">
        <f t="shared" si="59"/>
        <v>0</v>
      </c>
      <c r="AN155" s="149">
        <f t="shared" si="60"/>
        <v>0</v>
      </c>
      <c r="AO155" s="149">
        <f t="shared" si="61"/>
        <v>0</v>
      </c>
      <c r="AP155" s="149">
        <f t="shared" si="62"/>
        <v>0</v>
      </c>
      <c r="AQ155" s="149">
        <f t="shared" si="63"/>
        <v>0</v>
      </c>
      <c r="AR155" s="149">
        <f t="shared" si="64"/>
        <v>0</v>
      </c>
      <c r="AS155" s="149">
        <f t="shared" si="65"/>
        <v>0</v>
      </c>
      <c r="AT155" s="149">
        <f t="shared" si="66"/>
        <v>0</v>
      </c>
      <c r="AU155" s="149">
        <f t="shared" si="67"/>
        <v>0</v>
      </c>
      <c r="AV155" s="149">
        <f t="shared" si="68"/>
        <v>0</v>
      </c>
      <c r="AW155" s="149">
        <f t="shared" si="69"/>
        <v>0</v>
      </c>
      <c r="AX155" s="149">
        <f t="shared" si="70"/>
        <v>0</v>
      </c>
      <c r="AY155" s="149">
        <f t="shared" si="71"/>
        <v>0</v>
      </c>
      <c r="AZ155" s="149">
        <f t="shared" si="72"/>
        <v>0</v>
      </c>
      <c r="BA155" s="149">
        <f>IFERROR(IF(VLOOKUP($D155,Listen!$A$2:$F$45,6,0)="Ja",AX155-MAX(AY155:AZ155),AX155-AY155),0)</f>
        <v>0</v>
      </c>
      <c r="BB155" s="149">
        <f t="shared" si="73"/>
        <v>0</v>
      </c>
      <c r="BC155" s="149">
        <f t="shared" si="74"/>
        <v>0</v>
      </c>
      <c r="BD155" s="149">
        <f t="shared" si="75"/>
        <v>0</v>
      </c>
      <c r="BE155" s="149">
        <f>IFERROR(IF(VLOOKUP($D155,Listen!$A$2:$F$45,6,0)="Ja",BB155-MAX(BC155:BD155),BB155-BC155),0)</f>
        <v>0</v>
      </c>
    </row>
    <row r="156" spans="1:57" s="150" customFormat="1" x14ac:dyDescent="0.25">
      <c r="A156" s="142">
        <v>152</v>
      </c>
      <c r="B156" s="143" t="str">
        <f>IF(AND(E156&lt;&gt;0,D156&lt;&gt;0,F156&lt;&gt;0),IF(C156&lt;&gt;0,CONCATENATE(C156,"-AGr",VLOOKUP(D156,Listen!$A$2:$D$45,4,FALSE),"-",E156,"-",F156,),CONCATENATE("AGr",VLOOKUP(D156,Listen!$A$2:$D$45,4,FALSE),"-",E156,"-",F156)),"keine vollständige ID")</f>
        <v>keine vollständige ID</v>
      </c>
      <c r="C156" s="28"/>
      <c r="D156" s="144"/>
      <c r="E156" s="144"/>
      <c r="F156" s="151"/>
      <c r="G156" s="12"/>
      <c r="H156" s="12"/>
      <c r="I156" s="12"/>
      <c r="J156" s="12"/>
      <c r="K156" s="12"/>
      <c r="L156" s="145">
        <f>IF(E156&gt;A_Stammdaten!$B$12,0,G156+H156-J156)</f>
        <v>0</v>
      </c>
      <c r="M156" s="12"/>
      <c r="N156" s="12"/>
      <c r="O156" s="12"/>
      <c r="P156" s="45">
        <f t="shared" si="53"/>
        <v>0</v>
      </c>
      <c r="Q156" s="26"/>
      <c r="R156" s="26"/>
      <c r="S156" s="26"/>
      <c r="T156" s="26"/>
      <c r="U156" s="146"/>
      <c r="V156" s="26"/>
      <c r="W156" s="46" t="str">
        <f t="shared" si="54"/>
        <v>-</v>
      </c>
      <c r="X156" s="46" t="str">
        <f t="shared" si="55"/>
        <v>-</v>
      </c>
      <c r="Y156" s="46">
        <f>IF(ISBLANK($D156),0,VLOOKUP($D156,Listen!$A$2:$C$45,2,FALSE))</f>
        <v>0</v>
      </c>
      <c r="Z156" s="46">
        <f>IF(ISBLANK($D156),0,VLOOKUP($D156,Listen!$A$2:$C$45,3,FALSE))</f>
        <v>0</v>
      </c>
      <c r="AA156" s="35">
        <f t="shared" si="76"/>
        <v>0</v>
      </c>
      <c r="AB156" s="35">
        <f t="shared" si="76"/>
        <v>0</v>
      </c>
      <c r="AC156" s="35">
        <f>IFERROR(IF(OR($R156&lt;&gt;"Ja",VLOOKUP($D156,Listen!$A$2:$F$45,5,0)="Nein",E156&lt;IF(D156="LNG Anbindungsanlagen gemäß separater Festlegung",2022,2023)),$Y156,$W156),0)</f>
        <v>0</v>
      </c>
      <c r="AD156" s="35">
        <f>IFERROR(IF(OR($R156&lt;&gt;"Ja",VLOOKUP($D156,Listen!$A$2:$F$45,5,0)="Nein",E156&lt;IF(D156="LNG Anbindungsanlagen gemäß separater Festlegung",2022,2023)),$Y156,$W156),0)</f>
        <v>0</v>
      </c>
      <c r="AE156" s="35">
        <f>IFERROR(IF(OR($S156&lt;&gt;"Ja",VLOOKUP($D156,Listen!$A$2:$F$45,6,0)="Nein"),$Y156,$X156),0)</f>
        <v>0</v>
      </c>
      <c r="AF156" s="35">
        <f>IFERROR(IF(OR($S156&lt;&gt;"Ja",VLOOKUP($D156,Listen!$A$2:$F$45,6,0)="Nein"),$Y156,$X156),0)</f>
        <v>0</v>
      </c>
      <c r="AG156" s="35">
        <f>IFERROR(IF(OR($S156&lt;&gt;"Ja",VLOOKUP($D156,Listen!$A$2:$F$45,6,0)="Nein"),$Y156,$X156),0)</f>
        <v>0</v>
      </c>
      <c r="AH156" s="37">
        <f t="shared" si="56"/>
        <v>0</v>
      </c>
      <c r="AI156" s="147">
        <f>IFERROR(IF(VLOOKUP($D156,Listen!$A$2:$F$45,6,0)="Ja",MAX(BC156:BD156),D_SAV!$BC156),0)</f>
        <v>0</v>
      </c>
      <c r="AJ156" s="37">
        <f t="shared" si="57"/>
        <v>0</v>
      </c>
      <c r="AL156" s="149">
        <f t="shared" si="58"/>
        <v>0</v>
      </c>
      <c r="AM156" s="149">
        <f t="shared" si="59"/>
        <v>0</v>
      </c>
      <c r="AN156" s="149">
        <f t="shared" si="60"/>
        <v>0</v>
      </c>
      <c r="AO156" s="149">
        <f t="shared" si="61"/>
        <v>0</v>
      </c>
      <c r="AP156" s="149">
        <f t="shared" si="62"/>
        <v>0</v>
      </c>
      <c r="AQ156" s="149">
        <f t="shared" si="63"/>
        <v>0</v>
      </c>
      <c r="AR156" s="149">
        <f t="shared" si="64"/>
        <v>0</v>
      </c>
      <c r="AS156" s="149">
        <f t="shared" si="65"/>
        <v>0</v>
      </c>
      <c r="AT156" s="149">
        <f t="shared" si="66"/>
        <v>0</v>
      </c>
      <c r="AU156" s="149">
        <f t="shared" si="67"/>
        <v>0</v>
      </c>
      <c r="AV156" s="149">
        <f t="shared" si="68"/>
        <v>0</v>
      </c>
      <c r="AW156" s="149">
        <f t="shared" si="69"/>
        <v>0</v>
      </c>
      <c r="AX156" s="149">
        <f t="shared" si="70"/>
        <v>0</v>
      </c>
      <c r="AY156" s="149">
        <f t="shared" si="71"/>
        <v>0</v>
      </c>
      <c r="AZ156" s="149">
        <f t="shared" si="72"/>
        <v>0</v>
      </c>
      <c r="BA156" s="149">
        <f>IFERROR(IF(VLOOKUP($D156,Listen!$A$2:$F$45,6,0)="Ja",AX156-MAX(AY156:AZ156),AX156-AY156),0)</f>
        <v>0</v>
      </c>
      <c r="BB156" s="149">
        <f t="shared" si="73"/>
        <v>0</v>
      </c>
      <c r="BC156" s="149">
        <f t="shared" si="74"/>
        <v>0</v>
      </c>
      <c r="BD156" s="149">
        <f t="shared" si="75"/>
        <v>0</v>
      </c>
      <c r="BE156" s="149">
        <f>IFERROR(IF(VLOOKUP($D156,Listen!$A$2:$F$45,6,0)="Ja",BB156-MAX(BC156:BD156),BB156-BC156),0)</f>
        <v>0</v>
      </c>
    </row>
    <row r="157" spans="1:57" s="150" customFormat="1" x14ac:dyDescent="0.25">
      <c r="A157" s="142">
        <v>153</v>
      </c>
      <c r="B157" s="143" t="str">
        <f>IF(AND(E157&lt;&gt;0,D157&lt;&gt;0,F157&lt;&gt;0),IF(C157&lt;&gt;0,CONCATENATE(C157,"-AGr",VLOOKUP(D157,Listen!$A$2:$D$45,4,FALSE),"-",E157,"-",F157,),CONCATENATE("AGr",VLOOKUP(D157,Listen!$A$2:$D$45,4,FALSE),"-",E157,"-",F157)),"keine vollständige ID")</f>
        <v>keine vollständige ID</v>
      </c>
      <c r="C157" s="28"/>
      <c r="D157" s="144"/>
      <c r="E157" s="144"/>
      <c r="F157" s="151"/>
      <c r="G157" s="12"/>
      <c r="H157" s="12"/>
      <c r="I157" s="12"/>
      <c r="J157" s="12"/>
      <c r="K157" s="12"/>
      <c r="L157" s="145">
        <f>IF(E157&gt;A_Stammdaten!$B$12,0,G157+H157-J157)</f>
        <v>0</v>
      </c>
      <c r="M157" s="12"/>
      <c r="N157" s="12"/>
      <c r="O157" s="12"/>
      <c r="P157" s="45">
        <f t="shared" si="53"/>
        <v>0</v>
      </c>
      <c r="Q157" s="26"/>
      <c r="R157" s="26"/>
      <c r="S157" s="26"/>
      <c r="T157" s="26"/>
      <c r="U157" s="146"/>
      <c r="V157" s="26"/>
      <c r="W157" s="46" t="str">
        <f t="shared" si="54"/>
        <v>-</v>
      </c>
      <c r="X157" s="46" t="str">
        <f t="shared" si="55"/>
        <v>-</v>
      </c>
      <c r="Y157" s="46">
        <f>IF(ISBLANK($D157),0,VLOOKUP($D157,Listen!$A$2:$C$45,2,FALSE))</f>
        <v>0</v>
      </c>
      <c r="Z157" s="46">
        <f>IF(ISBLANK($D157),0,VLOOKUP($D157,Listen!$A$2:$C$45,3,FALSE))</f>
        <v>0</v>
      </c>
      <c r="AA157" s="35">
        <f t="shared" si="76"/>
        <v>0</v>
      </c>
      <c r="AB157" s="35">
        <f t="shared" si="76"/>
        <v>0</v>
      </c>
      <c r="AC157" s="35">
        <f>IFERROR(IF(OR($R157&lt;&gt;"Ja",VLOOKUP($D157,Listen!$A$2:$F$45,5,0)="Nein",E157&lt;IF(D157="LNG Anbindungsanlagen gemäß separater Festlegung",2022,2023)),$Y157,$W157),0)</f>
        <v>0</v>
      </c>
      <c r="AD157" s="35">
        <f>IFERROR(IF(OR($R157&lt;&gt;"Ja",VLOOKUP($D157,Listen!$A$2:$F$45,5,0)="Nein",E157&lt;IF(D157="LNG Anbindungsanlagen gemäß separater Festlegung",2022,2023)),$Y157,$W157),0)</f>
        <v>0</v>
      </c>
      <c r="AE157" s="35">
        <f>IFERROR(IF(OR($S157&lt;&gt;"Ja",VLOOKUP($D157,Listen!$A$2:$F$45,6,0)="Nein"),$Y157,$X157),0)</f>
        <v>0</v>
      </c>
      <c r="AF157" s="35">
        <f>IFERROR(IF(OR($S157&lt;&gt;"Ja",VLOOKUP($D157,Listen!$A$2:$F$45,6,0)="Nein"),$Y157,$X157),0)</f>
        <v>0</v>
      </c>
      <c r="AG157" s="35">
        <f>IFERROR(IF(OR($S157&lt;&gt;"Ja",VLOOKUP($D157,Listen!$A$2:$F$45,6,0)="Nein"),$Y157,$X157),0)</f>
        <v>0</v>
      </c>
      <c r="AH157" s="37">
        <f t="shared" si="56"/>
        <v>0</v>
      </c>
      <c r="AI157" s="147">
        <f>IFERROR(IF(VLOOKUP($D157,Listen!$A$2:$F$45,6,0)="Ja",MAX(BC157:BD157),D_SAV!$BC157),0)</f>
        <v>0</v>
      </c>
      <c r="AJ157" s="37">
        <f t="shared" si="57"/>
        <v>0</v>
      </c>
      <c r="AL157" s="149">
        <f t="shared" si="58"/>
        <v>0</v>
      </c>
      <c r="AM157" s="149">
        <f t="shared" si="59"/>
        <v>0</v>
      </c>
      <c r="AN157" s="149">
        <f t="shared" si="60"/>
        <v>0</v>
      </c>
      <c r="AO157" s="149">
        <f t="shared" si="61"/>
        <v>0</v>
      </c>
      <c r="AP157" s="149">
        <f t="shared" si="62"/>
        <v>0</v>
      </c>
      <c r="AQ157" s="149">
        <f t="shared" si="63"/>
        <v>0</v>
      </c>
      <c r="AR157" s="149">
        <f t="shared" si="64"/>
        <v>0</v>
      </c>
      <c r="AS157" s="149">
        <f t="shared" si="65"/>
        <v>0</v>
      </c>
      <c r="AT157" s="149">
        <f t="shared" si="66"/>
        <v>0</v>
      </c>
      <c r="AU157" s="149">
        <f t="shared" si="67"/>
        <v>0</v>
      </c>
      <c r="AV157" s="149">
        <f t="shared" si="68"/>
        <v>0</v>
      </c>
      <c r="AW157" s="149">
        <f t="shared" si="69"/>
        <v>0</v>
      </c>
      <c r="AX157" s="149">
        <f t="shared" si="70"/>
        <v>0</v>
      </c>
      <c r="AY157" s="149">
        <f t="shared" si="71"/>
        <v>0</v>
      </c>
      <c r="AZ157" s="149">
        <f t="shared" si="72"/>
        <v>0</v>
      </c>
      <c r="BA157" s="149">
        <f>IFERROR(IF(VLOOKUP($D157,Listen!$A$2:$F$45,6,0)="Ja",AX157-MAX(AY157:AZ157),AX157-AY157),0)</f>
        <v>0</v>
      </c>
      <c r="BB157" s="149">
        <f t="shared" si="73"/>
        <v>0</v>
      </c>
      <c r="BC157" s="149">
        <f t="shared" si="74"/>
        <v>0</v>
      </c>
      <c r="BD157" s="149">
        <f t="shared" si="75"/>
        <v>0</v>
      </c>
      <c r="BE157" s="149">
        <f>IFERROR(IF(VLOOKUP($D157,Listen!$A$2:$F$45,6,0)="Ja",BB157-MAX(BC157:BD157),BB157-BC157),0)</f>
        <v>0</v>
      </c>
    </row>
    <row r="158" spans="1:57" s="150" customFormat="1" x14ac:dyDescent="0.25">
      <c r="A158" s="142">
        <v>154</v>
      </c>
      <c r="B158" s="143" t="str">
        <f>IF(AND(E158&lt;&gt;0,D158&lt;&gt;0,F158&lt;&gt;0),IF(C158&lt;&gt;0,CONCATENATE(C158,"-AGr",VLOOKUP(D158,Listen!$A$2:$D$45,4,FALSE),"-",E158,"-",F158,),CONCATENATE("AGr",VLOOKUP(D158,Listen!$A$2:$D$45,4,FALSE),"-",E158,"-",F158)),"keine vollständige ID")</f>
        <v>keine vollständige ID</v>
      </c>
      <c r="C158" s="28"/>
      <c r="D158" s="144"/>
      <c r="E158" s="144"/>
      <c r="F158" s="151"/>
      <c r="G158" s="12"/>
      <c r="H158" s="12"/>
      <c r="I158" s="12"/>
      <c r="J158" s="12"/>
      <c r="K158" s="12"/>
      <c r="L158" s="145">
        <f>IF(E158&gt;A_Stammdaten!$B$12,0,G158+H158-J158)</f>
        <v>0</v>
      </c>
      <c r="M158" s="12"/>
      <c r="N158" s="12"/>
      <c r="O158" s="12"/>
      <c r="P158" s="45">
        <f t="shared" si="53"/>
        <v>0</v>
      </c>
      <c r="Q158" s="26"/>
      <c r="R158" s="26"/>
      <c r="S158" s="26"/>
      <c r="T158" s="26"/>
      <c r="U158" s="146"/>
      <c r="V158" s="26"/>
      <c r="W158" s="46" t="str">
        <f t="shared" si="54"/>
        <v>-</v>
      </c>
      <c r="X158" s="46" t="str">
        <f t="shared" si="55"/>
        <v>-</v>
      </c>
      <c r="Y158" s="46">
        <f>IF(ISBLANK($D158),0,VLOOKUP($D158,Listen!$A$2:$C$45,2,FALSE))</f>
        <v>0</v>
      </c>
      <c r="Z158" s="46">
        <f>IF(ISBLANK($D158),0,VLOOKUP($D158,Listen!$A$2:$C$45,3,FALSE))</f>
        <v>0</v>
      </c>
      <c r="AA158" s="35">
        <f t="shared" si="76"/>
        <v>0</v>
      </c>
      <c r="AB158" s="35">
        <f t="shared" si="76"/>
        <v>0</v>
      </c>
      <c r="AC158" s="35">
        <f>IFERROR(IF(OR($R158&lt;&gt;"Ja",VLOOKUP($D158,Listen!$A$2:$F$45,5,0)="Nein",E158&lt;IF(D158="LNG Anbindungsanlagen gemäß separater Festlegung",2022,2023)),$Y158,$W158),0)</f>
        <v>0</v>
      </c>
      <c r="AD158" s="35">
        <f>IFERROR(IF(OR($R158&lt;&gt;"Ja",VLOOKUP($D158,Listen!$A$2:$F$45,5,0)="Nein",E158&lt;IF(D158="LNG Anbindungsanlagen gemäß separater Festlegung",2022,2023)),$Y158,$W158),0)</f>
        <v>0</v>
      </c>
      <c r="AE158" s="35">
        <f>IFERROR(IF(OR($S158&lt;&gt;"Ja",VLOOKUP($D158,Listen!$A$2:$F$45,6,0)="Nein"),$Y158,$X158),0)</f>
        <v>0</v>
      </c>
      <c r="AF158" s="35">
        <f>IFERROR(IF(OR($S158&lt;&gt;"Ja",VLOOKUP($D158,Listen!$A$2:$F$45,6,0)="Nein"),$Y158,$X158),0)</f>
        <v>0</v>
      </c>
      <c r="AG158" s="35">
        <f>IFERROR(IF(OR($S158&lt;&gt;"Ja",VLOOKUP($D158,Listen!$A$2:$F$45,6,0)="Nein"),$Y158,$X158),0)</f>
        <v>0</v>
      </c>
      <c r="AH158" s="37">
        <f t="shared" si="56"/>
        <v>0</v>
      </c>
      <c r="AI158" s="147">
        <f>IFERROR(IF(VLOOKUP($D158,Listen!$A$2:$F$45,6,0)="Ja",MAX(BC158:BD158),D_SAV!$BC158),0)</f>
        <v>0</v>
      </c>
      <c r="AJ158" s="37">
        <f t="shared" si="57"/>
        <v>0</v>
      </c>
      <c r="AL158" s="149">
        <f t="shared" si="58"/>
        <v>0</v>
      </c>
      <c r="AM158" s="149">
        <f t="shared" si="59"/>
        <v>0</v>
      </c>
      <c r="AN158" s="149">
        <f t="shared" si="60"/>
        <v>0</v>
      </c>
      <c r="AO158" s="149">
        <f t="shared" si="61"/>
        <v>0</v>
      </c>
      <c r="AP158" s="149">
        <f t="shared" si="62"/>
        <v>0</v>
      </c>
      <c r="AQ158" s="149">
        <f t="shared" si="63"/>
        <v>0</v>
      </c>
      <c r="AR158" s="149">
        <f t="shared" si="64"/>
        <v>0</v>
      </c>
      <c r="AS158" s="149">
        <f t="shared" si="65"/>
        <v>0</v>
      </c>
      <c r="AT158" s="149">
        <f t="shared" si="66"/>
        <v>0</v>
      </c>
      <c r="AU158" s="149">
        <f t="shared" si="67"/>
        <v>0</v>
      </c>
      <c r="AV158" s="149">
        <f t="shared" si="68"/>
        <v>0</v>
      </c>
      <c r="AW158" s="149">
        <f t="shared" si="69"/>
        <v>0</v>
      </c>
      <c r="AX158" s="149">
        <f t="shared" si="70"/>
        <v>0</v>
      </c>
      <c r="AY158" s="149">
        <f t="shared" si="71"/>
        <v>0</v>
      </c>
      <c r="AZ158" s="149">
        <f t="shared" si="72"/>
        <v>0</v>
      </c>
      <c r="BA158" s="149">
        <f>IFERROR(IF(VLOOKUP($D158,Listen!$A$2:$F$45,6,0)="Ja",AX158-MAX(AY158:AZ158),AX158-AY158),0)</f>
        <v>0</v>
      </c>
      <c r="BB158" s="149">
        <f t="shared" si="73"/>
        <v>0</v>
      </c>
      <c r="BC158" s="149">
        <f t="shared" si="74"/>
        <v>0</v>
      </c>
      <c r="BD158" s="149">
        <f t="shared" si="75"/>
        <v>0</v>
      </c>
      <c r="BE158" s="149">
        <f>IFERROR(IF(VLOOKUP($D158,Listen!$A$2:$F$45,6,0)="Ja",BB158-MAX(BC158:BD158),BB158-BC158),0)</f>
        <v>0</v>
      </c>
    </row>
    <row r="159" spans="1:57" s="150" customFormat="1" x14ac:dyDescent="0.25">
      <c r="A159" s="142">
        <v>155</v>
      </c>
      <c r="B159" s="143" t="str">
        <f>IF(AND(E159&lt;&gt;0,D159&lt;&gt;0,F159&lt;&gt;0),IF(C159&lt;&gt;0,CONCATENATE(C159,"-AGr",VLOOKUP(D159,Listen!$A$2:$D$45,4,FALSE),"-",E159,"-",F159,),CONCATENATE("AGr",VLOOKUP(D159,Listen!$A$2:$D$45,4,FALSE),"-",E159,"-",F159)),"keine vollständige ID")</f>
        <v>keine vollständige ID</v>
      </c>
      <c r="C159" s="28"/>
      <c r="D159" s="144"/>
      <c r="E159" s="144"/>
      <c r="F159" s="151"/>
      <c r="G159" s="12"/>
      <c r="H159" s="12"/>
      <c r="I159" s="12"/>
      <c r="J159" s="12"/>
      <c r="K159" s="12"/>
      <c r="L159" s="145">
        <f>IF(E159&gt;A_Stammdaten!$B$12,0,G159+H159-J159)</f>
        <v>0</v>
      </c>
      <c r="M159" s="12"/>
      <c r="N159" s="12"/>
      <c r="O159" s="12"/>
      <c r="P159" s="45">
        <f t="shared" si="53"/>
        <v>0</v>
      </c>
      <c r="Q159" s="26"/>
      <c r="R159" s="26"/>
      <c r="S159" s="26"/>
      <c r="T159" s="26"/>
      <c r="U159" s="146"/>
      <c r="V159" s="26"/>
      <c r="W159" s="46" t="str">
        <f t="shared" si="54"/>
        <v>-</v>
      </c>
      <c r="X159" s="46" t="str">
        <f t="shared" si="55"/>
        <v>-</v>
      </c>
      <c r="Y159" s="46">
        <f>IF(ISBLANK($D159),0,VLOOKUP($D159,Listen!$A$2:$C$45,2,FALSE))</f>
        <v>0</v>
      </c>
      <c r="Z159" s="46">
        <f>IF(ISBLANK($D159),0,VLOOKUP($D159,Listen!$A$2:$C$45,3,FALSE))</f>
        <v>0</v>
      </c>
      <c r="AA159" s="35">
        <f t="shared" si="76"/>
        <v>0</v>
      </c>
      <c r="AB159" s="35">
        <f t="shared" si="76"/>
        <v>0</v>
      </c>
      <c r="AC159" s="35">
        <f>IFERROR(IF(OR($R159&lt;&gt;"Ja",VLOOKUP($D159,Listen!$A$2:$F$45,5,0)="Nein",E159&lt;IF(D159="LNG Anbindungsanlagen gemäß separater Festlegung",2022,2023)),$Y159,$W159),0)</f>
        <v>0</v>
      </c>
      <c r="AD159" s="35">
        <f>IFERROR(IF(OR($R159&lt;&gt;"Ja",VLOOKUP($D159,Listen!$A$2:$F$45,5,0)="Nein",E159&lt;IF(D159="LNG Anbindungsanlagen gemäß separater Festlegung",2022,2023)),$Y159,$W159),0)</f>
        <v>0</v>
      </c>
      <c r="AE159" s="35">
        <f>IFERROR(IF(OR($S159&lt;&gt;"Ja",VLOOKUP($D159,Listen!$A$2:$F$45,6,0)="Nein"),$Y159,$X159),0)</f>
        <v>0</v>
      </c>
      <c r="AF159" s="35">
        <f>IFERROR(IF(OR($S159&lt;&gt;"Ja",VLOOKUP($D159,Listen!$A$2:$F$45,6,0)="Nein"),$Y159,$X159),0)</f>
        <v>0</v>
      </c>
      <c r="AG159" s="35">
        <f>IFERROR(IF(OR($S159&lt;&gt;"Ja",VLOOKUP($D159,Listen!$A$2:$F$45,6,0)="Nein"),$Y159,$X159),0)</f>
        <v>0</v>
      </c>
      <c r="AH159" s="37">
        <f t="shared" si="56"/>
        <v>0</v>
      </c>
      <c r="AI159" s="147">
        <f>IFERROR(IF(VLOOKUP($D159,Listen!$A$2:$F$45,6,0)="Ja",MAX(BC159:BD159),D_SAV!$BC159),0)</f>
        <v>0</v>
      </c>
      <c r="AJ159" s="37">
        <f t="shared" si="57"/>
        <v>0</v>
      </c>
      <c r="AL159" s="149">
        <f t="shared" si="58"/>
        <v>0</v>
      </c>
      <c r="AM159" s="149">
        <f t="shared" si="59"/>
        <v>0</v>
      </c>
      <c r="AN159" s="149">
        <f t="shared" si="60"/>
        <v>0</v>
      </c>
      <c r="AO159" s="149">
        <f t="shared" si="61"/>
        <v>0</v>
      </c>
      <c r="AP159" s="149">
        <f t="shared" si="62"/>
        <v>0</v>
      </c>
      <c r="AQ159" s="149">
        <f t="shared" si="63"/>
        <v>0</v>
      </c>
      <c r="AR159" s="149">
        <f t="shared" si="64"/>
        <v>0</v>
      </c>
      <c r="AS159" s="149">
        <f t="shared" si="65"/>
        <v>0</v>
      </c>
      <c r="AT159" s="149">
        <f t="shared" si="66"/>
        <v>0</v>
      </c>
      <c r="AU159" s="149">
        <f t="shared" si="67"/>
        <v>0</v>
      </c>
      <c r="AV159" s="149">
        <f t="shared" si="68"/>
        <v>0</v>
      </c>
      <c r="AW159" s="149">
        <f t="shared" si="69"/>
        <v>0</v>
      </c>
      <c r="AX159" s="149">
        <f t="shared" si="70"/>
        <v>0</v>
      </c>
      <c r="AY159" s="149">
        <f t="shared" si="71"/>
        <v>0</v>
      </c>
      <c r="AZ159" s="149">
        <f t="shared" si="72"/>
        <v>0</v>
      </c>
      <c r="BA159" s="149">
        <f>IFERROR(IF(VLOOKUP($D159,Listen!$A$2:$F$45,6,0)="Ja",AX159-MAX(AY159:AZ159),AX159-AY159),0)</f>
        <v>0</v>
      </c>
      <c r="BB159" s="149">
        <f t="shared" si="73"/>
        <v>0</v>
      </c>
      <c r="BC159" s="149">
        <f t="shared" si="74"/>
        <v>0</v>
      </c>
      <c r="BD159" s="149">
        <f t="shared" si="75"/>
        <v>0</v>
      </c>
      <c r="BE159" s="149">
        <f>IFERROR(IF(VLOOKUP($D159,Listen!$A$2:$F$45,6,0)="Ja",BB159-MAX(BC159:BD159),BB159-BC159),0)</f>
        <v>0</v>
      </c>
    </row>
    <row r="160" spans="1:57" s="150" customFormat="1" x14ac:dyDescent="0.25">
      <c r="A160" s="142">
        <v>156</v>
      </c>
      <c r="B160" s="143" t="str">
        <f>IF(AND(E160&lt;&gt;0,D160&lt;&gt;0,F160&lt;&gt;0),IF(C160&lt;&gt;0,CONCATENATE(C160,"-AGr",VLOOKUP(D160,Listen!$A$2:$D$45,4,FALSE),"-",E160,"-",F160,),CONCATENATE("AGr",VLOOKUP(D160,Listen!$A$2:$D$45,4,FALSE),"-",E160,"-",F160)),"keine vollständige ID")</f>
        <v>keine vollständige ID</v>
      </c>
      <c r="C160" s="28"/>
      <c r="D160" s="144"/>
      <c r="E160" s="144"/>
      <c r="F160" s="151"/>
      <c r="G160" s="12"/>
      <c r="H160" s="12"/>
      <c r="I160" s="12"/>
      <c r="J160" s="12"/>
      <c r="K160" s="12"/>
      <c r="L160" s="145">
        <f>IF(E160&gt;A_Stammdaten!$B$12,0,G160+H160-J160)</f>
        <v>0</v>
      </c>
      <c r="M160" s="12"/>
      <c r="N160" s="12"/>
      <c r="O160" s="12"/>
      <c r="P160" s="45">
        <f t="shared" si="53"/>
        <v>0</v>
      </c>
      <c r="Q160" s="26"/>
      <c r="R160" s="26"/>
      <c r="S160" s="26"/>
      <c r="T160" s="26"/>
      <c r="U160" s="146"/>
      <c r="V160" s="26"/>
      <c r="W160" s="46" t="str">
        <f t="shared" si="54"/>
        <v>-</v>
      </c>
      <c r="X160" s="46" t="str">
        <f t="shared" si="55"/>
        <v>-</v>
      </c>
      <c r="Y160" s="46">
        <f>IF(ISBLANK($D160),0,VLOOKUP($D160,Listen!$A$2:$C$45,2,FALSE))</f>
        <v>0</v>
      </c>
      <c r="Z160" s="46">
        <f>IF(ISBLANK($D160),0,VLOOKUP($D160,Listen!$A$2:$C$45,3,FALSE))</f>
        <v>0</v>
      </c>
      <c r="AA160" s="35">
        <f t="shared" si="76"/>
        <v>0</v>
      </c>
      <c r="AB160" s="35">
        <f t="shared" si="76"/>
        <v>0</v>
      </c>
      <c r="AC160" s="35">
        <f>IFERROR(IF(OR($R160&lt;&gt;"Ja",VLOOKUP($D160,Listen!$A$2:$F$45,5,0)="Nein",E160&lt;IF(D160="LNG Anbindungsanlagen gemäß separater Festlegung",2022,2023)),$Y160,$W160),0)</f>
        <v>0</v>
      </c>
      <c r="AD160" s="35">
        <f>IFERROR(IF(OR($R160&lt;&gt;"Ja",VLOOKUP($D160,Listen!$A$2:$F$45,5,0)="Nein",E160&lt;IF(D160="LNG Anbindungsanlagen gemäß separater Festlegung",2022,2023)),$Y160,$W160),0)</f>
        <v>0</v>
      </c>
      <c r="AE160" s="35">
        <f>IFERROR(IF(OR($S160&lt;&gt;"Ja",VLOOKUP($D160,Listen!$A$2:$F$45,6,0)="Nein"),$Y160,$X160),0)</f>
        <v>0</v>
      </c>
      <c r="AF160" s="35">
        <f>IFERROR(IF(OR($S160&lt;&gt;"Ja",VLOOKUP($D160,Listen!$A$2:$F$45,6,0)="Nein"),$Y160,$X160),0)</f>
        <v>0</v>
      </c>
      <c r="AG160" s="35">
        <f>IFERROR(IF(OR($S160&lt;&gt;"Ja",VLOOKUP($D160,Listen!$A$2:$F$45,6,0)="Nein"),$Y160,$X160),0)</f>
        <v>0</v>
      </c>
      <c r="AH160" s="37">
        <f t="shared" si="56"/>
        <v>0</v>
      </c>
      <c r="AI160" s="147">
        <f>IFERROR(IF(VLOOKUP($D160,Listen!$A$2:$F$45,6,0)="Ja",MAX(BC160:BD160),D_SAV!$BC160),0)</f>
        <v>0</v>
      </c>
      <c r="AJ160" s="37">
        <f t="shared" si="57"/>
        <v>0</v>
      </c>
      <c r="AL160" s="149">
        <f t="shared" si="58"/>
        <v>0</v>
      </c>
      <c r="AM160" s="149">
        <f t="shared" si="59"/>
        <v>0</v>
      </c>
      <c r="AN160" s="149">
        <f t="shared" si="60"/>
        <v>0</v>
      </c>
      <c r="AO160" s="149">
        <f t="shared" si="61"/>
        <v>0</v>
      </c>
      <c r="AP160" s="149">
        <f t="shared" si="62"/>
        <v>0</v>
      </c>
      <c r="AQ160" s="149">
        <f t="shared" si="63"/>
        <v>0</v>
      </c>
      <c r="AR160" s="149">
        <f t="shared" si="64"/>
        <v>0</v>
      </c>
      <c r="AS160" s="149">
        <f t="shared" si="65"/>
        <v>0</v>
      </c>
      <c r="AT160" s="149">
        <f t="shared" si="66"/>
        <v>0</v>
      </c>
      <c r="AU160" s="149">
        <f t="shared" si="67"/>
        <v>0</v>
      </c>
      <c r="AV160" s="149">
        <f t="shared" si="68"/>
        <v>0</v>
      </c>
      <c r="AW160" s="149">
        <f t="shared" si="69"/>
        <v>0</v>
      </c>
      <c r="AX160" s="149">
        <f t="shared" si="70"/>
        <v>0</v>
      </c>
      <c r="AY160" s="149">
        <f t="shared" si="71"/>
        <v>0</v>
      </c>
      <c r="AZ160" s="149">
        <f t="shared" si="72"/>
        <v>0</v>
      </c>
      <c r="BA160" s="149">
        <f>IFERROR(IF(VLOOKUP($D160,Listen!$A$2:$F$45,6,0)="Ja",AX160-MAX(AY160:AZ160),AX160-AY160),0)</f>
        <v>0</v>
      </c>
      <c r="BB160" s="149">
        <f t="shared" si="73"/>
        <v>0</v>
      </c>
      <c r="BC160" s="149">
        <f t="shared" si="74"/>
        <v>0</v>
      </c>
      <c r="BD160" s="149">
        <f t="shared" si="75"/>
        <v>0</v>
      </c>
      <c r="BE160" s="149">
        <f>IFERROR(IF(VLOOKUP($D160,Listen!$A$2:$F$45,6,0)="Ja",BB160-MAX(BC160:BD160),BB160-BC160),0)</f>
        <v>0</v>
      </c>
    </row>
    <row r="161" spans="1:57" s="150" customFormat="1" x14ac:dyDescent="0.25">
      <c r="A161" s="142">
        <v>157</v>
      </c>
      <c r="B161" s="143" t="str">
        <f>IF(AND(E161&lt;&gt;0,D161&lt;&gt;0,F161&lt;&gt;0),IF(C161&lt;&gt;0,CONCATENATE(C161,"-AGr",VLOOKUP(D161,Listen!$A$2:$D$45,4,FALSE),"-",E161,"-",F161,),CONCATENATE("AGr",VLOOKUP(D161,Listen!$A$2:$D$45,4,FALSE),"-",E161,"-",F161)),"keine vollständige ID")</f>
        <v>keine vollständige ID</v>
      </c>
      <c r="C161" s="28"/>
      <c r="D161" s="144"/>
      <c r="E161" s="144"/>
      <c r="F161" s="151"/>
      <c r="G161" s="12"/>
      <c r="H161" s="12"/>
      <c r="I161" s="12"/>
      <c r="J161" s="12"/>
      <c r="K161" s="12"/>
      <c r="L161" s="145">
        <f>IF(E161&gt;A_Stammdaten!$B$12,0,G161+H161-J161)</f>
        <v>0</v>
      </c>
      <c r="M161" s="12"/>
      <c r="N161" s="12"/>
      <c r="O161" s="12"/>
      <c r="P161" s="45">
        <f t="shared" si="53"/>
        <v>0</v>
      </c>
      <c r="Q161" s="26"/>
      <c r="R161" s="26"/>
      <c r="S161" s="26"/>
      <c r="T161" s="26"/>
      <c r="U161" s="146"/>
      <c r="V161" s="26"/>
      <c r="W161" s="46" t="str">
        <f t="shared" si="54"/>
        <v>-</v>
      </c>
      <c r="X161" s="46" t="str">
        <f t="shared" si="55"/>
        <v>-</v>
      </c>
      <c r="Y161" s="46">
        <f>IF(ISBLANK($D161),0,VLOOKUP($D161,Listen!$A$2:$C$45,2,FALSE))</f>
        <v>0</v>
      </c>
      <c r="Z161" s="46">
        <f>IF(ISBLANK($D161),0,VLOOKUP($D161,Listen!$A$2:$C$45,3,FALSE))</f>
        <v>0</v>
      </c>
      <c r="AA161" s="35">
        <f t="shared" si="76"/>
        <v>0</v>
      </c>
      <c r="AB161" s="35">
        <f t="shared" si="76"/>
        <v>0</v>
      </c>
      <c r="AC161" s="35">
        <f>IFERROR(IF(OR($R161&lt;&gt;"Ja",VLOOKUP($D161,Listen!$A$2:$F$45,5,0)="Nein",E161&lt;IF(D161="LNG Anbindungsanlagen gemäß separater Festlegung",2022,2023)),$Y161,$W161),0)</f>
        <v>0</v>
      </c>
      <c r="AD161" s="35">
        <f>IFERROR(IF(OR($R161&lt;&gt;"Ja",VLOOKUP($D161,Listen!$A$2:$F$45,5,0)="Nein",E161&lt;IF(D161="LNG Anbindungsanlagen gemäß separater Festlegung",2022,2023)),$Y161,$W161),0)</f>
        <v>0</v>
      </c>
      <c r="AE161" s="35">
        <f>IFERROR(IF(OR($S161&lt;&gt;"Ja",VLOOKUP($D161,Listen!$A$2:$F$45,6,0)="Nein"),$Y161,$X161),0)</f>
        <v>0</v>
      </c>
      <c r="AF161" s="35">
        <f>IFERROR(IF(OR($S161&lt;&gt;"Ja",VLOOKUP($D161,Listen!$A$2:$F$45,6,0)="Nein"),$Y161,$X161),0)</f>
        <v>0</v>
      </c>
      <c r="AG161" s="35">
        <f>IFERROR(IF(OR($S161&lt;&gt;"Ja",VLOOKUP($D161,Listen!$A$2:$F$45,6,0)="Nein"),$Y161,$X161),0)</f>
        <v>0</v>
      </c>
      <c r="AH161" s="37">
        <f t="shared" si="56"/>
        <v>0</v>
      </c>
      <c r="AI161" s="147">
        <f>IFERROR(IF(VLOOKUP($D161,Listen!$A$2:$F$45,6,0)="Ja",MAX(BC161:BD161),D_SAV!$BC161),0)</f>
        <v>0</v>
      </c>
      <c r="AJ161" s="37">
        <f t="shared" si="57"/>
        <v>0</v>
      </c>
      <c r="AL161" s="149">
        <f t="shared" si="58"/>
        <v>0</v>
      </c>
      <c r="AM161" s="149">
        <f t="shared" si="59"/>
        <v>0</v>
      </c>
      <c r="AN161" s="149">
        <f t="shared" si="60"/>
        <v>0</v>
      </c>
      <c r="AO161" s="149">
        <f t="shared" si="61"/>
        <v>0</v>
      </c>
      <c r="AP161" s="149">
        <f t="shared" si="62"/>
        <v>0</v>
      </c>
      <c r="AQ161" s="149">
        <f t="shared" si="63"/>
        <v>0</v>
      </c>
      <c r="AR161" s="149">
        <f t="shared" si="64"/>
        <v>0</v>
      </c>
      <c r="AS161" s="149">
        <f t="shared" si="65"/>
        <v>0</v>
      </c>
      <c r="AT161" s="149">
        <f t="shared" si="66"/>
        <v>0</v>
      </c>
      <c r="AU161" s="149">
        <f t="shared" si="67"/>
        <v>0</v>
      </c>
      <c r="AV161" s="149">
        <f t="shared" si="68"/>
        <v>0</v>
      </c>
      <c r="AW161" s="149">
        <f t="shared" si="69"/>
        <v>0</v>
      </c>
      <c r="AX161" s="149">
        <f t="shared" si="70"/>
        <v>0</v>
      </c>
      <c r="AY161" s="149">
        <f t="shared" si="71"/>
        <v>0</v>
      </c>
      <c r="AZ161" s="149">
        <f t="shared" si="72"/>
        <v>0</v>
      </c>
      <c r="BA161" s="149">
        <f>IFERROR(IF(VLOOKUP($D161,Listen!$A$2:$F$45,6,0)="Ja",AX161-MAX(AY161:AZ161),AX161-AY161),0)</f>
        <v>0</v>
      </c>
      <c r="BB161" s="149">
        <f t="shared" si="73"/>
        <v>0</v>
      </c>
      <c r="BC161" s="149">
        <f t="shared" si="74"/>
        <v>0</v>
      </c>
      <c r="BD161" s="149">
        <f t="shared" si="75"/>
        <v>0</v>
      </c>
      <c r="BE161" s="149">
        <f>IFERROR(IF(VLOOKUP($D161,Listen!$A$2:$F$45,6,0)="Ja",BB161-MAX(BC161:BD161),BB161-BC161),0)</f>
        <v>0</v>
      </c>
    </row>
    <row r="162" spans="1:57" s="150" customFormat="1" x14ac:dyDescent="0.25">
      <c r="A162" s="142">
        <v>158</v>
      </c>
      <c r="B162" s="143" t="str">
        <f>IF(AND(E162&lt;&gt;0,D162&lt;&gt;0,F162&lt;&gt;0),IF(C162&lt;&gt;0,CONCATENATE(C162,"-AGr",VLOOKUP(D162,Listen!$A$2:$D$45,4,FALSE),"-",E162,"-",F162,),CONCATENATE("AGr",VLOOKUP(D162,Listen!$A$2:$D$45,4,FALSE),"-",E162,"-",F162)),"keine vollständige ID")</f>
        <v>keine vollständige ID</v>
      </c>
      <c r="C162" s="28"/>
      <c r="D162" s="144"/>
      <c r="E162" s="144"/>
      <c r="F162" s="151"/>
      <c r="G162" s="12"/>
      <c r="H162" s="12"/>
      <c r="I162" s="12"/>
      <c r="J162" s="12"/>
      <c r="K162" s="12"/>
      <c r="L162" s="145">
        <f>IF(E162&gt;A_Stammdaten!$B$12,0,G162+H162-J162)</f>
        <v>0</v>
      </c>
      <c r="M162" s="12"/>
      <c r="N162" s="12"/>
      <c r="O162" s="12"/>
      <c r="P162" s="45">
        <f t="shared" si="53"/>
        <v>0</v>
      </c>
      <c r="Q162" s="26"/>
      <c r="R162" s="26"/>
      <c r="S162" s="26"/>
      <c r="T162" s="26"/>
      <c r="U162" s="146"/>
      <c r="V162" s="26"/>
      <c r="W162" s="46" t="str">
        <f t="shared" si="54"/>
        <v>-</v>
      </c>
      <c r="X162" s="46" t="str">
        <f t="shared" si="55"/>
        <v>-</v>
      </c>
      <c r="Y162" s="46">
        <f>IF(ISBLANK($D162),0,VLOOKUP($D162,Listen!$A$2:$C$45,2,FALSE))</f>
        <v>0</v>
      </c>
      <c r="Z162" s="46">
        <f>IF(ISBLANK($D162),0,VLOOKUP($D162,Listen!$A$2:$C$45,3,FALSE))</f>
        <v>0</v>
      </c>
      <c r="AA162" s="35">
        <f t="shared" si="76"/>
        <v>0</v>
      </c>
      <c r="AB162" s="35">
        <f t="shared" si="76"/>
        <v>0</v>
      </c>
      <c r="AC162" s="35">
        <f>IFERROR(IF(OR($R162&lt;&gt;"Ja",VLOOKUP($D162,Listen!$A$2:$F$45,5,0)="Nein",E162&lt;IF(D162="LNG Anbindungsanlagen gemäß separater Festlegung",2022,2023)),$Y162,$W162),0)</f>
        <v>0</v>
      </c>
      <c r="AD162" s="35">
        <f>IFERROR(IF(OR($R162&lt;&gt;"Ja",VLOOKUP($D162,Listen!$A$2:$F$45,5,0)="Nein",E162&lt;IF(D162="LNG Anbindungsanlagen gemäß separater Festlegung",2022,2023)),$Y162,$W162),0)</f>
        <v>0</v>
      </c>
      <c r="AE162" s="35">
        <f>IFERROR(IF(OR($S162&lt;&gt;"Ja",VLOOKUP($D162,Listen!$A$2:$F$45,6,0)="Nein"),$Y162,$X162),0)</f>
        <v>0</v>
      </c>
      <c r="AF162" s="35">
        <f>IFERROR(IF(OR($S162&lt;&gt;"Ja",VLOOKUP($D162,Listen!$A$2:$F$45,6,0)="Nein"),$Y162,$X162),0)</f>
        <v>0</v>
      </c>
      <c r="AG162" s="35">
        <f>IFERROR(IF(OR($S162&lt;&gt;"Ja",VLOOKUP($D162,Listen!$A$2:$F$45,6,0)="Nein"),$Y162,$X162),0)</f>
        <v>0</v>
      </c>
      <c r="AH162" s="37">
        <f t="shared" si="56"/>
        <v>0</v>
      </c>
      <c r="AI162" s="147">
        <f>IFERROR(IF(VLOOKUP($D162,Listen!$A$2:$F$45,6,0)="Ja",MAX(BC162:BD162),D_SAV!$BC162),0)</f>
        <v>0</v>
      </c>
      <c r="AJ162" s="37">
        <f t="shared" si="57"/>
        <v>0</v>
      </c>
      <c r="AL162" s="149">
        <f t="shared" si="58"/>
        <v>0</v>
      </c>
      <c r="AM162" s="149">
        <f t="shared" si="59"/>
        <v>0</v>
      </c>
      <c r="AN162" s="149">
        <f t="shared" si="60"/>
        <v>0</v>
      </c>
      <c r="AO162" s="149">
        <f t="shared" si="61"/>
        <v>0</v>
      </c>
      <c r="AP162" s="149">
        <f t="shared" si="62"/>
        <v>0</v>
      </c>
      <c r="AQ162" s="149">
        <f t="shared" si="63"/>
        <v>0</v>
      </c>
      <c r="AR162" s="149">
        <f t="shared" si="64"/>
        <v>0</v>
      </c>
      <c r="AS162" s="149">
        <f t="shared" si="65"/>
        <v>0</v>
      </c>
      <c r="AT162" s="149">
        <f t="shared" si="66"/>
        <v>0</v>
      </c>
      <c r="AU162" s="149">
        <f t="shared" si="67"/>
        <v>0</v>
      </c>
      <c r="AV162" s="149">
        <f t="shared" si="68"/>
        <v>0</v>
      </c>
      <c r="AW162" s="149">
        <f t="shared" si="69"/>
        <v>0</v>
      </c>
      <c r="AX162" s="149">
        <f t="shared" si="70"/>
        <v>0</v>
      </c>
      <c r="AY162" s="149">
        <f t="shared" si="71"/>
        <v>0</v>
      </c>
      <c r="AZ162" s="149">
        <f t="shared" si="72"/>
        <v>0</v>
      </c>
      <c r="BA162" s="149">
        <f>IFERROR(IF(VLOOKUP($D162,Listen!$A$2:$F$45,6,0)="Ja",AX162-MAX(AY162:AZ162),AX162-AY162),0)</f>
        <v>0</v>
      </c>
      <c r="BB162" s="149">
        <f t="shared" si="73"/>
        <v>0</v>
      </c>
      <c r="BC162" s="149">
        <f t="shared" si="74"/>
        <v>0</v>
      </c>
      <c r="BD162" s="149">
        <f t="shared" si="75"/>
        <v>0</v>
      </c>
      <c r="BE162" s="149">
        <f>IFERROR(IF(VLOOKUP($D162,Listen!$A$2:$F$45,6,0)="Ja",BB162-MAX(BC162:BD162),BB162-BC162),0)</f>
        <v>0</v>
      </c>
    </row>
    <row r="163" spans="1:57" s="150" customFormat="1" x14ac:dyDescent="0.25">
      <c r="A163" s="142">
        <v>159</v>
      </c>
      <c r="B163" s="143" t="str">
        <f>IF(AND(E163&lt;&gt;0,D163&lt;&gt;0,F163&lt;&gt;0),IF(C163&lt;&gt;0,CONCATENATE(C163,"-AGr",VLOOKUP(D163,Listen!$A$2:$D$45,4,FALSE),"-",E163,"-",F163,),CONCATENATE("AGr",VLOOKUP(D163,Listen!$A$2:$D$45,4,FALSE),"-",E163,"-",F163)),"keine vollständige ID")</f>
        <v>keine vollständige ID</v>
      </c>
      <c r="C163" s="28"/>
      <c r="D163" s="144"/>
      <c r="E163" s="144"/>
      <c r="F163" s="151"/>
      <c r="G163" s="12"/>
      <c r="H163" s="12"/>
      <c r="I163" s="12"/>
      <c r="J163" s="12"/>
      <c r="K163" s="12"/>
      <c r="L163" s="145">
        <f>IF(E163&gt;A_Stammdaten!$B$12,0,G163+H163-J163)</f>
        <v>0</v>
      </c>
      <c r="M163" s="12"/>
      <c r="N163" s="12"/>
      <c r="O163" s="12"/>
      <c r="P163" s="45">
        <f t="shared" si="53"/>
        <v>0</v>
      </c>
      <c r="Q163" s="26"/>
      <c r="R163" s="26"/>
      <c r="S163" s="26"/>
      <c r="T163" s="26"/>
      <c r="U163" s="146"/>
      <c r="V163" s="26"/>
      <c r="W163" s="46" t="str">
        <f t="shared" si="54"/>
        <v>-</v>
      </c>
      <c r="X163" s="46" t="str">
        <f t="shared" si="55"/>
        <v>-</v>
      </c>
      <c r="Y163" s="46">
        <f>IF(ISBLANK($D163),0,VLOOKUP($D163,Listen!$A$2:$C$45,2,FALSE))</f>
        <v>0</v>
      </c>
      <c r="Z163" s="46">
        <f>IF(ISBLANK($D163),0,VLOOKUP($D163,Listen!$A$2:$C$45,3,FALSE))</f>
        <v>0</v>
      </c>
      <c r="AA163" s="35">
        <f t="shared" si="76"/>
        <v>0</v>
      </c>
      <c r="AB163" s="35">
        <f t="shared" si="76"/>
        <v>0</v>
      </c>
      <c r="AC163" s="35">
        <f>IFERROR(IF(OR($R163&lt;&gt;"Ja",VLOOKUP($D163,Listen!$A$2:$F$45,5,0)="Nein",E163&lt;IF(D163="LNG Anbindungsanlagen gemäß separater Festlegung",2022,2023)),$Y163,$W163),0)</f>
        <v>0</v>
      </c>
      <c r="AD163" s="35">
        <f>IFERROR(IF(OR($R163&lt;&gt;"Ja",VLOOKUP($D163,Listen!$A$2:$F$45,5,0)="Nein",E163&lt;IF(D163="LNG Anbindungsanlagen gemäß separater Festlegung",2022,2023)),$Y163,$W163),0)</f>
        <v>0</v>
      </c>
      <c r="AE163" s="35">
        <f>IFERROR(IF(OR($S163&lt;&gt;"Ja",VLOOKUP($D163,Listen!$A$2:$F$45,6,0)="Nein"),$Y163,$X163),0)</f>
        <v>0</v>
      </c>
      <c r="AF163" s="35">
        <f>IFERROR(IF(OR($S163&lt;&gt;"Ja",VLOOKUP($D163,Listen!$A$2:$F$45,6,0)="Nein"),$Y163,$X163),0)</f>
        <v>0</v>
      </c>
      <c r="AG163" s="35">
        <f>IFERROR(IF(OR($S163&lt;&gt;"Ja",VLOOKUP($D163,Listen!$A$2:$F$45,6,0)="Nein"),$Y163,$X163),0)</f>
        <v>0</v>
      </c>
      <c r="AH163" s="37">
        <f t="shared" si="56"/>
        <v>0</v>
      </c>
      <c r="AI163" s="147">
        <f>IFERROR(IF(VLOOKUP($D163,Listen!$A$2:$F$45,6,0)="Ja",MAX(BC163:BD163),D_SAV!$BC163),0)</f>
        <v>0</v>
      </c>
      <c r="AJ163" s="37">
        <f t="shared" si="57"/>
        <v>0</v>
      </c>
      <c r="AL163" s="149">
        <f t="shared" si="58"/>
        <v>0</v>
      </c>
      <c r="AM163" s="149">
        <f t="shared" si="59"/>
        <v>0</v>
      </c>
      <c r="AN163" s="149">
        <f t="shared" si="60"/>
        <v>0</v>
      </c>
      <c r="AO163" s="149">
        <f t="shared" si="61"/>
        <v>0</v>
      </c>
      <c r="AP163" s="149">
        <f t="shared" si="62"/>
        <v>0</v>
      </c>
      <c r="AQ163" s="149">
        <f t="shared" si="63"/>
        <v>0</v>
      </c>
      <c r="AR163" s="149">
        <f t="shared" si="64"/>
        <v>0</v>
      </c>
      <c r="AS163" s="149">
        <f t="shared" si="65"/>
        <v>0</v>
      </c>
      <c r="AT163" s="149">
        <f t="shared" si="66"/>
        <v>0</v>
      </c>
      <c r="AU163" s="149">
        <f t="shared" si="67"/>
        <v>0</v>
      </c>
      <c r="AV163" s="149">
        <f t="shared" si="68"/>
        <v>0</v>
      </c>
      <c r="AW163" s="149">
        <f t="shared" si="69"/>
        <v>0</v>
      </c>
      <c r="AX163" s="149">
        <f t="shared" si="70"/>
        <v>0</v>
      </c>
      <c r="AY163" s="149">
        <f t="shared" si="71"/>
        <v>0</v>
      </c>
      <c r="AZ163" s="149">
        <f t="shared" si="72"/>
        <v>0</v>
      </c>
      <c r="BA163" s="149">
        <f>IFERROR(IF(VLOOKUP($D163,Listen!$A$2:$F$45,6,0)="Ja",AX163-MAX(AY163:AZ163),AX163-AY163),0)</f>
        <v>0</v>
      </c>
      <c r="BB163" s="149">
        <f t="shared" si="73"/>
        <v>0</v>
      </c>
      <c r="BC163" s="149">
        <f t="shared" si="74"/>
        <v>0</v>
      </c>
      <c r="BD163" s="149">
        <f t="shared" si="75"/>
        <v>0</v>
      </c>
      <c r="BE163" s="149">
        <f>IFERROR(IF(VLOOKUP($D163,Listen!$A$2:$F$45,6,0)="Ja",BB163-MAX(BC163:BD163),BB163-BC163),0)</f>
        <v>0</v>
      </c>
    </row>
    <row r="164" spans="1:57" s="150" customFormat="1" x14ac:dyDescent="0.25">
      <c r="A164" s="142">
        <v>160</v>
      </c>
      <c r="B164" s="143" t="str">
        <f>IF(AND(E164&lt;&gt;0,D164&lt;&gt;0,F164&lt;&gt;0),IF(C164&lt;&gt;0,CONCATENATE(C164,"-AGr",VLOOKUP(D164,Listen!$A$2:$D$45,4,FALSE),"-",E164,"-",F164,),CONCATENATE("AGr",VLOOKUP(D164,Listen!$A$2:$D$45,4,FALSE),"-",E164,"-",F164)),"keine vollständige ID")</f>
        <v>keine vollständige ID</v>
      </c>
      <c r="C164" s="28"/>
      <c r="D164" s="144"/>
      <c r="E164" s="144"/>
      <c r="F164" s="151"/>
      <c r="G164" s="12"/>
      <c r="H164" s="12"/>
      <c r="I164" s="12"/>
      <c r="J164" s="12"/>
      <c r="K164" s="12"/>
      <c r="L164" s="145">
        <f>IF(E164&gt;A_Stammdaten!$B$12,0,G164+H164-J164)</f>
        <v>0</v>
      </c>
      <c r="M164" s="12"/>
      <c r="N164" s="12"/>
      <c r="O164" s="12"/>
      <c r="P164" s="45">
        <f t="shared" si="53"/>
        <v>0</v>
      </c>
      <c r="Q164" s="26"/>
      <c r="R164" s="26"/>
      <c r="S164" s="26"/>
      <c r="T164" s="26"/>
      <c r="U164" s="146"/>
      <c r="V164" s="26"/>
      <c r="W164" s="46" t="str">
        <f t="shared" si="54"/>
        <v>-</v>
      </c>
      <c r="X164" s="46" t="str">
        <f t="shared" si="55"/>
        <v>-</v>
      </c>
      <c r="Y164" s="46">
        <f>IF(ISBLANK($D164),0,VLOOKUP($D164,Listen!$A$2:$C$45,2,FALSE))</f>
        <v>0</v>
      </c>
      <c r="Z164" s="46">
        <f>IF(ISBLANK($D164),0,VLOOKUP($D164,Listen!$A$2:$C$45,3,FALSE))</f>
        <v>0</v>
      </c>
      <c r="AA164" s="35">
        <f t="shared" si="76"/>
        <v>0</v>
      </c>
      <c r="AB164" s="35">
        <f t="shared" si="76"/>
        <v>0</v>
      </c>
      <c r="AC164" s="35">
        <f>IFERROR(IF(OR($R164&lt;&gt;"Ja",VLOOKUP($D164,Listen!$A$2:$F$45,5,0)="Nein",E164&lt;IF(D164="LNG Anbindungsanlagen gemäß separater Festlegung",2022,2023)),$Y164,$W164),0)</f>
        <v>0</v>
      </c>
      <c r="AD164" s="35">
        <f>IFERROR(IF(OR($R164&lt;&gt;"Ja",VLOOKUP($D164,Listen!$A$2:$F$45,5,0)="Nein",E164&lt;IF(D164="LNG Anbindungsanlagen gemäß separater Festlegung",2022,2023)),$Y164,$W164),0)</f>
        <v>0</v>
      </c>
      <c r="AE164" s="35">
        <f>IFERROR(IF(OR($S164&lt;&gt;"Ja",VLOOKUP($D164,Listen!$A$2:$F$45,6,0)="Nein"),$Y164,$X164),0)</f>
        <v>0</v>
      </c>
      <c r="AF164" s="35">
        <f>IFERROR(IF(OR($S164&lt;&gt;"Ja",VLOOKUP($D164,Listen!$A$2:$F$45,6,0)="Nein"),$Y164,$X164),0)</f>
        <v>0</v>
      </c>
      <c r="AG164" s="35">
        <f>IFERROR(IF(OR($S164&lt;&gt;"Ja",VLOOKUP($D164,Listen!$A$2:$F$45,6,0)="Nein"),$Y164,$X164),0)</f>
        <v>0</v>
      </c>
      <c r="AH164" s="37">
        <f t="shared" si="56"/>
        <v>0</v>
      </c>
      <c r="AI164" s="147">
        <f>IFERROR(IF(VLOOKUP($D164,Listen!$A$2:$F$45,6,0)="Ja",MAX(BC164:BD164),D_SAV!$BC164),0)</f>
        <v>0</v>
      </c>
      <c r="AJ164" s="37">
        <f t="shared" si="57"/>
        <v>0</v>
      </c>
      <c r="AL164" s="149">
        <f t="shared" si="58"/>
        <v>0</v>
      </c>
      <c r="AM164" s="149">
        <f t="shared" si="59"/>
        <v>0</v>
      </c>
      <c r="AN164" s="149">
        <f t="shared" si="60"/>
        <v>0</v>
      </c>
      <c r="AO164" s="149">
        <f t="shared" si="61"/>
        <v>0</v>
      </c>
      <c r="AP164" s="149">
        <f t="shared" si="62"/>
        <v>0</v>
      </c>
      <c r="AQ164" s="149">
        <f t="shared" si="63"/>
        <v>0</v>
      </c>
      <c r="AR164" s="149">
        <f t="shared" si="64"/>
        <v>0</v>
      </c>
      <c r="AS164" s="149">
        <f t="shared" si="65"/>
        <v>0</v>
      </c>
      <c r="AT164" s="149">
        <f t="shared" si="66"/>
        <v>0</v>
      </c>
      <c r="AU164" s="149">
        <f t="shared" si="67"/>
        <v>0</v>
      </c>
      <c r="AV164" s="149">
        <f t="shared" si="68"/>
        <v>0</v>
      </c>
      <c r="AW164" s="149">
        <f t="shared" si="69"/>
        <v>0</v>
      </c>
      <c r="AX164" s="149">
        <f t="shared" si="70"/>
        <v>0</v>
      </c>
      <c r="AY164" s="149">
        <f t="shared" si="71"/>
        <v>0</v>
      </c>
      <c r="AZ164" s="149">
        <f t="shared" si="72"/>
        <v>0</v>
      </c>
      <c r="BA164" s="149">
        <f>IFERROR(IF(VLOOKUP($D164,Listen!$A$2:$F$45,6,0)="Ja",AX164-MAX(AY164:AZ164),AX164-AY164),0)</f>
        <v>0</v>
      </c>
      <c r="BB164" s="149">
        <f t="shared" si="73"/>
        <v>0</v>
      </c>
      <c r="BC164" s="149">
        <f t="shared" si="74"/>
        <v>0</v>
      </c>
      <c r="BD164" s="149">
        <f t="shared" si="75"/>
        <v>0</v>
      </c>
      <c r="BE164" s="149">
        <f>IFERROR(IF(VLOOKUP($D164,Listen!$A$2:$F$45,6,0)="Ja",BB164-MAX(BC164:BD164),BB164-BC164),0)</f>
        <v>0</v>
      </c>
    </row>
    <row r="165" spans="1:57" s="150" customFormat="1" x14ac:dyDescent="0.25">
      <c r="A165" s="142">
        <v>161</v>
      </c>
      <c r="B165" s="143" t="str">
        <f>IF(AND(E165&lt;&gt;0,D165&lt;&gt;0,F165&lt;&gt;0),IF(C165&lt;&gt;0,CONCATENATE(C165,"-AGr",VLOOKUP(D165,Listen!$A$2:$D$45,4,FALSE),"-",E165,"-",F165,),CONCATENATE("AGr",VLOOKUP(D165,Listen!$A$2:$D$45,4,FALSE),"-",E165,"-",F165)),"keine vollständige ID")</f>
        <v>keine vollständige ID</v>
      </c>
      <c r="C165" s="28"/>
      <c r="D165" s="144"/>
      <c r="E165" s="144"/>
      <c r="F165" s="151"/>
      <c r="G165" s="12"/>
      <c r="H165" s="12"/>
      <c r="I165" s="12"/>
      <c r="J165" s="12"/>
      <c r="K165" s="12"/>
      <c r="L165" s="145">
        <f>IF(E165&gt;A_Stammdaten!$B$12,0,G165+H165-J165)</f>
        <v>0</v>
      </c>
      <c r="M165" s="12"/>
      <c r="N165" s="12"/>
      <c r="O165" s="12"/>
      <c r="P165" s="45">
        <f t="shared" si="53"/>
        <v>0</v>
      </c>
      <c r="Q165" s="26"/>
      <c r="R165" s="26"/>
      <c r="S165" s="26"/>
      <c r="T165" s="26"/>
      <c r="U165" s="146"/>
      <c r="V165" s="26"/>
      <c r="W165" s="46" t="str">
        <f t="shared" si="54"/>
        <v>-</v>
      </c>
      <c r="X165" s="46" t="str">
        <f t="shared" si="55"/>
        <v>-</v>
      </c>
      <c r="Y165" s="46">
        <f>IF(ISBLANK($D165),0,VLOOKUP($D165,Listen!$A$2:$C$45,2,FALSE))</f>
        <v>0</v>
      </c>
      <c r="Z165" s="46">
        <f>IF(ISBLANK($D165),0,VLOOKUP($D165,Listen!$A$2:$C$45,3,FALSE))</f>
        <v>0</v>
      </c>
      <c r="AA165" s="35">
        <f t="shared" ref="AA165:AB184" si="77">IFERROR($Y165,0)</f>
        <v>0</v>
      </c>
      <c r="AB165" s="35">
        <f t="shared" si="77"/>
        <v>0</v>
      </c>
      <c r="AC165" s="35">
        <f>IFERROR(IF(OR($R165&lt;&gt;"Ja",VLOOKUP($D165,Listen!$A$2:$F$45,5,0)="Nein",E165&lt;IF(D165="LNG Anbindungsanlagen gemäß separater Festlegung",2022,2023)),$Y165,$W165),0)</f>
        <v>0</v>
      </c>
      <c r="AD165" s="35">
        <f>IFERROR(IF(OR($R165&lt;&gt;"Ja",VLOOKUP($D165,Listen!$A$2:$F$45,5,0)="Nein",E165&lt;IF(D165="LNG Anbindungsanlagen gemäß separater Festlegung",2022,2023)),$Y165,$W165),0)</f>
        <v>0</v>
      </c>
      <c r="AE165" s="35">
        <f>IFERROR(IF(OR($S165&lt;&gt;"Ja",VLOOKUP($D165,Listen!$A$2:$F$45,6,0)="Nein"),$Y165,$X165),0)</f>
        <v>0</v>
      </c>
      <c r="AF165" s="35">
        <f>IFERROR(IF(OR($S165&lt;&gt;"Ja",VLOOKUP($D165,Listen!$A$2:$F$45,6,0)="Nein"),$Y165,$X165),0)</f>
        <v>0</v>
      </c>
      <c r="AG165" s="35">
        <f>IFERROR(IF(OR($S165&lt;&gt;"Ja",VLOOKUP($D165,Listen!$A$2:$F$45,6,0)="Nein"),$Y165,$X165),0)</f>
        <v>0</v>
      </c>
      <c r="AH165" s="37">
        <f t="shared" si="56"/>
        <v>0</v>
      </c>
      <c r="AI165" s="147">
        <f>IFERROR(IF(VLOOKUP($D165,Listen!$A$2:$F$45,6,0)="Ja",MAX(BC165:BD165),D_SAV!$BC165),0)</f>
        <v>0</v>
      </c>
      <c r="AJ165" s="37">
        <f t="shared" si="57"/>
        <v>0</v>
      </c>
      <c r="AL165" s="149">
        <f t="shared" si="58"/>
        <v>0</v>
      </c>
      <c r="AM165" s="149">
        <f t="shared" si="59"/>
        <v>0</v>
      </c>
      <c r="AN165" s="149">
        <f t="shared" si="60"/>
        <v>0</v>
      </c>
      <c r="AO165" s="149">
        <f t="shared" si="61"/>
        <v>0</v>
      </c>
      <c r="AP165" s="149">
        <f t="shared" si="62"/>
        <v>0</v>
      </c>
      <c r="AQ165" s="149">
        <f t="shared" si="63"/>
        <v>0</v>
      </c>
      <c r="AR165" s="149">
        <f t="shared" si="64"/>
        <v>0</v>
      </c>
      <c r="AS165" s="149">
        <f t="shared" si="65"/>
        <v>0</v>
      </c>
      <c r="AT165" s="149">
        <f t="shared" si="66"/>
        <v>0</v>
      </c>
      <c r="AU165" s="149">
        <f t="shared" si="67"/>
        <v>0</v>
      </c>
      <c r="AV165" s="149">
        <f t="shared" si="68"/>
        <v>0</v>
      </c>
      <c r="AW165" s="149">
        <f t="shared" si="69"/>
        <v>0</v>
      </c>
      <c r="AX165" s="149">
        <f t="shared" si="70"/>
        <v>0</v>
      </c>
      <c r="AY165" s="149">
        <f t="shared" si="71"/>
        <v>0</v>
      </c>
      <c r="AZ165" s="149">
        <f t="shared" si="72"/>
        <v>0</v>
      </c>
      <c r="BA165" s="149">
        <f>IFERROR(IF(VLOOKUP($D165,Listen!$A$2:$F$45,6,0)="Ja",AX165-MAX(AY165:AZ165),AX165-AY165),0)</f>
        <v>0</v>
      </c>
      <c r="BB165" s="149">
        <f t="shared" si="73"/>
        <v>0</v>
      </c>
      <c r="BC165" s="149">
        <f t="shared" si="74"/>
        <v>0</v>
      </c>
      <c r="BD165" s="149">
        <f t="shared" si="75"/>
        <v>0</v>
      </c>
      <c r="BE165" s="149">
        <f>IFERROR(IF(VLOOKUP($D165,Listen!$A$2:$F$45,6,0)="Ja",BB165-MAX(BC165:BD165),BB165-BC165),0)</f>
        <v>0</v>
      </c>
    </row>
    <row r="166" spans="1:57" s="150" customFormat="1" x14ac:dyDescent="0.25">
      <c r="A166" s="142">
        <v>162</v>
      </c>
      <c r="B166" s="143" t="str">
        <f>IF(AND(E166&lt;&gt;0,D166&lt;&gt;0,F166&lt;&gt;0),IF(C166&lt;&gt;0,CONCATENATE(C166,"-AGr",VLOOKUP(D166,Listen!$A$2:$D$45,4,FALSE),"-",E166,"-",F166,),CONCATENATE("AGr",VLOOKUP(D166,Listen!$A$2:$D$45,4,FALSE),"-",E166,"-",F166)),"keine vollständige ID")</f>
        <v>keine vollständige ID</v>
      </c>
      <c r="C166" s="28"/>
      <c r="D166" s="144"/>
      <c r="E166" s="144"/>
      <c r="F166" s="151"/>
      <c r="G166" s="12"/>
      <c r="H166" s="12"/>
      <c r="I166" s="12"/>
      <c r="J166" s="12"/>
      <c r="K166" s="12"/>
      <c r="L166" s="145">
        <f>IF(E166&gt;A_Stammdaten!$B$12,0,G166+H166-J166)</f>
        <v>0</v>
      </c>
      <c r="M166" s="12"/>
      <c r="N166" s="12"/>
      <c r="O166" s="12"/>
      <c r="P166" s="45">
        <f t="shared" si="53"/>
        <v>0</v>
      </c>
      <c r="Q166" s="26"/>
      <c r="R166" s="26"/>
      <c r="S166" s="26"/>
      <c r="T166" s="26"/>
      <c r="U166" s="146"/>
      <c r="V166" s="26"/>
      <c r="W166" s="46" t="str">
        <f t="shared" si="54"/>
        <v>-</v>
      </c>
      <c r="X166" s="46" t="str">
        <f t="shared" si="55"/>
        <v>-</v>
      </c>
      <c r="Y166" s="46">
        <f>IF(ISBLANK($D166),0,VLOOKUP($D166,Listen!$A$2:$C$45,2,FALSE))</f>
        <v>0</v>
      </c>
      <c r="Z166" s="46">
        <f>IF(ISBLANK($D166),0,VLOOKUP($D166,Listen!$A$2:$C$45,3,FALSE))</f>
        <v>0</v>
      </c>
      <c r="AA166" s="35">
        <f t="shared" si="77"/>
        <v>0</v>
      </c>
      <c r="AB166" s="35">
        <f t="shared" si="77"/>
        <v>0</v>
      </c>
      <c r="AC166" s="35">
        <f>IFERROR(IF(OR($R166&lt;&gt;"Ja",VLOOKUP($D166,Listen!$A$2:$F$45,5,0)="Nein",E166&lt;IF(D166="LNG Anbindungsanlagen gemäß separater Festlegung",2022,2023)),$Y166,$W166),0)</f>
        <v>0</v>
      </c>
      <c r="AD166" s="35">
        <f>IFERROR(IF(OR($R166&lt;&gt;"Ja",VLOOKUP($D166,Listen!$A$2:$F$45,5,0)="Nein",E166&lt;IF(D166="LNG Anbindungsanlagen gemäß separater Festlegung",2022,2023)),$Y166,$W166),0)</f>
        <v>0</v>
      </c>
      <c r="AE166" s="35">
        <f>IFERROR(IF(OR($S166&lt;&gt;"Ja",VLOOKUP($D166,Listen!$A$2:$F$45,6,0)="Nein"),$Y166,$X166),0)</f>
        <v>0</v>
      </c>
      <c r="AF166" s="35">
        <f>IFERROR(IF(OR($S166&lt;&gt;"Ja",VLOOKUP($D166,Listen!$A$2:$F$45,6,0)="Nein"),$Y166,$X166),0)</f>
        <v>0</v>
      </c>
      <c r="AG166" s="35">
        <f>IFERROR(IF(OR($S166&lt;&gt;"Ja",VLOOKUP($D166,Listen!$A$2:$F$45,6,0)="Nein"),$Y166,$X166),0)</f>
        <v>0</v>
      </c>
      <c r="AH166" s="37">
        <f t="shared" si="56"/>
        <v>0</v>
      </c>
      <c r="AI166" s="147">
        <f>IFERROR(IF(VLOOKUP($D166,Listen!$A$2:$F$45,6,0)="Ja",MAX(BC166:BD166),D_SAV!$BC166),0)</f>
        <v>0</v>
      </c>
      <c r="AJ166" s="37">
        <f t="shared" si="57"/>
        <v>0</v>
      </c>
      <c r="AL166" s="149">
        <f t="shared" si="58"/>
        <v>0</v>
      </c>
      <c r="AM166" s="149">
        <f t="shared" si="59"/>
        <v>0</v>
      </c>
      <c r="AN166" s="149">
        <f t="shared" si="60"/>
        <v>0</v>
      </c>
      <c r="AO166" s="149">
        <f t="shared" si="61"/>
        <v>0</v>
      </c>
      <c r="AP166" s="149">
        <f t="shared" si="62"/>
        <v>0</v>
      </c>
      <c r="AQ166" s="149">
        <f t="shared" si="63"/>
        <v>0</v>
      </c>
      <c r="AR166" s="149">
        <f t="shared" si="64"/>
        <v>0</v>
      </c>
      <c r="AS166" s="149">
        <f t="shared" si="65"/>
        <v>0</v>
      </c>
      <c r="AT166" s="149">
        <f t="shared" si="66"/>
        <v>0</v>
      </c>
      <c r="AU166" s="149">
        <f t="shared" si="67"/>
        <v>0</v>
      </c>
      <c r="AV166" s="149">
        <f t="shared" si="68"/>
        <v>0</v>
      </c>
      <c r="AW166" s="149">
        <f t="shared" si="69"/>
        <v>0</v>
      </c>
      <c r="AX166" s="149">
        <f t="shared" si="70"/>
        <v>0</v>
      </c>
      <c r="AY166" s="149">
        <f t="shared" si="71"/>
        <v>0</v>
      </c>
      <c r="AZ166" s="149">
        <f t="shared" si="72"/>
        <v>0</v>
      </c>
      <c r="BA166" s="149">
        <f>IFERROR(IF(VLOOKUP($D166,Listen!$A$2:$F$45,6,0)="Ja",AX166-MAX(AY166:AZ166),AX166-AY166),0)</f>
        <v>0</v>
      </c>
      <c r="BB166" s="149">
        <f t="shared" si="73"/>
        <v>0</v>
      </c>
      <c r="BC166" s="149">
        <f t="shared" si="74"/>
        <v>0</v>
      </c>
      <c r="BD166" s="149">
        <f t="shared" si="75"/>
        <v>0</v>
      </c>
      <c r="BE166" s="149">
        <f>IFERROR(IF(VLOOKUP($D166,Listen!$A$2:$F$45,6,0)="Ja",BB166-MAX(BC166:BD166),BB166-BC166),0)</f>
        <v>0</v>
      </c>
    </row>
    <row r="167" spans="1:57" s="150" customFormat="1" x14ac:dyDescent="0.25">
      <c r="A167" s="142">
        <v>163</v>
      </c>
      <c r="B167" s="143" t="str">
        <f>IF(AND(E167&lt;&gt;0,D167&lt;&gt;0,F167&lt;&gt;0),IF(C167&lt;&gt;0,CONCATENATE(C167,"-AGr",VLOOKUP(D167,Listen!$A$2:$D$45,4,FALSE),"-",E167,"-",F167,),CONCATENATE("AGr",VLOOKUP(D167,Listen!$A$2:$D$45,4,FALSE),"-",E167,"-",F167)),"keine vollständige ID")</f>
        <v>keine vollständige ID</v>
      </c>
      <c r="C167" s="28"/>
      <c r="D167" s="144"/>
      <c r="E167" s="144"/>
      <c r="F167" s="151"/>
      <c r="G167" s="12"/>
      <c r="H167" s="12"/>
      <c r="I167" s="12"/>
      <c r="J167" s="12"/>
      <c r="K167" s="12"/>
      <c r="L167" s="145">
        <f>IF(E167&gt;A_Stammdaten!$B$12,0,G167+H167-J167)</f>
        <v>0</v>
      </c>
      <c r="M167" s="12"/>
      <c r="N167" s="12"/>
      <c r="O167" s="12"/>
      <c r="P167" s="45">
        <f t="shared" si="53"/>
        <v>0</v>
      </c>
      <c r="Q167" s="26"/>
      <c r="R167" s="26"/>
      <c r="S167" s="26"/>
      <c r="T167" s="26"/>
      <c r="U167" s="146"/>
      <c r="V167" s="26"/>
      <c r="W167" s="46" t="str">
        <f t="shared" si="54"/>
        <v>-</v>
      </c>
      <c r="X167" s="46" t="str">
        <f t="shared" si="55"/>
        <v>-</v>
      </c>
      <c r="Y167" s="46">
        <f>IF(ISBLANK($D167),0,VLOOKUP($D167,Listen!$A$2:$C$45,2,FALSE))</f>
        <v>0</v>
      </c>
      <c r="Z167" s="46">
        <f>IF(ISBLANK($D167),0,VLOOKUP($D167,Listen!$A$2:$C$45,3,FALSE))</f>
        <v>0</v>
      </c>
      <c r="AA167" s="35">
        <f t="shared" si="77"/>
        <v>0</v>
      </c>
      <c r="AB167" s="35">
        <f t="shared" si="77"/>
        <v>0</v>
      </c>
      <c r="AC167" s="35">
        <f>IFERROR(IF(OR($R167&lt;&gt;"Ja",VLOOKUP($D167,Listen!$A$2:$F$45,5,0)="Nein",E167&lt;IF(D167="LNG Anbindungsanlagen gemäß separater Festlegung",2022,2023)),$Y167,$W167),0)</f>
        <v>0</v>
      </c>
      <c r="AD167" s="35">
        <f>IFERROR(IF(OR($R167&lt;&gt;"Ja",VLOOKUP($D167,Listen!$A$2:$F$45,5,0)="Nein",E167&lt;IF(D167="LNG Anbindungsanlagen gemäß separater Festlegung",2022,2023)),$Y167,$W167),0)</f>
        <v>0</v>
      </c>
      <c r="AE167" s="35">
        <f>IFERROR(IF(OR($S167&lt;&gt;"Ja",VLOOKUP($D167,Listen!$A$2:$F$45,6,0)="Nein"),$Y167,$X167),0)</f>
        <v>0</v>
      </c>
      <c r="AF167" s="35">
        <f>IFERROR(IF(OR($S167&lt;&gt;"Ja",VLOOKUP($D167,Listen!$A$2:$F$45,6,0)="Nein"),$Y167,$X167),0)</f>
        <v>0</v>
      </c>
      <c r="AG167" s="35">
        <f>IFERROR(IF(OR($S167&lt;&gt;"Ja",VLOOKUP($D167,Listen!$A$2:$F$45,6,0)="Nein"),$Y167,$X167),0)</f>
        <v>0</v>
      </c>
      <c r="AH167" s="37">
        <f t="shared" si="56"/>
        <v>0</v>
      </c>
      <c r="AI167" s="147">
        <f>IFERROR(IF(VLOOKUP($D167,Listen!$A$2:$F$45,6,0)="Ja",MAX(BC167:BD167),D_SAV!$BC167),0)</f>
        <v>0</v>
      </c>
      <c r="AJ167" s="37">
        <f t="shared" si="57"/>
        <v>0</v>
      </c>
      <c r="AL167" s="149">
        <f t="shared" si="58"/>
        <v>0</v>
      </c>
      <c r="AM167" s="149">
        <f t="shared" si="59"/>
        <v>0</v>
      </c>
      <c r="AN167" s="149">
        <f t="shared" si="60"/>
        <v>0</v>
      </c>
      <c r="AO167" s="149">
        <f t="shared" si="61"/>
        <v>0</v>
      </c>
      <c r="AP167" s="149">
        <f t="shared" si="62"/>
        <v>0</v>
      </c>
      <c r="AQ167" s="149">
        <f t="shared" si="63"/>
        <v>0</v>
      </c>
      <c r="AR167" s="149">
        <f t="shared" si="64"/>
        <v>0</v>
      </c>
      <c r="AS167" s="149">
        <f t="shared" si="65"/>
        <v>0</v>
      </c>
      <c r="AT167" s="149">
        <f t="shared" si="66"/>
        <v>0</v>
      </c>
      <c r="AU167" s="149">
        <f t="shared" si="67"/>
        <v>0</v>
      </c>
      <c r="AV167" s="149">
        <f t="shared" si="68"/>
        <v>0</v>
      </c>
      <c r="AW167" s="149">
        <f t="shared" si="69"/>
        <v>0</v>
      </c>
      <c r="AX167" s="149">
        <f t="shared" si="70"/>
        <v>0</v>
      </c>
      <c r="AY167" s="149">
        <f t="shared" si="71"/>
        <v>0</v>
      </c>
      <c r="AZ167" s="149">
        <f t="shared" si="72"/>
        <v>0</v>
      </c>
      <c r="BA167" s="149">
        <f>IFERROR(IF(VLOOKUP($D167,Listen!$A$2:$F$45,6,0)="Ja",AX167-MAX(AY167:AZ167),AX167-AY167),0)</f>
        <v>0</v>
      </c>
      <c r="BB167" s="149">
        <f t="shared" si="73"/>
        <v>0</v>
      </c>
      <c r="BC167" s="149">
        <f t="shared" si="74"/>
        <v>0</v>
      </c>
      <c r="BD167" s="149">
        <f t="shared" si="75"/>
        <v>0</v>
      </c>
      <c r="BE167" s="149">
        <f>IFERROR(IF(VLOOKUP($D167,Listen!$A$2:$F$45,6,0)="Ja",BB167-MAX(BC167:BD167),BB167-BC167),0)</f>
        <v>0</v>
      </c>
    </row>
    <row r="168" spans="1:57" s="150" customFormat="1" x14ac:dyDescent="0.25">
      <c r="A168" s="142">
        <v>164</v>
      </c>
      <c r="B168" s="143" t="str">
        <f>IF(AND(E168&lt;&gt;0,D168&lt;&gt;0,F168&lt;&gt;0),IF(C168&lt;&gt;0,CONCATENATE(C168,"-AGr",VLOOKUP(D168,Listen!$A$2:$D$45,4,FALSE),"-",E168,"-",F168,),CONCATENATE("AGr",VLOOKUP(D168,Listen!$A$2:$D$45,4,FALSE),"-",E168,"-",F168)),"keine vollständige ID")</f>
        <v>keine vollständige ID</v>
      </c>
      <c r="C168" s="28"/>
      <c r="D168" s="144"/>
      <c r="E168" s="144"/>
      <c r="F168" s="151"/>
      <c r="G168" s="12"/>
      <c r="H168" s="12"/>
      <c r="I168" s="12"/>
      <c r="J168" s="12"/>
      <c r="K168" s="12"/>
      <c r="L168" s="145">
        <f>IF(E168&gt;A_Stammdaten!$B$12,0,G168+H168-J168)</f>
        <v>0</v>
      </c>
      <c r="M168" s="12"/>
      <c r="N168" s="12"/>
      <c r="O168" s="12"/>
      <c r="P168" s="45">
        <f t="shared" si="53"/>
        <v>0</v>
      </c>
      <c r="Q168" s="26"/>
      <c r="R168" s="26"/>
      <c r="S168" s="26"/>
      <c r="T168" s="26"/>
      <c r="U168" s="146"/>
      <c r="V168" s="26"/>
      <c r="W168" s="46" t="str">
        <f t="shared" si="54"/>
        <v>-</v>
      </c>
      <c r="X168" s="46" t="str">
        <f t="shared" si="55"/>
        <v>-</v>
      </c>
      <c r="Y168" s="46">
        <f>IF(ISBLANK($D168),0,VLOOKUP($D168,Listen!$A$2:$C$45,2,FALSE))</f>
        <v>0</v>
      </c>
      <c r="Z168" s="46">
        <f>IF(ISBLANK($D168),0,VLOOKUP($D168,Listen!$A$2:$C$45,3,FALSE))</f>
        <v>0</v>
      </c>
      <c r="AA168" s="35">
        <f t="shared" si="77"/>
        <v>0</v>
      </c>
      <c r="AB168" s="35">
        <f t="shared" si="77"/>
        <v>0</v>
      </c>
      <c r="AC168" s="35">
        <f>IFERROR(IF(OR($R168&lt;&gt;"Ja",VLOOKUP($D168,Listen!$A$2:$F$45,5,0)="Nein",E168&lt;IF(D168="LNG Anbindungsanlagen gemäß separater Festlegung",2022,2023)),$Y168,$W168),0)</f>
        <v>0</v>
      </c>
      <c r="AD168" s="35">
        <f>IFERROR(IF(OR($R168&lt;&gt;"Ja",VLOOKUP($D168,Listen!$A$2:$F$45,5,0)="Nein",E168&lt;IF(D168="LNG Anbindungsanlagen gemäß separater Festlegung",2022,2023)),$Y168,$W168),0)</f>
        <v>0</v>
      </c>
      <c r="AE168" s="35">
        <f>IFERROR(IF(OR($S168&lt;&gt;"Ja",VLOOKUP($D168,Listen!$A$2:$F$45,6,0)="Nein"),$Y168,$X168),0)</f>
        <v>0</v>
      </c>
      <c r="AF168" s="35">
        <f>IFERROR(IF(OR($S168&lt;&gt;"Ja",VLOOKUP($D168,Listen!$A$2:$F$45,6,0)="Nein"),$Y168,$X168),0)</f>
        <v>0</v>
      </c>
      <c r="AG168" s="35">
        <f>IFERROR(IF(OR($S168&lt;&gt;"Ja",VLOOKUP($D168,Listen!$A$2:$F$45,6,0)="Nein"),$Y168,$X168),0)</f>
        <v>0</v>
      </c>
      <c r="AH168" s="37">
        <f t="shared" si="56"/>
        <v>0</v>
      </c>
      <c r="AI168" s="147">
        <f>IFERROR(IF(VLOOKUP($D168,Listen!$A$2:$F$45,6,0)="Ja",MAX(BC168:BD168),D_SAV!$BC168),0)</f>
        <v>0</v>
      </c>
      <c r="AJ168" s="37">
        <f t="shared" si="57"/>
        <v>0</v>
      </c>
      <c r="AL168" s="149">
        <f t="shared" si="58"/>
        <v>0</v>
      </c>
      <c r="AM168" s="149">
        <f t="shared" si="59"/>
        <v>0</v>
      </c>
      <c r="AN168" s="149">
        <f t="shared" si="60"/>
        <v>0</v>
      </c>
      <c r="AO168" s="149">
        <f t="shared" si="61"/>
        <v>0</v>
      </c>
      <c r="AP168" s="149">
        <f t="shared" si="62"/>
        <v>0</v>
      </c>
      <c r="AQ168" s="149">
        <f t="shared" si="63"/>
        <v>0</v>
      </c>
      <c r="AR168" s="149">
        <f t="shared" si="64"/>
        <v>0</v>
      </c>
      <c r="AS168" s="149">
        <f t="shared" si="65"/>
        <v>0</v>
      </c>
      <c r="AT168" s="149">
        <f t="shared" si="66"/>
        <v>0</v>
      </c>
      <c r="AU168" s="149">
        <f t="shared" si="67"/>
        <v>0</v>
      </c>
      <c r="AV168" s="149">
        <f t="shared" si="68"/>
        <v>0</v>
      </c>
      <c r="AW168" s="149">
        <f t="shared" si="69"/>
        <v>0</v>
      </c>
      <c r="AX168" s="149">
        <f t="shared" si="70"/>
        <v>0</v>
      </c>
      <c r="AY168" s="149">
        <f t="shared" si="71"/>
        <v>0</v>
      </c>
      <c r="AZ168" s="149">
        <f t="shared" si="72"/>
        <v>0</v>
      </c>
      <c r="BA168" s="149">
        <f>IFERROR(IF(VLOOKUP($D168,Listen!$A$2:$F$45,6,0)="Ja",AX168-MAX(AY168:AZ168),AX168-AY168),0)</f>
        <v>0</v>
      </c>
      <c r="BB168" s="149">
        <f t="shared" si="73"/>
        <v>0</v>
      </c>
      <c r="BC168" s="149">
        <f t="shared" si="74"/>
        <v>0</v>
      </c>
      <c r="BD168" s="149">
        <f t="shared" si="75"/>
        <v>0</v>
      </c>
      <c r="BE168" s="149">
        <f>IFERROR(IF(VLOOKUP($D168,Listen!$A$2:$F$45,6,0)="Ja",BB168-MAX(BC168:BD168),BB168-BC168),0)</f>
        <v>0</v>
      </c>
    </row>
    <row r="169" spans="1:57" s="150" customFormat="1" x14ac:dyDescent="0.25">
      <c r="A169" s="142">
        <v>165</v>
      </c>
      <c r="B169" s="143" t="str">
        <f>IF(AND(E169&lt;&gt;0,D169&lt;&gt;0,F169&lt;&gt;0),IF(C169&lt;&gt;0,CONCATENATE(C169,"-AGr",VLOOKUP(D169,Listen!$A$2:$D$45,4,FALSE),"-",E169,"-",F169,),CONCATENATE("AGr",VLOOKUP(D169,Listen!$A$2:$D$45,4,FALSE),"-",E169,"-",F169)),"keine vollständige ID")</f>
        <v>keine vollständige ID</v>
      </c>
      <c r="C169" s="28"/>
      <c r="D169" s="144"/>
      <c r="E169" s="144"/>
      <c r="F169" s="151"/>
      <c r="G169" s="12"/>
      <c r="H169" s="12"/>
      <c r="I169" s="12"/>
      <c r="J169" s="12"/>
      <c r="K169" s="12"/>
      <c r="L169" s="145">
        <f>IF(E169&gt;A_Stammdaten!$B$12,0,G169+H169-J169)</f>
        <v>0</v>
      </c>
      <c r="M169" s="12"/>
      <c r="N169" s="12"/>
      <c r="O169" s="12"/>
      <c r="P169" s="45">
        <f t="shared" si="53"/>
        <v>0</v>
      </c>
      <c r="Q169" s="26"/>
      <c r="R169" s="26"/>
      <c r="S169" s="26"/>
      <c r="T169" s="26"/>
      <c r="U169" s="146"/>
      <c r="V169" s="26"/>
      <c r="W169" s="46" t="str">
        <f t="shared" si="54"/>
        <v>-</v>
      </c>
      <c r="X169" s="46" t="str">
        <f t="shared" si="55"/>
        <v>-</v>
      </c>
      <c r="Y169" s="46">
        <f>IF(ISBLANK($D169),0,VLOOKUP($D169,Listen!$A$2:$C$45,2,FALSE))</f>
        <v>0</v>
      </c>
      <c r="Z169" s="46">
        <f>IF(ISBLANK($D169),0,VLOOKUP($D169,Listen!$A$2:$C$45,3,FALSE))</f>
        <v>0</v>
      </c>
      <c r="AA169" s="35">
        <f t="shared" si="77"/>
        <v>0</v>
      </c>
      <c r="AB169" s="35">
        <f t="shared" si="77"/>
        <v>0</v>
      </c>
      <c r="AC169" s="35">
        <f>IFERROR(IF(OR($R169&lt;&gt;"Ja",VLOOKUP($D169,Listen!$A$2:$F$45,5,0)="Nein",E169&lt;IF(D169="LNG Anbindungsanlagen gemäß separater Festlegung",2022,2023)),$Y169,$W169),0)</f>
        <v>0</v>
      </c>
      <c r="AD169" s="35">
        <f>IFERROR(IF(OR($R169&lt;&gt;"Ja",VLOOKUP($D169,Listen!$A$2:$F$45,5,0)="Nein",E169&lt;IF(D169="LNG Anbindungsanlagen gemäß separater Festlegung",2022,2023)),$Y169,$W169),0)</f>
        <v>0</v>
      </c>
      <c r="AE169" s="35">
        <f>IFERROR(IF(OR($S169&lt;&gt;"Ja",VLOOKUP($D169,Listen!$A$2:$F$45,6,0)="Nein"),$Y169,$X169),0)</f>
        <v>0</v>
      </c>
      <c r="AF169" s="35">
        <f>IFERROR(IF(OR($S169&lt;&gt;"Ja",VLOOKUP($D169,Listen!$A$2:$F$45,6,0)="Nein"),$Y169,$X169),0)</f>
        <v>0</v>
      </c>
      <c r="AG169" s="35">
        <f>IFERROR(IF(OR($S169&lt;&gt;"Ja",VLOOKUP($D169,Listen!$A$2:$F$45,6,0)="Nein"),$Y169,$X169),0)</f>
        <v>0</v>
      </c>
      <c r="AH169" s="37">
        <f t="shared" si="56"/>
        <v>0</v>
      </c>
      <c r="AI169" s="147">
        <f>IFERROR(IF(VLOOKUP($D169,Listen!$A$2:$F$45,6,0)="Ja",MAX(BC169:BD169),D_SAV!$BC169),0)</f>
        <v>0</v>
      </c>
      <c r="AJ169" s="37">
        <f t="shared" si="57"/>
        <v>0</v>
      </c>
      <c r="AL169" s="149">
        <f t="shared" si="58"/>
        <v>0</v>
      </c>
      <c r="AM169" s="149">
        <f t="shared" si="59"/>
        <v>0</v>
      </c>
      <c r="AN169" s="149">
        <f t="shared" si="60"/>
        <v>0</v>
      </c>
      <c r="AO169" s="149">
        <f t="shared" si="61"/>
        <v>0</v>
      </c>
      <c r="AP169" s="149">
        <f t="shared" si="62"/>
        <v>0</v>
      </c>
      <c r="AQ169" s="149">
        <f t="shared" si="63"/>
        <v>0</v>
      </c>
      <c r="AR169" s="149">
        <f t="shared" si="64"/>
        <v>0</v>
      </c>
      <c r="AS169" s="149">
        <f t="shared" si="65"/>
        <v>0</v>
      </c>
      <c r="AT169" s="149">
        <f t="shared" si="66"/>
        <v>0</v>
      </c>
      <c r="AU169" s="149">
        <f t="shared" si="67"/>
        <v>0</v>
      </c>
      <c r="AV169" s="149">
        <f t="shared" si="68"/>
        <v>0</v>
      </c>
      <c r="AW169" s="149">
        <f t="shared" si="69"/>
        <v>0</v>
      </c>
      <c r="AX169" s="149">
        <f t="shared" si="70"/>
        <v>0</v>
      </c>
      <c r="AY169" s="149">
        <f t="shared" si="71"/>
        <v>0</v>
      </c>
      <c r="AZ169" s="149">
        <f t="shared" si="72"/>
        <v>0</v>
      </c>
      <c r="BA169" s="149">
        <f>IFERROR(IF(VLOOKUP($D169,Listen!$A$2:$F$45,6,0)="Ja",AX169-MAX(AY169:AZ169),AX169-AY169),0)</f>
        <v>0</v>
      </c>
      <c r="BB169" s="149">
        <f t="shared" si="73"/>
        <v>0</v>
      </c>
      <c r="BC169" s="149">
        <f t="shared" si="74"/>
        <v>0</v>
      </c>
      <c r="BD169" s="149">
        <f t="shared" si="75"/>
        <v>0</v>
      </c>
      <c r="BE169" s="149">
        <f>IFERROR(IF(VLOOKUP($D169,Listen!$A$2:$F$45,6,0)="Ja",BB169-MAX(BC169:BD169),BB169-BC169),0)</f>
        <v>0</v>
      </c>
    </row>
    <row r="170" spans="1:57" s="150" customFormat="1" x14ac:dyDescent="0.25">
      <c r="A170" s="142">
        <v>166</v>
      </c>
      <c r="B170" s="143" t="str">
        <f>IF(AND(E170&lt;&gt;0,D170&lt;&gt;0,F170&lt;&gt;0),IF(C170&lt;&gt;0,CONCATENATE(C170,"-AGr",VLOOKUP(D170,Listen!$A$2:$D$45,4,FALSE),"-",E170,"-",F170,),CONCATENATE("AGr",VLOOKUP(D170,Listen!$A$2:$D$45,4,FALSE),"-",E170,"-",F170)),"keine vollständige ID")</f>
        <v>keine vollständige ID</v>
      </c>
      <c r="C170" s="28"/>
      <c r="D170" s="144"/>
      <c r="E170" s="144"/>
      <c r="F170" s="151"/>
      <c r="G170" s="12"/>
      <c r="H170" s="12"/>
      <c r="I170" s="12"/>
      <c r="J170" s="12"/>
      <c r="K170" s="12"/>
      <c r="L170" s="145">
        <f>IF(E170&gt;A_Stammdaten!$B$12,0,G170+H170-J170)</f>
        <v>0</v>
      </c>
      <c r="M170" s="12"/>
      <c r="N170" s="12"/>
      <c r="O170" s="12"/>
      <c r="P170" s="45">
        <f t="shared" si="53"/>
        <v>0</v>
      </c>
      <c r="Q170" s="26"/>
      <c r="R170" s="26"/>
      <c r="S170" s="26"/>
      <c r="T170" s="26"/>
      <c r="U170" s="146"/>
      <c r="V170" s="26"/>
      <c r="W170" s="46" t="str">
        <f t="shared" si="54"/>
        <v>-</v>
      </c>
      <c r="X170" s="46" t="str">
        <f t="shared" si="55"/>
        <v>-</v>
      </c>
      <c r="Y170" s="46">
        <f>IF(ISBLANK($D170),0,VLOOKUP($D170,Listen!$A$2:$C$45,2,FALSE))</f>
        <v>0</v>
      </c>
      <c r="Z170" s="46">
        <f>IF(ISBLANK($D170),0,VLOOKUP($D170,Listen!$A$2:$C$45,3,FALSE))</f>
        <v>0</v>
      </c>
      <c r="AA170" s="35">
        <f t="shared" si="77"/>
        <v>0</v>
      </c>
      <c r="AB170" s="35">
        <f t="shared" si="77"/>
        <v>0</v>
      </c>
      <c r="AC170" s="35">
        <f>IFERROR(IF(OR($R170&lt;&gt;"Ja",VLOOKUP($D170,Listen!$A$2:$F$45,5,0)="Nein",E170&lt;IF(D170="LNG Anbindungsanlagen gemäß separater Festlegung",2022,2023)),$Y170,$W170),0)</f>
        <v>0</v>
      </c>
      <c r="AD170" s="35">
        <f>IFERROR(IF(OR($R170&lt;&gt;"Ja",VLOOKUP($D170,Listen!$A$2:$F$45,5,0)="Nein",E170&lt;IF(D170="LNG Anbindungsanlagen gemäß separater Festlegung",2022,2023)),$Y170,$W170),0)</f>
        <v>0</v>
      </c>
      <c r="AE170" s="35">
        <f>IFERROR(IF(OR($S170&lt;&gt;"Ja",VLOOKUP($D170,Listen!$A$2:$F$45,6,0)="Nein"),$Y170,$X170),0)</f>
        <v>0</v>
      </c>
      <c r="AF170" s="35">
        <f>IFERROR(IF(OR($S170&lt;&gt;"Ja",VLOOKUP($D170,Listen!$A$2:$F$45,6,0)="Nein"),$Y170,$X170),0)</f>
        <v>0</v>
      </c>
      <c r="AG170" s="35">
        <f>IFERROR(IF(OR($S170&lt;&gt;"Ja",VLOOKUP($D170,Listen!$A$2:$F$45,6,0)="Nein"),$Y170,$X170),0)</f>
        <v>0</v>
      </c>
      <c r="AH170" s="37">
        <f t="shared" si="56"/>
        <v>0</v>
      </c>
      <c r="AI170" s="147">
        <f>IFERROR(IF(VLOOKUP($D170,Listen!$A$2:$F$45,6,0)="Ja",MAX(BC170:BD170),D_SAV!$BC170),0)</f>
        <v>0</v>
      </c>
      <c r="AJ170" s="37">
        <f t="shared" si="57"/>
        <v>0</v>
      </c>
      <c r="AL170" s="149">
        <f t="shared" si="58"/>
        <v>0</v>
      </c>
      <c r="AM170" s="149">
        <f t="shared" si="59"/>
        <v>0</v>
      </c>
      <c r="AN170" s="149">
        <f t="shared" si="60"/>
        <v>0</v>
      </c>
      <c r="AO170" s="149">
        <f t="shared" si="61"/>
        <v>0</v>
      </c>
      <c r="AP170" s="149">
        <f t="shared" si="62"/>
        <v>0</v>
      </c>
      <c r="AQ170" s="149">
        <f t="shared" si="63"/>
        <v>0</v>
      </c>
      <c r="AR170" s="149">
        <f t="shared" si="64"/>
        <v>0</v>
      </c>
      <c r="AS170" s="149">
        <f t="shared" si="65"/>
        <v>0</v>
      </c>
      <c r="AT170" s="149">
        <f t="shared" si="66"/>
        <v>0</v>
      </c>
      <c r="AU170" s="149">
        <f t="shared" si="67"/>
        <v>0</v>
      </c>
      <c r="AV170" s="149">
        <f t="shared" si="68"/>
        <v>0</v>
      </c>
      <c r="AW170" s="149">
        <f t="shared" si="69"/>
        <v>0</v>
      </c>
      <c r="AX170" s="149">
        <f t="shared" si="70"/>
        <v>0</v>
      </c>
      <c r="AY170" s="149">
        <f t="shared" si="71"/>
        <v>0</v>
      </c>
      <c r="AZ170" s="149">
        <f t="shared" si="72"/>
        <v>0</v>
      </c>
      <c r="BA170" s="149">
        <f>IFERROR(IF(VLOOKUP($D170,Listen!$A$2:$F$45,6,0)="Ja",AX170-MAX(AY170:AZ170),AX170-AY170),0)</f>
        <v>0</v>
      </c>
      <c r="BB170" s="149">
        <f t="shared" si="73"/>
        <v>0</v>
      </c>
      <c r="BC170" s="149">
        <f t="shared" si="74"/>
        <v>0</v>
      </c>
      <c r="BD170" s="149">
        <f t="shared" si="75"/>
        <v>0</v>
      </c>
      <c r="BE170" s="149">
        <f>IFERROR(IF(VLOOKUP($D170,Listen!$A$2:$F$45,6,0)="Ja",BB170-MAX(BC170:BD170),BB170-BC170),0)</f>
        <v>0</v>
      </c>
    </row>
    <row r="171" spans="1:57" s="150" customFormat="1" x14ac:dyDescent="0.25">
      <c r="A171" s="142">
        <v>167</v>
      </c>
      <c r="B171" s="143" t="str">
        <f>IF(AND(E171&lt;&gt;0,D171&lt;&gt;0,F171&lt;&gt;0),IF(C171&lt;&gt;0,CONCATENATE(C171,"-AGr",VLOOKUP(D171,Listen!$A$2:$D$45,4,FALSE),"-",E171,"-",F171,),CONCATENATE("AGr",VLOOKUP(D171,Listen!$A$2:$D$45,4,FALSE),"-",E171,"-",F171)),"keine vollständige ID")</f>
        <v>keine vollständige ID</v>
      </c>
      <c r="C171" s="28"/>
      <c r="D171" s="144"/>
      <c r="E171" s="144"/>
      <c r="F171" s="151"/>
      <c r="G171" s="12"/>
      <c r="H171" s="12"/>
      <c r="I171" s="12"/>
      <c r="J171" s="12"/>
      <c r="K171" s="12"/>
      <c r="L171" s="145">
        <f>IF(E171&gt;A_Stammdaten!$B$12,0,G171+H171-J171)</f>
        <v>0</v>
      </c>
      <c r="M171" s="12"/>
      <c r="N171" s="12"/>
      <c r="O171" s="12"/>
      <c r="P171" s="45">
        <f t="shared" si="53"/>
        <v>0</v>
      </c>
      <c r="Q171" s="26"/>
      <c r="R171" s="26"/>
      <c r="S171" s="26"/>
      <c r="T171" s="26"/>
      <c r="U171" s="146"/>
      <c r="V171" s="26"/>
      <c r="W171" s="46" t="str">
        <f t="shared" si="54"/>
        <v>-</v>
      </c>
      <c r="X171" s="46" t="str">
        <f t="shared" si="55"/>
        <v>-</v>
      </c>
      <c r="Y171" s="46">
        <f>IF(ISBLANK($D171),0,VLOOKUP($D171,Listen!$A$2:$C$45,2,FALSE))</f>
        <v>0</v>
      </c>
      <c r="Z171" s="46">
        <f>IF(ISBLANK($D171),0,VLOOKUP($D171,Listen!$A$2:$C$45,3,FALSE))</f>
        <v>0</v>
      </c>
      <c r="AA171" s="35">
        <f t="shared" si="77"/>
        <v>0</v>
      </c>
      <c r="AB171" s="35">
        <f t="shared" si="77"/>
        <v>0</v>
      </c>
      <c r="AC171" s="35">
        <f>IFERROR(IF(OR($R171&lt;&gt;"Ja",VLOOKUP($D171,Listen!$A$2:$F$45,5,0)="Nein",E171&lt;IF(D171="LNG Anbindungsanlagen gemäß separater Festlegung",2022,2023)),$Y171,$W171),0)</f>
        <v>0</v>
      </c>
      <c r="AD171" s="35">
        <f>IFERROR(IF(OR($R171&lt;&gt;"Ja",VLOOKUP($D171,Listen!$A$2:$F$45,5,0)="Nein",E171&lt;IF(D171="LNG Anbindungsanlagen gemäß separater Festlegung",2022,2023)),$Y171,$W171),0)</f>
        <v>0</v>
      </c>
      <c r="AE171" s="35">
        <f>IFERROR(IF(OR($S171&lt;&gt;"Ja",VLOOKUP($D171,Listen!$A$2:$F$45,6,0)="Nein"),$Y171,$X171),0)</f>
        <v>0</v>
      </c>
      <c r="AF171" s="35">
        <f>IFERROR(IF(OR($S171&lt;&gt;"Ja",VLOOKUP($D171,Listen!$A$2:$F$45,6,0)="Nein"),$Y171,$X171),0)</f>
        <v>0</v>
      </c>
      <c r="AG171" s="35">
        <f>IFERROR(IF(OR($S171&lt;&gt;"Ja",VLOOKUP($D171,Listen!$A$2:$F$45,6,0)="Nein"),$Y171,$X171),0)</f>
        <v>0</v>
      </c>
      <c r="AH171" s="37">
        <f t="shared" si="56"/>
        <v>0</v>
      </c>
      <c r="AI171" s="147">
        <f>IFERROR(IF(VLOOKUP($D171,Listen!$A$2:$F$45,6,0)="Ja",MAX(BC171:BD171),D_SAV!$BC171),0)</f>
        <v>0</v>
      </c>
      <c r="AJ171" s="37">
        <f t="shared" si="57"/>
        <v>0</v>
      </c>
      <c r="AL171" s="149">
        <f t="shared" si="58"/>
        <v>0</v>
      </c>
      <c r="AM171" s="149">
        <f t="shared" si="59"/>
        <v>0</v>
      </c>
      <c r="AN171" s="149">
        <f t="shared" si="60"/>
        <v>0</v>
      </c>
      <c r="AO171" s="149">
        <f t="shared" si="61"/>
        <v>0</v>
      </c>
      <c r="AP171" s="149">
        <f t="shared" si="62"/>
        <v>0</v>
      </c>
      <c r="AQ171" s="149">
        <f t="shared" si="63"/>
        <v>0</v>
      </c>
      <c r="AR171" s="149">
        <f t="shared" si="64"/>
        <v>0</v>
      </c>
      <c r="AS171" s="149">
        <f t="shared" si="65"/>
        <v>0</v>
      </c>
      <c r="AT171" s="149">
        <f t="shared" si="66"/>
        <v>0</v>
      </c>
      <c r="AU171" s="149">
        <f t="shared" si="67"/>
        <v>0</v>
      </c>
      <c r="AV171" s="149">
        <f t="shared" si="68"/>
        <v>0</v>
      </c>
      <c r="AW171" s="149">
        <f t="shared" si="69"/>
        <v>0</v>
      </c>
      <c r="AX171" s="149">
        <f t="shared" si="70"/>
        <v>0</v>
      </c>
      <c r="AY171" s="149">
        <f t="shared" si="71"/>
        <v>0</v>
      </c>
      <c r="AZ171" s="149">
        <f t="shared" si="72"/>
        <v>0</v>
      </c>
      <c r="BA171" s="149">
        <f>IFERROR(IF(VLOOKUP($D171,Listen!$A$2:$F$45,6,0)="Ja",AX171-MAX(AY171:AZ171),AX171-AY171),0)</f>
        <v>0</v>
      </c>
      <c r="BB171" s="149">
        <f t="shared" si="73"/>
        <v>0</v>
      </c>
      <c r="BC171" s="149">
        <f t="shared" si="74"/>
        <v>0</v>
      </c>
      <c r="BD171" s="149">
        <f t="shared" si="75"/>
        <v>0</v>
      </c>
      <c r="BE171" s="149">
        <f>IFERROR(IF(VLOOKUP($D171,Listen!$A$2:$F$45,6,0)="Ja",BB171-MAX(BC171:BD171),BB171-BC171),0)</f>
        <v>0</v>
      </c>
    </row>
    <row r="172" spans="1:57" s="150" customFormat="1" x14ac:dyDescent="0.25">
      <c r="A172" s="142">
        <v>168</v>
      </c>
      <c r="B172" s="143" t="str">
        <f>IF(AND(E172&lt;&gt;0,D172&lt;&gt;0,F172&lt;&gt;0),IF(C172&lt;&gt;0,CONCATENATE(C172,"-AGr",VLOOKUP(D172,Listen!$A$2:$D$45,4,FALSE),"-",E172,"-",F172,),CONCATENATE("AGr",VLOOKUP(D172,Listen!$A$2:$D$45,4,FALSE),"-",E172,"-",F172)),"keine vollständige ID")</f>
        <v>keine vollständige ID</v>
      </c>
      <c r="C172" s="28"/>
      <c r="D172" s="144"/>
      <c r="E172" s="144"/>
      <c r="F172" s="151"/>
      <c r="G172" s="12"/>
      <c r="H172" s="12"/>
      <c r="I172" s="12"/>
      <c r="J172" s="12"/>
      <c r="K172" s="12"/>
      <c r="L172" s="145">
        <f>IF(E172&gt;A_Stammdaten!$B$12,0,G172+H172-J172)</f>
        <v>0</v>
      </c>
      <c r="M172" s="12"/>
      <c r="N172" s="12"/>
      <c r="O172" s="12"/>
      <c r="P172" s="45">
        <f t="shared" si="53"/>
        <v>0</v>
      </c>
      <c r="Q172" s="26"/>
      <c r="R172" s="26"/>
      <c r="S172" s="26"/>
      <c r="T172" s="26"/>
      <c r="U172" s="146"/>
      <c r="V172" s="26"/>
      <c r="W172" s="46" t="str">
        <f t="shared" si="54"/>
        <v>-</v>
      </c>
      <c r="X172" s="46" t="str">
        <f t="shared" si="55"/>
        <v>-</v>
      </c>
      <c r="Y172" s="46">
        <f>IF(ISBLANK($D172),0,VLOOKUP($D172,Listen!$A$2:$C$45,2,FALSE))</f>
        <v>0</v>
      </c>
      <c r="Z172" s="46">
        <f>IF(ISBLANK($D172),0,VLOOKUP($D172,Listen!$A$2:$C$45,3,FALSE))</f>
        <v>0</v>
      </c>
      <c r="AA172" s="35">
        <f t="shared" si="77"/>
        <v>0</v>
      </c>
      <c r="AB172" s="35">
        <f t="shared" si="77"/>
        <v>0</v>
      </c>
      <c r="AC172" s="35">
        <f>IFERROR(IF(OR($R172&lt;&gt;"Ja",VLOOKUP($D172,Listen!$A$2:$F$45,5,0)="Nein",E172&lt;IF(D172="LNG Anbindungsanlagen gemäß separater Festlegung",2022,2023)),$Y172,$W172),0)</f>
        <v>0</v>
      </c>
      <c r="AD172" s="35">
        <f>IFERROR(IF(OR($R172&lt;&gt;"Ja",VLOOKUP($D172,Listen!$A$2:$F$45,5,0)="Nein",E172&lt;IF(D172="LNG Anbindungsanlagen gemäß separater Festlegung",2022,2023)),$Y172,$W172),0)</f>
        <v>0</v>
      </c>
      <c r="AE172" s="35">
        <f>IFERROR(IF(OR($S172&lt;&gt;"Ja",VLOOKUP($D172,Listen!$A$2:$F$45,6,0)="Nein"),$Y172,$X172),0)</f>
        <v>0</v>
      </c>
      <c r="AF172" s="35">
        <f>IFERROR(IF(OR($S172&lt;&gt;"Ja",VLOOKUP($D172,Listen!$A$2:$F$45,6,0)="Nein"),$Y172,$X172),0)</f>
        <v>0</v>
      </c>
      <c r="AG172" s="35">
        <f>IFERROR(IF(OR($S172&lt;&gt;"Ja",VLOOKUP($D172,Listen!$A$2:$F$45,6,0)="Nein"),$Y172,$X172),0)</f>
        <v>0</v>
      </c>
      <c r="AH172" s="37">
        <f t="shared" si="56"/>
        <v>0</v>
      </c>
      <c r="AI172" s="147">
        <f>IFERROR(IF(VLOOKUP($D172,Listen!$A$2:$F$45,6,0)="Ja",MAX(BC172:BD172),D_SAV!$BC172),0)</f>
        <v>0</v>
      </c>
      <c r="AJ172" s="37">
        <f t="shared" si="57"/>
        <v>0</v>
      </c>
      <c r="AL172" s="149">
        <f t="shared" si="58"/>
        <v>0</v>
      </c>
      <c r="AM172" s="149">
        <f t="shared" si="59"/>
        <v>0</v>
      </c>
      <c r="AN172" s="149">
        <f t="shared" si="60"/>
        <v>0</v>
      </c>
      <c r="AO172" s="149">
        <f t="shared" si="61"/>
        <v>0</v>
      </c>
      <c r="AP172" s="149">
        <f t="shared" si="62"/>
        <v>0</v>
      </c>
      <c r="AQ172" s="149">
        <f t="shared" si="63"/>
        <v>0</v>
      </c>
      <c r="AR172" s="149">
        <f t="shared" si="64"/>
        <v>0</v>
      </c>
      <c r="AS172" s="149">
        <f t="shared" si="65"/>
        <v>0</v>
      </c>
      <c r="AT172" s="149">
        <f t="shared" si="66"/>
        <v>0</v>
      </c>
      <c r="AU172" s="149">
        <f t="shared" si="67"/>
        <v>0</v>
      </c>
      <c r="AV172" s="149">
        <f t="shared" si="68"/>
        <v>0</v>
      </c>
      <c r="AW172" s="149">
        <f t="shared" si="69"/>
        <v>0</v>
      </c>
      <c r="AX172" s="149">
        <f t="shared" si="70"/>
        <v>0</v>
      </c>
      <c r="AY172" s="149">
        <f t="shared" si="71"/>
        <v>0</v>
      </c>
      <c r="AZ172" s="149">
        <f t="shared" si="72"/>
        <v>0</v>
      </c>
      <c r="BA172" s="149">
        <f>IFERROR(IF(VLOOKUP($D172,Listen!$A$2:$F$45,6,0)="Ja",AX172-MAX(AY172:AZ172),AX172-AY172),0)</f>
        <v>0</v>
      </c>
      <c r="BB172" s="149">
        <f t="shared" si="73"/>
        <v>0</v>
      </c>
      <c r="BC172" s="149">
        <f t="shared" si="74"/>
        <v>0</v>
      </c>
      <c r="BD172" s="149">
        <f t="shared" si="75"/>
        <v>0</v>
      </c>
      <c r="BE172" s="149">
        <f>IFERROR(IF(VLOOKUP($D172,Listen!$A$2:$F$45,6,0)="Ja",BB172-MAX(BC172:BD172),BB172-BC172),0)</f>
        <v>0</v>
      </c>
    </row>
    <row r="173" spans="1:57" s="150" customFormat="1" x14ac:dyDescent="0.25">
      <c r="A173" s="142">
        <v>169</v>
      </c>
      <c r="B173" s="143" t="str">
        <f>IF(AND(E173&lt;&gt;0,D173&lt;&gt;0,F173&lt;&gt;0),IF(C173&lt;&gt;0,CONCATENATE(C173,"-AGr",VLOOKUP(D173,Listen!$A$2:$D$45,4,FALSE),"-",E173,"-",F173,),CONCATENATE("AGr",VLOOKUP(D173,Listen!$A$2:$D$45,4,FALSE),"-",E173,"-",F173)),"keine vollständige ID")</f>
        <v>keine vollständige ID</v>
      </c>
      <c r="C173" s="28"/>
      <c r="D173" s="144"/>
      <c r="E173" s="144"/>
      <c r="F173" s="151"/>
      <c r="G173" s="12"/>
      <c r="H173" s="12"/>
      <c r="I173" s="12"/>
      <c r="J173" s="12"/>
      <c r="K173" s="12"/>
      <c r="L173" s="145">
        <f>IF(E173&gt;A_Stammdaten!$B$12,0,G173+H173-J173)</f>
        <v>0</v>
      </c>
      <c r="M173" s="12"/>
      <c r="N173" s="12"/>
      <c r="O173" s="12"/>
      <c r="P173" s="45">
        <f t="shared" si="53"/>
        <v>0</v>
      </c>
      <c r="Q173" s="26"/>
      <c r="R173" s="26"/>
      <c r="S173" s="26"/>
      <c r="T173" s="26"/>
      <c r="U173" s="146"/>
      <c r="V173" s="26"/>
      <c r="W173" s="46" t="str">
        <f t="shared" si="54"/>
        <v>-</v>
      </c>
      <c r="X173" s="46" t="str">
        <f t="shared" si="55"/>
        <v>-</v>
      </c>
      <c r="Y173" s="46">
        <f>IF(ISBLANK($D173),0,VLOOKUP($D173,Listen!$A$2:$C$45,2,FALSE))</f>
        <v>0</v>
      </c>
      <c r="Z173" s="46">
        <f>IF(ISBLANK($D173),0,VLOOKUP($D173,Listen!$A$2:$C$45,3,FALSE))</f>
        <v>0</v>
      </c>
      <c r="AA173" s="35">
        <f t="shared" si="77"/>
        <v>0</v>
      </c>
      <c r="AB173" s="35">
        <f t="shared" si="77"/>
        <v>0</v>
      </c>
      <c r="AC173" s="35">
        <f>IFERROR(IF(OR($R173&lt;&gt;"Ja",VLOOKUP($D173,Listen!$A$2:$F$45,5,0)="Nein",E173&lt;IF(D173="LNG Anbindungsanlagen gemäß separater Festlegung",2022,2023)),$Y173,$W173),0)</f>
        <v>0</v>
      </c>
      <c r="AD173" s="35">
        <f>IFERROR(IF(OR($R173&lt;&gt;"Ja",VLOOKUP($D173,Listen!$A$2:$F$45,5,0)="Nein",E173&lt;IF(D173="LNG Anbindungsanlagen gemäß separater Festlegung",2022,2023)),$Y173,$W173),0)</f>
        <v>0</v>
      </c>
      <c r="AE173" s="35">
        <f>IFERROR(IF(OR($S173&lt;&gt;"Ja",VLOOKUP($D173,Listen!$A$2:$F$45,6,0)="Nein"),$Y173,$X173),0)</f>
        <v>0</v>
      </c>
      <c r="AF173" s="35">
        <f>IFERROR(IF(OR($S173&lt;&gt;"Ja",VLOOKUP($D173,Listen!$A$2:$F$45,6,0)="Nein"),$Y173,$X173),0)</f>
        <v>0</v>
      </c>
      <c r="AG173" s="35">
        <f>IFERROR(IF(OR($S173&lt;&gt;"Ja",VLOOKUP($D173,Listen!$A$2:$F$45,6,0)="Nein"),$Y173,$X173),0)</f>
        <v>0</v>
      </c>
      <c r="AH173" s="37">
        <f t="shared" si="56"/>
        <v>0</v>
      </c>
      <c r="AI173" s="147">
        <f>IFERROR(IF(VLOOKUP($D173,Listen!$A$2:$F$45,6,0)="Ja",MAX(BC173:BD173),D_SAV!$BC173),0)</f>
        <v>0</v>
      </c>
      <c r="AJ173" s="37">
        <f t="shared" si="57"/>
        <v>0</v>
      </c>
      <c r="AL173" s="149">
        <f t="shared" si="58"/>
        <v>0</v>
      </c>
      <c r="AM173" s="149">
        <f t="shared" si="59"/>
        <v>0</v>
      </c>
      <c r="AN173" s="149">
        <f t="shared" si="60"/>
        <v>0</v>
      </c>
      <c r="AO173" s="149">
        <f t="shared" si="61"/>
        <v>0</v>
      </c>
      <c r="AP173" s="149">
        <f t="shared" si="62"/>
        <v>0</v>
      </c>
      <c r="AQ173" s="149">
        <f t="shared" si="63"/>
        <v>0</v>
      </c>
      <c r="AR173" s="149">
        <f t="shared" si="64"/>
        <v>0</v>
      </c>
      <c r="AS173" s="149">
        <f t="shared" si="65"/>
        <v>0</v>
      </c>
      <c r="AT173" s="149">
        <f t="shared" si="66"/>
        <v>0</v>
      </c>
      <c r="AU173" s="149">
        <f t="shared" si="67"/>
        <v>0</v>
      </c>
      <c r="AV173" s="149">
        <f t="shared" si="68"/>
        <v>0</v>
      </c>
      <c r="AW173" s="149">
        <f t="shared" si="69"/>
        <v>0</v>
      </c>
      <c r="AX173" s="149">
        <f t="shared" si="70"/>
        <v>0</v>
      </c>
      <c r="AY173" s="149">
        <f t="shared" si="71"/>
        <v>0</v>
      </c>
      <c r="AZ173" s="149">
        <f t="shared" si="72"/>
        <v>0</v>
      </c>
      <c r="BA173" s="149">
        <f>IFERROR(IF(VLOOKUP($D173,Listen!$A$2:$F$45,6,0)="Ja",AX173-MAX(AY173:AZ173),AX173-AY173),0)</f>
        <v>0</v>
      </c>
      <c r="BB173" s="149">
        <f t="shared" si="73"/>
        <v>0</v>
      </c>
      <c r="BC173" s="149">
        <f t="shared" si="74"/>
        <v>0</v>
      </c>
      <c r="BD173" s="149">
        <f t="shared" si="75"/>
        <v>0</v>
      </c>
      <c r="BE173" s="149">
        <f>IFERROR(IF(VLOOKUP($D173,Listen!$A$2:$F$45,6,0)="Ja",BB173-MAX(BC173:BD173),BB173-BC173),0)</f>
        <v>0</v>
      </c>
    </row>
    <row r="174" spans="1:57" s="150" customFormat="1" x14ac:dyDescent="0.25">
      <c r="A174" s="142">
        <v>170</v>
      </c>
      <c r="B174" s="143" t="str">
        <f>IF(AND(E174&lt;&gt;0,D174&lt;&gt;0,F174&lt;&gt;0),IF(C174&lt;&gt;0,CONCATENATE(C174,"-AGr",VLOOKUP(D174,Listen!$A$2:$D$45,4,FALSE),"-",E174,"-",F174,),CONCATENATE("AGr",VLOOKUP(D174,Listen!$A$2:$D$45,4,FALSE),"-",E174,"-",F174)),"keine vollständige ID")</f>
        <v>keine vollständige ID</v>
      </c>
      <c r="C174" s="28"/>
      <c r="D174" s="144"/>
      <c r="E174" s="144"/>
      <c r="F174" s="151"/>
      <c r="G174" s="12"/>
      <c r="H174" s="12"/>
      <c r="I174" s="12"/>
      <c r="J174" s="12"/>
      <c r="K174" s="12"/>
      <c r="L174" s="145">
        <f>IF(E174&gt;A_Stammdaten!$B$12,0,G174+H174-J174)</f>
        <v>0</v>
      </c>
      <c r="M174" s="12"/>
      <c r="N174" s="12"/>
      <c r="O174" s="12"/>
      <c r="P174" s="45">
        <f t="shared" si="53"/>
        <v>0</v>
      </c>
      <c r="Q174" s="26"/>
      <c r="R174" s="26"/>
      <c r="S174" s="26"/>
      <c r="T174" s="26"/>
      <c r="U174" s="146"/>
      <c r="V174" s="26"/>
      <c r="W174" s="46" t="str">
        <f t="shared" si="54"/>
        <v>-</v>
      </c>
      <c r="X174" s="46" t="str">
        <f t="shared" si="55"/>
        <v>-</v>
      </c>
      <c r="Y174" s="46">
        <f>IF(ISBLANK($D174),0,VLOOKUP($D174,Listen!$A$2:$C$45,2,FALSE))</f>
        <v>0</v>
      </c>
      <c r="Z174" s="46">
        <f>IF(ISBLANK($D174),0,VLOOKUP($D174,Listen!$A$2:$C$45,3,FALSE))</f>
        <v>0</v>
      </c>
      <c r="AA174" s="35">
        <f t="shared" si="77"/>
        <v>0</v>
      </c>
      <c r="AB174" s="35">
        <f t="shared" si="77"/>
        <v>0</v>
      </c>
      <c r="AC174" s="35">
        <f>IFERROR(IF(OR($R174&lt;&gt;"Ja",VLOOKUP($D174,Listen!$A$2:$F$45,5,0)="Nein",E174&lt;IF(D174="LNG Anbindungsanlagen gemäß separater Festlegung",2022,2023)),$Y174,$W174),0)</f>
        <v>0</v>
      </c>
      <c r="AD174" s="35">
        <f>IFERROR(IF(OR($R174&lt;&gt;"Ja",VLOOKUP($D174,Listen!$A$2:$F$45,5,0)="Nein",E174&lt;IF(D174="LNG Anbindungsanlagen gemäß separater Festlegung",2022,2023)),$Y174,$W174),0)</f>
        <v>0</v>
      </c>
      <c r="AE174" s="35">
        <f>IFERROR(IF(OR($S174&lt;&gt;"Ja",VLOOKUP($D174,Listen!$A$2:$F$45,6,0)="Nein"),$Y174,$X174),0)</f>
        <v>0</v>
      </c>
      <c r="AF174" s="35">
        <f>IFERROR(IF(OR($S174&lt;&gt;"Ja",VLOOKUP($D174,Listen!$A$2:$F$45,6,0)="Nein"),$Y174,$X174),0)</f>
        <v>0</v>
      </c>
      <c r="AG174" s="35">
        <f>IFERROR(IF(OR($S174&lt;&gt;"Ja",VLOOKUP($D174,Listen!$A$2:$F$45,6,0)="Nein"),$Y174,$X174),0)</f>
        <v>0</v>
      </c>
      <c r="AH174" s="37">
        <f t="shared" si="56"/>
        <v>0</v>
      </c>
      <c r="AI174" s="147">
        <f>IFERROR(IF(VLOOKUP($D174,Listen!$A$2:$F$45,6,0)="Ja",MAX(BC174:BD174),D_SAV!$BC174),0)</f>
        <v>0</v>
      </c>
      <c r="AJ174" s="37">
        <f t="shared" si="57"/>
        <v>0</v>
      </c>
      <c r="AL174" s="149">
        <f t="shared" si="58"/>
        <v>0</v>
      </c>
      <c r="AM174" s="149">
        <f t="shared" si="59"/>
        <v>0</v>
      </c>
      <c r="AN174" s="149">
        <f t="shared" si="60"/>
        <v>0</v>
      </c>
      <c r="AO174" s="149">
        <f t="shared" si="61"/>
        <v>0</v>
      </c>
      <c r="AP174" s="149">
        <f t="shared" si="62"/>
        <v>0</v>
      </c>
      <c r="AQ174" s="149">
        <f t="shared" si="63"/>
        <v>0</v>
      </c>
      <c r="AR174" s="149">
        <f t="shared" si="64"/>
        <v>0</v>
      </c>
      <c r="AS174" s="149">
        <f t="shared" si="65"/>
        <v>0</v>
      </c>
      <c r="AT174" s="149">
        <f t="shared" si="66"/>
        <v>0</v>
      </c>
      <c r="AU174" s="149">
        <f t="shared" si="67"/>
        <v>0</v>
      </c>
      <c r="AV174" s="149">
        <f t="shared" si="68"/>
        <v>0</v>
      </c>
      <c r="AW174" s="149">
        <f t="shared" si="69"/>
        <v>0</v>
      </c>
      <c r="AX174" s="149">
        <f t="shared" si="70"/>
        <v>0</v>
      </c>
      <c r="AY174" s="149">
        <f t="shared" si="71"/>
        <v>0</v>
      </c>
      <c r="AZ174" s="149">
        <f t="shared" si="72"/>
        <v>0</v>
      </c>
      <c r="BA174" s="149">
        <f>IFERROR(IF(VLOOKUP($D174,Listen!$A$2:$F$45,6,0)="Ja",AX174-MAX(AY174:AZ174),AX174-AY174),0)</f>
        <v>0</v>
      </c>
      <c r="BB174" s="149">
        <f t="shared" si="73"/>
        <v>0</v>
      </c>
      <c r="BC174" s="149">
        <f t="shared" si="74"/>
        <v>0</v>
      </c>
      <c r="BD174" s="149">
        <f t="shared" si="75"/>
        <v>0</v>
      </c>
      <c r="BE174" s="149">
        <f>IFERROR(IF(VLOOKUP($D174,Listen!$A$2:$F$45,6,0)="Ja",BB174-MAX(BC174:BD174),BB174-BC174),0)</f>
        <v>0</v>
      </c>
    </row>
    <row r="175" spans="1:57" s="150" customFormat="1" x14ac:dyDescent="0.25">
      <c r="A175" s="142">
        <v>171</v>
      </c>
      <c r="B175" s="143" t="str">
        <f>IF(AND(E175&lt;&gt;0,D175&lt;&gt;0,F175&lt;&gt;0),IF(C175&lt;&gt;0,CONCATENATE(C175,"-AGr",VLOOKUP(D175,Listen!$A$2:$D$45,4,FALSE),"-",E175,"-",F175,),CONCATENATE("AGr",VLOOKUP(D175,Listen!$A$2:$D$45,4,FALSE),"-",E175,"-",F175)),"keine vollständige ID")</f>
        <v>keine vollständige ID</v>
      </c>
      <c r="C175" s="28"/>
      <c r="D175" s="144"/>
      <c r="E175" s="144"/>
      <c r="F175" s="151"/>
      <c r="G175" s="12"/>
      <c r="H175" s="12"/>
      <c r="I175" s="12"/>
      <c r="J175" s="12"/>
      <c r="K175" s="12"/>
      <c r="L175" s="145">
        <f>IF(E175&gt;A_Stammdaten!$B$12,0,G175+H175-J175)</f>
        <v>0</v>
      </c>
      <c r="M175" s="12"/>
      <c r="N175" s="12"/>
      <c r="O175" s="12"/>
      <c r="P175" s="45">
        <f t="shared" si="53"/>
        <v>0</v>
      </c>
      <c r="Q175" s="26"/>
      <c r="R175" s="26"/>
      <c r="S175" s="26"/>
      <c r="T175" s="26"/>
      <c r="U175" s="146"/>
      <c r="V175" s="26"/>
      <c r="W175" s="46" t="str">
        <f t="shared" si="54"/>
        <v>-</v>
      </c>
      <c r="X175" s="46" t="str">
        <f t="shared" si="55"/>
        <v>-</v>
      </c>
      <c r="Y175" s="46">
        <f>IF(ISBLANK($D175),0,VLOOKUP($D175,Listen!$A$2:$C$45,2,FALSE))</f>
        <v>0</v>
      </c>
      <c r="Z175" s="46">
        <f>IF(ISBLANK($D175),0,VLOOKUP($D175,Listen!$A$2:$C$45,3,FALSE))</f>
        <v>0</v>
      </c>
      <c r="AA175" s="35">
        <f t="shared" si="77"/>
        <v>0</v>
      </c>
      <c r="AB175" s="35">
        <f t="shared" si="77"/>
        <v>0</v>
      </c>
      <c r="AC175" s="35">
        <f>IFERROR(IF(OR($R175&lt;&gt;"Ja",VLOOKUP($D175,Listen!$A$2:$F$45,5,0)="Nein",E175&lt;IF(D175="LNG Anbindungsanlagen gemäß separater Festlegung",2022,2023)),$Y175,$W175),0)</f>
        <v>0</v>
      </c>
      <c r="AD175" s="35">
        <f>IFERROR(IF(OR($R175&lt;&gt;"Ja",VLOOKUP($D175,Listen!$A$2:$F$45,5,0)="Nein",E175&lt;IF(D175="LNG Anbindungsanlagen gemäß separater Festlegung",2022,2023)),$Y175,$W175),0)</f>
        <v>0</v>
      </c>
      <c r="AE175" s="35">
        <f>IFERROR(IF(OR($S175&lt;&gt;"Ja",VLOOKUP($D175,Listen!$A$2:$F$45,6,0)="Nein"),$Y175,$X175),0)</f>
        <v>0</v>
      </c>
      <c r="AF175" s="35">
        <f>IFERROR(IF(OR($S175&lt;&gt;"Ja",VLOOKUP($D175,Listen!$A$2:$F$45,6,0)="Nein"),$Y175,$X175),0)</f>
        <v>0</v>
      </c>
      <c r="AG175" s="35">
        <f>IFERROR(IF(OR($S175&lt;&gt;"Ja",VLOOKUP($D175,Listen!$A$2:$F$45,6,0)="Nein"),$Y175,$X175),0)</f>
        <v>0</v>
      </c>
      <c r="AH175" s="37">
        <f t="shared" si="56"/>
        <v>0</v>
      </c>
      <c r="AI175" s="147">
        <f>IFERROR(IF(VLOOKUP($D175,Listen!$A$2:$F$45,6,0)="Ja",MAX(BC175:BD175),D_SAV!$BC175),0)</f>
        <v>0</v>
      </c>
      <c r="AJ175" s="37">
        <f t="shared" si="57"/>
        <v>0</v>
      </c>
      <c r="AL175" s="149">
        <f t="shared" si="58"/>
        <v>0</v>
      </c>
      <c r="AM175" s="149">
        <f t="shared" si="59"/>
        <v>0</v>
      </c>
      <c r="AN175" s="149">
        <f t="shared" si="60"/>
        <v>0</v>
      </c>
      <c r="AO175" s="149">
        <f t="shared" si="61"/>
        <v>0</v>
      </c>
      <c r="AP175" s="149">
        <f t="shared" si="62"/>
        <v>0</v>
      </c>
      <c r="AQ175" s="149">
        <f t="shared" si="63"/>
        <v>0</v>
      </c>
      <c r="AR175" s="149">
        <f t="shared" si="64"/>
        <v>0</v>
      </c>
      <c r="AS175" s="149">
        <f t="shared" si="65"/>
        <v>0</v>
      </c>
      <c r="AT175" s="149">
        <f t="shared" si="66"/>
        <v>0</v>
      </c>
      <c r="AU175" s="149">
        <f t="shared" si="67"/>
        <v>0</v>
      </c>
      <c r="AV175" s="149">
        <f t="shared" si="68"/>
        <v>0</v>
      </c>
      <c r="AW175" s="149">
        <f t="shared" si="69"/>
        <v>0</v>
      </c>
      <c r="AX175" s="149">
        <f t="shared" si="70"/>
        <v>0</v>
      </c>
      <c r="AY175" s="149">
        <f t="shared" si="71"/>
        <v>0</v>
      </c>
      <c r="AZ175" s="149">
        <f t="shared" si="72"/>
        <v>0</v>
      </c>
      <c r="BA175" s="149">
        <f>IFERROR(IF(VLOOKUP($D175,Listen!$A$2:$F$45,6,0)="Ja",AX175-MAX(AY175:AZ175),AX175-AY175),0)</f>
        <v>0</v>
      </c>
      <c r="BB175" s="149">
        <f t="shared" si="73"/>
        <v>0</v>
      </c>
      <c r="BC175" s="149">
        <f t="shared" si="74"/>
        <v>0</v>
      </c>
      <c r="BD175" s="149">
        <f t="shared" si="75"/>
        <v>0</v>
      </c>
      <c r="BE175" s="149">
        <f>IFERROR(IF(VLOOKUP($D175,Listen!$A$2:$F$45,6,0)="Ja",BB175-MAX(BC175:BD175),BB175-BC175),0)</f>
        <v>0</v>
      </c>
    </row>
    <row r="176" spans="1:57" s="150" customFormat="1" x14ac:dyDescent="0.25">
      <c r="A176" s="142">
        <v>172</v>
      </c>
      <c r="B176" s="143" t="str">
        <f>IF(AND(E176&lt;&gt;0,D176&lt;&gt;0,F176&lt;&gt;0),IF(C176&lt;&gt;0,CONCATENATE(C176,"-AGr",VLOOKUP(D176,Listen!$A$2:$D$45,4,FALSE),"-",E176,"-",F176,),CONCATENATE("AGr",VLOOKUP(D176,Listen!$A$2:$D$45,4,FALSE),"-",E176,"-",F176)),"keine vollständige ID")</f>
        <v>keine vollständige ID</v>
      </c>
      <c r="C176" s="28"/>
      <c r="D176" s="144"/>
      <c r="E176" s="144"/>
      <c r="F176" s="151"/>
      <c r="G176" s="12"/>
      <c r="H176" s="12"/>
      <c r="I176" s="12"/>
      <c r="J176" s="12"/>
      <c r="K176" s="12"/>
      <c r="L176" s="145">
        <f>IF(E176&gt;A_Stammdaten!$B$12,0,G176+H176-J176)</f>
        <v>0</v>
      </c>
      <c r="M176" s="12"/>
      <c r="N176" s="12"/>
      <c r="O176" s="12"/>
      <c r="P176" s="45">
        <f t="shared" si="53"/>
        <v>0</v>
      </c>
      <c r="Q176" s="26"/>
      <c r="R176" s="26"/>
      <c r="S176" s="26"/>
      <c r="T176" s="26"/>
      <c r="U176" s="146"/>
      <c r="V176" s="26"/>
      <c r="W176" s="46" t="str">
        <f t="shared" si="54"/>
        <v>-</v>
      </c>
      <c r="X176" s="46" t="str">
        <f t="shared" si="55"/>
        <v>-</v>
      </c>
      <c r="Y176" s="46">
        <f>IF(ISBLANK($D176),0,VLOOKUP($D176,Listen!$A$2:$C$45,2,FALSE))</f>
        <v>0</v>
      </c>
      <c r="Z176" s="46">
        <f>IF(ISBLANK($D176),0,VLOOKUP($D176,Listen!$A$2:$C$45,3,FALSE))</f>
        <v>0</v>
      </c>
      <c r="AA176" s="35">
        <f t="shared" si="77"/>
        <v>0</v>
      </c>
      <c r="AB176" s="35">
        <f t="shared" si="77"/>
        <v>0</v>
      </c>
      <c r="AC176" s="35">
        <f>IFERROR(IF(OR($R176&lt;&gt;"Ja",VLOOKUP($D176,Listen!$A$2:$F$45,5,0)="Nein",E176&lt;IF(D176="LNG Anbindungsanlagen gemäß separater Festlegung",2022,2023)),$Y176,$W176),0)</f>
        <v>0</v>
      </c>
      <c r="AD176" s="35">
        <f>IFERROR(IF(OR($R176&lt;&gt;"Ja",VLOOKUP($D176,Listen!$A$2:$F$45,5,0)="Nein",E176&lt;IF(D176="LNG Anbindungsanlagen gemäß separater Festlegung",2022,2023)),$Y176,$W176),0)</f>
        <v>0</v>
      </c>
      <c r="AE176" s="35">
        <f>IFERROR(IF(OR($S176&lt;&gt;"Ja",VLOOKUP($D176,Listen!$A$2:$F$45,6,0)="Nein"),$Y176,$X176),0)</f>
        <v>0</v>
      </c>
      <c r="AF176" s="35">
        <f>IFERROR(IF(OR($S176&lt;&gt;"Ja",VLOOKUP($D176,Listen!$A$2:$F$45,6,0)="Nein"),$Y176,$X176),0)</f>
        <v>0</v>
      </c>
      <c r="AG176" s="35">
        <f>IFERROR(IF(OR($S176&lt;&gt;"Ja",VLOOKUP($D176,Listen!$A$2:$F$45,6,0)="Nein"),$Y176,$X176),0)</f>
        <v>0</v>
      </c>
      <c r="AH176" s="37">
        <f t="shared" si="56"/>
        <v>0</v>
      </c>
      <c r="AI176" s="147">
        <f>IFERROR(IF(VLOOKUP($D176,Listen!$A$2:$F$45,6,0)="Ja",MAX(BC176:BD176),D_SAV!$BC176),0)</f>
        <v>0</v>
      </c>
      <c r="AJ176" s="37">
        <f t="shared" si="57"/>
        <v>0</v>
      </c>
      <c r="AL176" s="149">
        <f t="shared" si="58"/>
        <v>0</v>
      </c>
      <c r="AM176" s="149">
        <f t="shared" si="59"/>
        <v>0</v>
      </c>
      <c r="AN176" s="149">
        <f t="shared" si="60"/>
        <v>0</v>
      </c>
      <c r="AO176" s="149">
        <f t="shared" si="61"/>
        <v>0</v>
      </c>
      <c r="AP176" s="149">
        <f t="shared" si="62"/>
        <v>0</v>
      </c>
      <c r="AQ176" s="149">
        <f t="shared" si="63"/>
        <v>0</v>
      </c>
      <c r="AR176" s="149">
        <f t="shared" si="64"/>
        <v>0</v>
      </c>
      <c r="AS176" s="149">
        <f t="shared" si="65"/>
        <v>0</v>
      </c>
      <c r="AT176" s="149">
        <f t="shared" si="66"/>
        <v>0</v>
      </c>
      <c r="AU176" s="149">
        <f t="shared" si="67"/>
        <v>0</v>
      </c>
      <c r="AV176" s="149">
        <f t="shared" si="68"/>
        <v>0</v>
      </c>
      <c r="AW176" s="149">
        <f t="shared" si="69"/>
        <v>0</v>
      </c>
      <c r="AX176" s="149">
        <f t="shared" si="70"/>
        <v>0</v>
      </c>
      <c r="AY176" s="149">
        <f t="shared" si="71"/>
        <v>0</v>
      </c>
      <c r="AZ176" s="149">
        <f t="shared" si="72"/>
        <v>0</v>
      </c>
      <c r="BA176" s="149">
        <f>IFERROR(IF(VLOOKUP($D176,Listen!$A$2:$F$45,6,0)="Ja",AX176-MAX(AY176:AZ176),AX176-AY176),0)</f>
        <v>0</v>
      </c>
      <c r="BB176" s="149">
        <f t="shared" si="73"/>
        <v>0</v>
      </c>
      <c r="BC176" s="149">
        <f t="shared" si="74"/>
        <v>0</v>
      </c>
      <c r="BD176" s="149">
        <f t="shared" si="75"/>
        <v>0</v>
      </c>
      <c r="BE176" s="149">
        <f>IFERROR(IF(VLOOKUP($D176,Listen!$A$2:$F$45,6,0)="Ja",BB176-MAX(BC176:BD176),BB176-BC176),0)</f>
        <v>0</v>
      </c>
    </row>
    <row r="177" spans="1:57" s="150" customFormat="1" x14ac:dyDescent="0.25">
      <c r="A177" s="142">
        <v>173</v>
      </c>
      <c r="B177" s="143" t="str">
        <f>IF(AND(E177&lt;&gt;0,D177&lt;&gt;0,F177&lt;&gt;0),IF(C177&lt;&gt;0,CONCATENATE(C177,"-AGr",VLOOKUP(D177,Listen!$A$2:$D$45,4,FALSE),"-",E177,"-",F177,),CONCATENATE("AGr",VLOOKUP(D177,Listen!$A$2:$D$45,4,FALSE),"-",E177,"-",F177)),"keine vollständige ID")</f>
        <v>keine vollständige ID</v>
      </c>
      <c r="C177" s="28"/>
      <c r="D177" s="144"/>
      <c r="E177" s="144"/>
      <c r="F177" s="151"/>
      <c r="G177" s="12"/>
      <c r="H177" s="12"/>
      <c r="I177" s="12"/>
      <c r="J177" s="12"/>
      <c r="K177" s="12"/>
      <c r="L177" s="145">
        <f>IF(E177&gt;A_Stammdaten!$B$12,0,G177+H177-J177)</f>
        <v>0</v>
      </c>
      <c r="M177" s="12"/>
      <c r="N177" s="12"/>
      <c r="O177" s="12"/>
      <c r="P177" s="45">
        <f t="shared" si="53"/>
        <v>0</v>
      </c>
      <c r="Q177" s="26"/>
      <c r="R177" s="26"/>
      <c r="S177" s="26"/>
      <c r="T177" s="26"/>
      <c r="U177" s="146"/>
      <c r="V177" s="26"/>
      <c r="W177" s="46" t="str">
        <f t="shared" si="54"/>
        <v>-</v>
      </c>
      <c r="X177" s="46" t="str">
        <f t="shared" si="55"/>
        <v>-</v>
      </c>
      <c r="Y177" s="46">
        <f>IF(ISBLANK($D177),0,VLOOKUP($D177,Listen!$A$2:$C$45,2,FALSE))</f>
        <v>0</v>
      </c>
      <c r="Z177" s="46">
        <f>IF(ISBLANK($D177),0,VLOOKUP($D177,Listen!$A$2:$C$45,3,FALSE))</f>
        <v>0</v>
      </c>
      <c r="AA177" s="35">
        <f t="shared" si="77"/>
        <v>0</v>
      </c>
      <c r="AB177" s="35">
        <f t="shared" si="77"/>
        <v>0</v>
      </c>
      <c r="AC177" s="35">
        <f>IFERROR(IF(OR($R177&lt;&gt;"Ja",VLOOKUP($D177,Listen!$A$2:$F$45,5,0)="Nein",E177&lt;IF(D177="LNG Anbindungsanlagen gemäß separater Festlegung",2022,2023)),$Y177,$W177),0)</f>
        <v>0</v>
      </c>
      <c r="AD177" s="35">
        <f>IFERROR(IF(OR($R177&lt;&gt;"Ja",VLOOKUP($D177,Listen!$A$2:$F$45,5,0)="Nein",E177&lt;IF(D177="LNG Anbindungsanlagen gemäß separater Festlegung",2022,2023)),$Y177,$W177),0)</f>
        <v>0</v>
      </c>
      <c r="AE177" s="35">
        <f>IFERROR(IF(OR($S177&lt;&gt;"Ja",VLOOKUP($D177,Listen!$A$2:$F$45,6,0)="Nein"),$Y177,$X177),0)</f>
        <v>0</v>
      </c>
      <c r="AF177" s="35">
        <f>IFERROR(IF(OR($S177&lt;&gt;"Ja",VLOOKUP($D177,Listen!$A$2:$F$45,6,0)="Nein"),$Y177,$X177),0)</f>
        <v>0</v>
      </c>
      <c r="AG177" s="35">
        <f>IFERROR(IF(OR($S177&lt;&gt;"Ja",VLOOKUP($D177,Listen!$A$2:$F$45,6,0)="Nein"),$Y177,$X177),0)</f>
        <v>0</v>
      </c>
      <c r="AH177" s="37">
        <f t="shared" si="56"/>
        <v>0</v>
      </c>
      <c r="AI177" s="147">
        <f>IFERROR(IF(VLOOKUP($D177,Listen!$A$2:$F$45,6,0)="Ja",MAX(BC177:BD177),D_SAV!$BC177),0)</f>
        <v>0</v>
      </c>
      <c r="AJ177" s="37">
        <f t="shared" si="57"/>
        <v>0</v>
      </c>
      <c r="AL177" s="149">
        <f t="shared" si="58"/>
        <v>0</v>
      </c>
      <c r="AM177" s="149">
        <f t="shared" si="59"/>
        <v>0</v>
      </c>
      <c r="AN177" s="149">
        <f t="shared" si="60"/>
        <v>0</v>
      </c>
      <c r="AO177" s="149">
        <f t="shared" si="61"/>
        <v>0</v>
      </c>
      <c r="AP177" s="149">
        <f t="shared" si="62"/>
        <v>0</v>
      </c>
      <c r="AQ177" s="149">
        <f t="shared" si="63"/>
        <v>0</v>
      </c>
      <c r="AR177" s="149">
        <f t="shared" si="64"/>
        <v>0</v>
      </c>
      <c r="AS177" s="149">
        <f t="shared" si="65"/>
        <v>0</v>
      </c>
      <c r="AT177" s="149">
        <f t="shared" si="66"/>
        <v>0</v>
      </c>
      <c r="AU177" s="149">
        <f t="shared" si="67"/>
        <v>0</v>
      </c>
      <c r="AV177" s="149">
        <f t="shared" si="68"/>
        <v>0</v>
      </c>
      <c r="AW177" s="149">
        <f t="shared" si="69"/>
        <v>0</v>
      </c>
      <c r="AX177" s="149">
        <f t="shared" si="70"/>
        <v>0</v>
      </c>
      <c r="AY177" s="149">
        <f t="shared" si="71"/>
        <v>0</v>
      </c>
      <c r="AZ177" s="149">
        <f t="shared" si="72"/>
        <v>0</v>
      </c>
      <c r="BA177" s="149">
        <f>IFERROR(IF(VLOOKUP($D177,Listen!$A$2:$F$45,6,0)="Ja",AX177-MAX(AY177:AZ177),AX177-AY177),0)</f>
        <v>0</v>
      </c>
      <c r="BB177" s="149">
        <f t="shared" si="73"/>
        <v>0</v>
      </c>
      <c r="BC177" s="149">
        <f t="shared" si="74"/>
        <v>0</v>
      </c>
      <c r="BD177" s="149">
        <f t="shared" si="75"/>
        <v>0</v>
      </c>
      <c r="BE177" s="149">
        <f>IFERROR(IF(VLOOKUP($D177,Listen!$A$2:$F$45,6,0)="Ja",BB177-MAX(BC177:BD177),BB177-BC177),0)</f>
        <v>0</v>
      </c>
    </row>
    <row r="178" spans="1:57" s="150" customFormat="1" x14ac:dyDescent="0.25">
      <c r="A178" s="142">
        <v>174</v>
      </c>
      <c r="B178" s="143" t="str">
        <f>IF(AND(E178&lt;&gt;0,D178&lt;&gt;0,F178&lt;&gt;0),IF(C178&lt;&gt;0,CONCATENATE(C178,"-AGr",VLOOKUP(D178,Listen!$A$2:$D$45,4,FALSE),"-",E178,"-",F178,),CONCATENATE("AGr",VLOOKUP(D178,Listen!$A$2:$D$45,4,FALSE),"-",E178,"-",F178)),"keine vollständige ID")</f>
        <v>keine vollständige ID</v>
      </c>
      <c r="C178" s="28"/>
      <c r="D178" s="144"/>
      <c r="E178" s="144"/>
      <c r="F178" s="151"/>
      <c r="G178" s="12"/>
      <c r="H178" s="12"/>
      <c r="I178" s="12"/>
      <c r="J178" s="12"/>
      <c r="K178" s="12"/>
      <c r="L178" s="145">
        <f>IF(E178&gt;A_Stammdaten!$B$12,0,G178+H178-J178)</f>
        <v>0</v>
      </c>
      <c r="M178" s="12"/>
      <c r="N178" s="12"/>
      <c r="O178" s="12"/>
      <c r="P178" s="45">
        <f t="shared" si="53"/>
        <v>0</v>
      </c>
      <c r="Q178" s="26"/>
      <c r="R178" s="26"/>
      <c r="S178" s="26"/>
      <c r="T178" s="26"/>
      <c r="U178" s="146"/>
      <c r="V178" s="26"/>
      <c r="W178" s="46" t="str">
        <f t="shared" si="54"/>
        <v>-</v>
      </c>
      <c r="X178" s="46" t="str">
        <f t="shared" si="55"/>
        <v>-</v>
      </c>
      <c r="Y178" s="46">
        <f>IF(ISBLANK($D178),0,VLOOKUP($D178,Listen!$A$2:$C$45,2,FALSE))</f>
        <v>0</v>
      </c>
      <c r="Z178" s="46">
        <f>IF(ISBLANK($D178),0,VLOOKUP($D178,Listen!$A$2:$C$45,3,FALSE))</f>
        <v>0</v>
      </c>
      <c r="AA178" s="35">
        <f t="shared" si="77"/>
        <v>0</v>
      </c>
      <c r="AB178" s="35">
        <f t="shared" si="77"/>
        <v>0</v>
      </c>
      <c r="AC178" s="35">
        <f>IFERROR(IF(OR($R178&lt;&gt;"Ja",VLOOKUP($D178,Listen!$A$2:$F$45,5,0)="Nein",E178&lt;IF(D178="LNG Anbindungsanlagen gemäß separater Festlegung",2022,2023)),$Y178,$W178),0)</f>
        <v>0</v>
      </c>
      <c r="AD178" s="35">
        <f>IFERROR(IF(OR($R178&lt;&gt;"Ja",VLOOKUP($D178,Listen!$A$2:$F$45,5,0)="Nein",E178&lt;IF(D178="LNG Anbindungsanlagen gemäß separater Festlegung",2022,2023)),$Y178,$W178),0)</f>
        <v>0</v>
      </c>
      <c r="AE178" s="35">
        <f>IFERROR(IF(OR($S178&lt;&gt;"Ja",VLOOKUP($D178,Listen!$A$2:$F$45,6,0)="Nein"),$Y178,$X178),0)</f>
        <v>0</v>
      </c>
      <c r="AF178" s="35">
        <f>IFERROR(IF(OR($S178&lt;&gt;"Ja",VLOOKUP($D178,Listen!$A$2:$F$45,6,0)="Nein"),$Y178,$X178),0)</f>
        <v>0</v>
      </c>
      <c r="AG178" s="35">
        <f>IFERROR(IF(OR($S178&lt;&gt;"Ja",VLOOKUP($D178,Listen!$A$2:$F$45,6,0)="Nein"),$Y178,$X178),0)</f>
        <v>0</v>
      </c>
      <c r="AH178" s="37">
        <f t="shared" si="56"/>
        <v>0</v>
      </c>
      <c r="AI178" s="147">
        <f>IFERROR(IF(VLOOKUP($D178,Listen!$A$2:$F$45,6,0)="Ja",MAX(BC178:BD178),D_SAV!$BC178),0)</f>
        <v>0</v>
      </c>
      <c r="AJ178" s="37">
        <f t="shared" si="57"/>
        <v>0</v>
      </c>
      <c r="AL178" s="149">
        <f t="shared" si="58"/>
        <v>0</v>
      </c>
      <c r="AM178" s="149">
        <f t="shared" si="59"/>
        <v>0</v>
      </c>
      <c r="AN178" s="149">
        <f t="shared" si="60"/>
        <v>0</v>
      </c>
      <c r="AO178" s="149">
        <f t="shared" si="61"/>
        <v>0</v>
      </c>
      <c r="AP178" s="149">
        <f t="shared" si="62"/>
        <v>0</v>
      </c>
      <c r="AQ178" s="149">
        <f t="shared" si="63"/>
        <v>0</v>
      </c>
      <c r="AR178" s="149">
        <f t="shared" si="64"/>
        <v>0</v>
      </c>
      <c r="AS178" s="149">
        <f t="shared" si="65"/>
        <v>0</v>
      </c>
      <c r="AT178" s="149">
        <f t="shared" si="66"/>
        <v>0</v>
      </c>
      <c r="AU178" s="149">
        <f t="shared" si="67"/>
        <v>0</v>
      </c>
      <c r="AV178" s="149">
        <f t="shared" si="68"/>
        <v>0</v>
      </c>
      <c r="AW178" s="149">
        <f t="shared" si="69"/>
        <v>0</v>
      </c>
      <c r="AX178" s="149">
        <f t="shared" si="70"/>
        <v>0</v>
      </c>
      <c r="AY178" s="149">
        <f t="shared" si="71"/>
        <v>0</v>
      </c>
      <c r="AZ178" s="149">
        <f t="shared" si="72"/>
        <v>0</v>
      </c>
      <c r="BA178" s="149">
        <f>IFERROR(IF(VLOOKUP($D178,Listen!$A$2:$F$45,6,0)="Ja",AX178-MAX(AY178:AZ178),AX178-AY178),0)</f>
        <v>0</v>
      </c>
      <c r="BB178" s="149">
        <f t="shared" si="73"/>
        <v>0</v>
      </c>
      <c r="BC178" s="149">
        <f t="shared" si="74"/>
        <v>0</v>
      </c>
      <c r="BD178" s="149">
        <f t="shared" si="75"/>
        <v>0</v>
      </c>
      <c r="BE178" s="149">
        <f>IFERROR(IF(VLOOKUP($D178,Listen!$A$2:$F$45,6,0)="Ja",BB178-MAX(BC178:BD178),BB178-BC178),0)</f>
        <v>0</v>
      </c>
    </row>
    <row r="179" spans="1:57" s="150" customFormat="1" x14ac:dyDescent="0.25">
      <c r="A179" s="142">
        <v>175</v>
      </c>
      <c r="B179" s="143" t="str">
        <f>IF(AND(E179&lt;&gt;0,D179&lt;&gt;0,F179&lt;&gt;0),IF(C179&lt;&gt;0,CONCATENATE(C179,"-AGr",VLOOKUP(D179,Listen!$A$2:$D$45,4,FALSE),"-",E179,"-",F179,),CONCATENATE("AGr",VLOOKUP(D179,Listen!$A$2:$D$45,4,FALSE),"-",E179,"-",F179)),"keine vollständige ID")</f>
        <v>keine vollständige ID</v>
      </c>
      <c r="C179" s="28"/>
      <c r="D179" s="144"/>
      <c r="E179" s="144"/>
      <c r="F179" s="151"/>
      <c r="G179" s="12"/>
      <c r="H179" s="12"/>
      <c r="I179" s="12"/>
      <c r="J179" s="12"/>
      <c r="K179" s="12"/>
      <c r="L179" s="145">
        <f>IF(E179&gt;A_Stammdaten!$B$12,0,G179+H179-J179)</f>
        <v>0</v>
      </c>
      <c r="M179" s="12"/>
      <c r="N179" s="12"/>
      <c r="O179" s="12"/>
      <c r="P179" s="45">
        <f t="shared" si="53"/>
        <v>0</v>
      </c>
      <c r="Q179" s="26"/>
      <c r="R179" s="26"/>
      <c r="S179" s="26"/>
      <c r="T179" s="26"/>
      <c r="U179" s="146"/>
      <c r="V179" s="26"/>
      <c r="W179" s="46" t="str">
        <f t="shared" si="54"/>
        <v>-</v>
      </c>
      <c r="X179" s="46" t="str">
        <f t="shared" si="55"/>
        <v>-</v>
      </c>
      <c r="Y179" s="46">
        <f>IF(ISBLANK($D179),0,VLOOKUP($D179,Listen!$A$2:$C$45,2,FALSE))</f>
        <v>0</v>
      </c>
      <c r="Z179" s="46">
        <f>IF(ISBLANK($D179),0,VLOOKUP($D179,Listen!$A$2:$C$45,3,FALSE))</f>
        <v>0</v>
      </c>
      <c r="AA179" s="35">
        <f t="shared" si="77"/>
        <v>0</v>
      </c>
      <c r="AB179" s="35">
        <f t="shared" si="77"/>
        <v>0</v>
      </c>
      <c r="AC179" s="35">
        <f>IFERROR(IF(OR($R179&lt;&gt;"Ja",VLOOKUP($D179,Listen!$A$2:$F$45,5,0)="Nein",E179&lt;IF(D179="LNG Anbindungsanlagen gemäß separater Festlegung",2022,2023)),$Y179,$W179),0)</f>
        <v>0</v>
      </c>
      <c r="AD179" s="35">
        <f>IFERROR(IF(OR($R179&lt;&gt;"Ja",VLOOKUP($D179,Listen!$A$2:$F$45,5,0)="Nein",E179&lt;IF(D179="LNG Anbindungsanlagen gemäß separater Festlegung",2022,2023)),$Y179,$W179),0)</f>
        <v>0</v>
      </c>
      <c r="AE179" s="35">
        <f>IFERROR(IF(OR($S179&lt;&gt;"Ja",VLOOKUP($D179,Listen!$A$2:$F$45,6,0)="Nein"),$Y179,$X179),0)</f>
        <v>0</v>
      </c>
      <c r="AF179" s="35">
        <f>IFERROR(IF(OR($S179&lt;&gt;"Ja",VLOOKUP($D179,Listen!$A$2:$F$45,6,0)="Nein"),$Y179,$X179),0)</f>
        <v>0</v>
      </c>
      <c r="AG179" s="35">
        <f>IFERROR(IF(OR($S179&lt;&gt;"Ja",VLOOKUP($D179,Listen!$A$2:$F$45,6,0)="Nein"),$Y179,$X179),0)</f>
        <v>0</v>
      </c>
      <c r="AH179" s="37">
        <f t="shared" si="56"/>
        <v>0</v>
      </c>
      <c r="AI179" s="147">
        <f>IFERROR(IF(VLOOKUP($D179,Listen!$A$2:$F$45,6,0)="Ja",MAX(BC179:BD179),D_SAV!$BC179),0)</f>
        <v>0</v>
      </c>
      <c r="AJ179" s="37">
        <f t="shared" si="57"/>
        <v>0</v>
      </c>
      <c r="AL179" s="149">
        <f t="shared" si="58"/>
        <v>0</v>
      </c>
      <c r="AM179" s="149">
        <f t="shared" si="59"/>
        <v>0</v>
      </c>
      <c r="AN179" s="149">
        <f t="shared" si="60"/>
        <v>0</v>
      </c>
      <c r="AO179" s="149">
        <f t="shared" si="61"/>
        <v>0</v>
      </c>
      <c r="AP179" s="149">
        <f t="shared" si="62"/>
        <v>0</v>
      </c>
      <c r="AQ179" s="149">
        <f t="shared" si="63"/>
        <v>0</v>
      </c>
      <c r="AR179" s="149">
        <f t="shared" si="64"/>
        <v>0</v>
      </c>
      <c r="AS179" s="149">
        <f t="shared" si="65"/>
        <v>0</v>
      </c>
      <c r="AT179" s="149">
        <f t="shared" si="66"/>
        <v>0</v>
      </c>
      <c r="AU179" s="149">
        <f t="shared" si="67"/>
        <v>0</v>
      </c>
      <c r="AV179" s="149">
        <f t="shared" si="68"/>
        <v>0</v>
      </c>
      <c r="AW179" s="149">
        <f t="shared" si="69"/>
        <v>0</v>
      </c>
      <c r="AX179" s="149">
        <f t="shared" si="70"/>
        <v>0</v>
      </c>
      <c r="AY179" s="149">
        <f t="shared" si="71"/>
        <v>0</v>
      </c>
      <c r="AZ179" s="149">
        <f t="shared" si="72"/>
        <v>0</v>
      </c>
      <c r="BA179" s="149">
        <f>IFERROR(IF(VLOOKUP($D179,Listen!$A$2:$F$45,6,0)="Ja",AX179-MAX(AY179:AZ179),AX179-AY179),0)</f>
        <v>0</v>
      </c>
      <c r="BB179" s="149">
        <f t="shared" si="73"/>
        <v>0</v>
      </c>
      <c r="BC179" s="149">
        <f t="shared" si="74"/>
        <v>0</v>
      </c>
      <c r="BD179" s="149">
        <f t="shared" si="75"/>
        <v>0</v>
      </c>
      <c r="BE179" s="149">
        <f>IFERROR(IF(VLOOKUP($D179,Listen!$A$2:$F$45,6,0)="Ja",BB179-MAX(BC179:BD179),BB179-BC179),0)</f>
        <v>0</v>
      </c>
    </row>
    <row r="180" spans="1:57" s="150" customFormat="1" x14ac:dyDescent="0.25">
      <c r="A180" s="142">
        <v>176</v>
      </c>
      <c r="B180" s="143" t="str">
        <f>IF(AND(E180&lt;&gt;0,D180&lt;&gt;0,F180&lt;&gt;0),IF(C180&lt;&gt;0,CONCATENATE(C180,"-AGr",VLOOKUP(D180,Listen!$A$2:$D$45,4,FALSE),"-",E180,"-",F180,),CONCATENATE("AGr",VLOOKUP(D180,Listen!$A$2:$D$45,4,FALSE),"-",E180,"-",F180)),"keine vollständige ID")</f>
        <v>keine vollständige ID</v>
      </c>
      <c r="C180" s="28"/>
      <c r="D180" s="144"/>
      <c r="E180" s="144"/>
      <c r="F180" s="151"/>
      <c r="G180" s="12"/>
      <c r="H180" s="12"/>
      <c r="I180" s="12"/>
      <c r="J180" s="12"/>
      <c r="K180" s="12"/>
      <c r="L180" s="145">
        <f>IF(E180&gt;A_Stammdaten!$B$12,0,G180+H180-J180)</f>
        <v>0</v>
      </c>
      <c r="M180" s="12"/>
      <c r="N180" s="12"/>
      <c r="O180" s="12"/>
      <c r="P180" s="45">
        <f t="shared" si="53"/>
        <v>0</v>
      </c>
      <c r="Q180" s="26"/>
      <c r="R180" s="26"/>
      <c r="S180" s="26"/>
      <c r="T180" s="26"/>
      <c r="U180" s="146"/>
      <c r="V180" s="26"/>
      <c r="W180" s="46" t="str">
        <f t="shared" si="54"/>
        <v>-</v>
      </c>
      <c r="X180" s="46" t="str">
        <f t="shared" si="55"/>
        <v>-</v>
      </c>
      <c r="Y180" s="46">
        <f>IF(ISBLANK($D180),0,VLOOKUP($D180,Listen!$A$2:$C$45,2,FALSE))</f>
        <v>0</v>
      </c>
      <c r="Z180" s="46">
        <f>IF(ISBLANK($D180),0,VLOOKUP($D180,Listen!$A$2:$C$45,3,FALSE))</f>
        <v>0</v>
      </c>
      <c r="AA180" s="35">
        <f t="shared" si="77"/>
        <v>0</v>
      </c>
      <c r="AB180" s="35">
        <f t="shared" si="77"/>
        <v>0</v>
      </c>
      <c r="AC180" s="35">
        <f>IFERROR(IF(OR($R180&lt;&gt;"Ja",VLOOKUP($D180,Listen!$A$2:$F$45,5,0)="Nein",E180&lt;IF(D180="LNG Anbindungsanlagen gemäß separater Festlegung",2022,2023)),$Y180,$W180),0)</f>
        <v>0</v>
      </c>
      <c r="AD180" s="35">
        <f>IFERROR(IF(OR($R180&lt;&gt;"Ja",VLOOKUP($D180,Listen!$A$2:$F$45,5,0)="Nein",E180&lt;IF(D180="LNG Anbindungsanlagen gemäß separater Festlegung",2022,2023)),$Y180,$W180),0)</f>
        <v>0</v>
      </c>
      <c r="AE180" s="35">
        <f>IFERROR(IF(OR($S180&lt;&gt;"Ja",VLOOKUP($D180,Listen!$A$2:$F$45,6,0)="Nein"),$Y180,$X180),0)</f>
        <v>0</v>
      </c>
      <c r="AF180" s="35">
        <f>IFERROR(IF(OR($S180&lt;&gt;"Ja",VLOOKUP($D180,Listen!$A$2:$F$45,6,0)="Nein"),$Y180,$X180),0)</f>
        <v>0</v>
      </c>
      <c r="AG180" s="35">
        <f>IFERROR(IF(OR($S180&lt;&gt;"Ja",VLOOKUP($D180,Listen!$A$2:$F$45,6,0)="Nein"),$Y180,$X180),0)</f>
        <v>0</v>
      </c>
      <c r="AH180" s="37">
        <f t="shared" si="56"/>
        <v>0</v>
      </c>
      <c r="AI180" s="147">
        <f>IFERROR(IF(VLOOKUP($D180,Listen!$A$2:$F$45,6,0)="Ja",MAX(BC180:BD180),D_SAV!$BC180),0)</f>
        <v>0</v>
      </c>
      <c r="AJ180" s="37">
        <f t="shared" si="57"/>
        <v>0</v>
      </c>
      <c r="AL180" s="149">
        <f t="shared" si="58"/>
        <v>0</v>
      </c>
      <c r="AM180" s="149">
        <f t="shared" si="59"/>
        <v>0</v>
      </c>
      <c r="AN180" s="149">
        <f t="shared" si="60"/>
        <v>0</v>
      </c>
      <c r="AO180" s="149">
        <f t="shared" si="61"/>
        <v>0</v>
      </c>
      <c r="AP180" s="149">
        <f t="shared" si="62"/>
        <v>0</v>
      </c>
      <c r="AQ180" s="149">
        <f t="shared" si="63"/>
        <v>0</v>
      </c>
      <c r="AR180" s="149">
        <f t="shared" si="64"/>
        <v>0</v>
      </c>
      <c r="AS180" s="149">
        <f t="shared" si="65"/>
        <v>0</v>
      </c>
      <c r="AT180" s="149">
        <f t="shared" si="66"/>
        <v>0</v>
      </c>
      <c r="AU180" s="149">
        <f t="shared" si="67"/>
        <v>0</v>
      </c>
      <c r="AV180" s="149">
        <f t="shared" si="68"/>
        <v>0</v>
      </c>
      <c r="AW180" s="149">
        <f t="shared" si="69"/>
        <v>0</v>
      </c>
      <c r="AX180" s="149">
        <f t="shared" si="70"/>
        <v>0</v>
      </c>
      <c r="AY180" s="149">
        <f t="shared" si="71"/>
        <v>0</v>
      </c>
      <c r="AZ180" s="149">
        <f t="shared" si="72"/>
        <v>0</v>
      </c>
      <c r="BA180" s="149">
        <f>IFERROR(IF(VLOOKUP($D180,Listen!$A$2:$F$45,6,0)="Ja",AX180-MAX(AY180:AZ180),AX180-AY180),0)</f>
        <v>0</v>
      </c>
      <c r="BB180" s="149">
        <f t="shared" si="73"/>
        <v>0</v>
      </c>
      <c r="BC180" s="149">
        <f t="shared" si="74"/>
        <v>0</v>
      </c>
      <c r="BD180" s="149">
        <f t="shared" si="75"/>
        <v>0</v>
      </c>
      <c r="BE180" s="149">
        <f>IFERROR(IF(VLOOKUP($D180,Listen!$A$2:$F$45,6,0)="Ja",BB180-MAX(BC180:BD180),BB180-BC180),0)</f>
        <v>0</v>
      </c>
    </row>
    <row r="181" spans="1:57" s="150" customFormat="1" x14ac:dyDescent="0.25">
      <c r="A181" s="142">
        <v>177</v>
      </c>
      <c r="B181" s="143" t="str">
        <f>IF(AND(E181&lt;&gt;0,D181&lt;&gt;0,F181&lt;&gt;0),IF(C181&lt;&gt;0,CONCATENATE(C181,"-AGr",VLOOKUP(D181,Listen!$A$2:$D$45,4,FALSE),"-",E181,"-",F181,),CONCATENATE("AGr",VLOOKUP(D181,Listen!$A$2:$D$45,4,FALSE),"-",E181,"-",F181)),"keine vollständige ID")</f>
        <v>keine vollständige ID</v>
      </c>
      <c r="C181" s="28"/>
      <c r="D181" s="144"/>
      <c r="E181" s="144"/>
      <c r="F181" s="151"/>
      <c r="G181" s="12"/>
      <c r="H181" s="12"/>
      <c r="I181" s="12"/>
      <c r="J181" s="12"/>
      <c r="K181" s="12"/>
      <c r="L181" s="145">
        <f>IF(E181&gt;A_Stammdaten!$B$12,0,G181+H181-J181)</f>
        <v>0</v>
      </c>
      <c r="M181" s="12"/>
      <c r="N181" s="12"/>
      <c r="O181" s="12"/>
      <c r="P181" s="45">
        <f t="shared" si="53"/>
        <v>0</v>
      </c>
      <c r="Q181" s="26"/>
      <c r="R181" s="26"/>
      <c r="S181" s="26"/>
      <c r="T181" s="26"/>
      <c r="U181" s="146"/>
      <c r="V181" s="26"/>
      <c r="W181" s="46" t="str">
        <f t="shared" si="54"/>
        <v>-</v>
      </c>
      <c r="X181" s="46" t="str">
        <f t="shared" si="55"/>
        <v>-</v>
      </c>
      <c r="Y181" s="46">
        <f>IF(ISBLANK($D181),0,VLOOKUP($D181,Listen!$A$2:$C$45,2,FALSE))</f>
        <v>0</v>
      </c>
      <c r="Z181" s="46">
        <f>IF(ISBLANK($D181),0,VLOOKUP($D181,Listen!$A$2:$C$45,3,FALSE))</f>
        <v>0</v>
      </c>
      <c r="AA181" s="35">
        <f t="shared" si="77"/>
        <v>0</v>
      </c>
      <c r="AB181" s="35">
        <f t="shared" si="77"/>
        <v>0</v>
      </c>
      <c r="AC181" s="35">
        <f>IFERROR(IF(OR($R181&lt;&gt;"Ja",VLOOKUP($D181,Listen!$A$2:$F$45,5,0)="Nein",E181&lt;IF(D181="LNG Anbindungsanlagen gemäß separater Festlegung",2022,2023)),$Y181,$W181),0)</f>
        <v>0</v>
      </c>
      <c r="AD181" s="35">
        <f>IFERROR(IF(OR($R181&lt;&gt;"Ja",VLOOKUP($D181,Listen!$A$2:$F$45,5,0)="Nein",E181&lt;IF(D181="LNG Anbindungsanlagen gemäß separater Festlegung",2022,2023)),$Y181,$W181),0)</f>
        <v>0</v>
      </c>
      <c r="AE181" s="35">
        <f>IFERROR(IF(OR($S181&lt;&gt;"Ja",VLOOKUP($D181,Listen!$A$2:$F$45,6,0)="Nein"),$Y181,$X181),0)</f>
        <v>0</v>
      </c>
      <c r="AF181" s="35">
        <f>IFERROR(IF(OR($S181&lt;&gt;"Ja",VLOOKUP($D181,Listen!$A$2:$F$45,6,0)="Nein"),$Y181,$X181),0)</f>
        <v>0</v>
      </c>
      <c r="AG181" s="35">
        <f>IFERROR(IF(OR($S181&lt;&gt;"Ja",VLOOKUP($D181,Listen!$A$2:$F$45,6,0)="Nein"),$Y181,$X181),0)</f>
        <v>0</v>
      </c>
      <c r="AH181" s="37">
        <f t="shared" si="56"/>
        <v>0</v>
      </c>
      <c r="AI181" s="147">
        <f>IFERROR(IF(VLOOKUP($D181,Listen!$A$2:$F$45,6,0)="Ja",MAX(BC181:BD181),D_SAV!$BC181),0)</f>
        <v>0</v>
      </c>
      <c r="AJ181" s="37">
        <f t="shared" si="57"/>
        <v>0</v>
      </c>
      <c r="AL181" s="149">
        <f t="shared" si="58"/>
        <v>0</v>
      </c>
      <c r="AM181" s="149">
        <f t="shared" si="59"/>
        <v>0</v>
      </c>
      <c r="AN181" s="149">
        <f t="shared" si="60"/>
        <v>0</v>
      </c>
      <c r="AO181" s="149">
        <f t="shared" si="61"/>
        <v>0</v>
      </c>
      <c r="AP181" s="149">
        <f t="shared" si="62"/>
        <v>0</v>
      </c>
      <c r="AQ181" s="149">
        <f t="shared" si="63"/>
        <v>0</v>
      </c>
      <c r="AR181" s="149">
        <f t="shared" si="64"/>
        <v>0</v>
      </c>
      <c r="AS181" s="149">
        <f t="shared" si="65"/>
        <v>0</v>
      </c>
      <c r="AT181" s="149">
        <f t="shared" si="66"/>
        <v>0</v>
      </c>
      <c r="AU181" s="149">
        <f t="shared" si="67"/>
        <v>0</v>
      </c>
      <c r="AV181" s="149">
        <f t="shared" si="68"/>
        <v>0</v>
      </c>
      <c r="AW181" s="149">
        <f t="shared" si="69"/>
        <v>0</v>
      </c>
      <c r="AX181" s="149">
        <f t="shared" si="70"/>
        <v>0</v>
      </c>
      <c r="AY181" s="149">
        <f t="shared" si="71"/>
        <v>0</v>
      </c>
      <c r="AZ181" s="149">
        <f t="shared" si="72"/>
        <v>0</v>
      </c>
      <c r="BA181" s="149">
        <f>IFERROR(IF(VLOOKUP($D181,Listen!$A$2:$F$45,6,0)="Ja",AX181-MAX(AY181:AZ181),AX181-AY181),0)</f>
        <v>0</v>
      </c>
      <c r="BB181" s="149">
        <f t="shared" si="73"/>
        <v>0</v>
      </c>
      <c r="BC181" s="149">
        <f t="shared" si="74"/>
        <v>0</v>
      </c>
      <c r="BD181" s="149">
        <f t="shared" si="75"/>
        <v>0</v>
      </c>
      <c r="BE181" s="149">
        <f>IFERROR(IF(VLOOKUP($D181,Listen!$A$2:$F$45,6,0)="Ja",BB181-MAX(BC181:BD181),BB181-BC181),0)</f>
        <v>0</v>
      </c>
    </row>
    <row r="182" spans="1:57" s="150" customFormat="1" x14ac:dyDescent="0.25">
      <c r="A182" s="142">
        <v>178</v>
      </c>
      <c r="B182" s="143" t="str">
        <f>IF(AND(E182&lt;&gt;0,D182&lt;&gt;0,F182&lt;&gt;0),IF(C182&lt;&gt;0,CONCATENATE(C182,"-AGr",VLOOKUP(D182,Listen!$A$2:$D$45,4,FALSE),"-",E182,"-",F182,),CONCATENATE("AGr",VLOOKUP(D182,Listen!$A$2:$D$45,4,FALSE),"-",E182,"-",F182)),"keine vollständige ID")</f>
        <v>keine vollständige ID</v>
      </c>
      <c r="C182" s="28"/>
      <c r="D182" s="144"/>
      <c r="E182" s="144"/>
      <c r="F182" s="151"/>
      <c r="G182" s="12"/>
      <c r="H182" s="12"/>
      <c r="I182" s="12"/>
      <c r="J182" s="12"/>
      <c r="K182" s="12"/>
      <c r="L182" s="145">
        <f>IF(E182&gt;A_Stammdaten!$B$12,0,G182+H182-J182)</f>
        <v>0</v>
      </c>
      <c r="M182" s="12"/>
      <c r="N182" s="12"/>
      <c r="O182" s="12"/>
      <c r="P182" s="45">
        <f t="shared" si="53"/>
        <v>0</v>
      </c>
      <c r="Q182" s="26"/>
      <c r="R182" s="26"/>
      <c r="S182" s="26"/>
      <c r="T182" s="26"/>
      <c r="U182" s="146"/>
      <c r="V182" s="26"/>
      <c r="W182" s="46" t="str">
        <f t="shared" si="54"/>
        <v>-</v>
      </c>
      <c r="X182" s="46" t="str">
        <f t="shared" si="55"/>
        <v>-</v>
      </c>
      <c r="Y182" s="46">
        <f>IF(ISBLANK($D182),0,VLOOKUP($D182,Listen!$A$2:$C$45,2,FALSE))</f>
        <v>0</v>
      </c>
      <c r="Z182" s="46">
        <f>IF(ISBLANK($D182),0,VLOOKUP($D182,Listen!$A$2:$C$45,3,FALSE))</f>
        <v>0</v>
      </c>
      <c r="AA182" s="35">
        <f t="shared" si="77"/>
        <v>0</v>
      </c>
      <c r="AB182" s="35">
        <f t="shared" si="77"/>
        <v>0</v>
      </c>
      <c r="AC182" s="35">
        <f>IFERROR(IF(OR($R182&lt;&gt;"Ja",VLOOKUP($D182,Listen!$A$2:$F$45,5,0)="Nein",E182&lt;IF(D182="LNG Anbindungsanlagen gemäß separater Festlegung",2022,2023)),$Y182,$W182),0)</f>
        <v>0</v>
      </c>
      <c r="AD182" s="35">
        <f>IFERROR(IF(OR($R182&lt;&gt;"Ja",VLOOKUP($D182,Listen!$A$2:$F$45,5,0)="Nein",E182&lt;IF(D182="LNG Anbindungsanlagen gemäß separater Festlegung",2022,2023)),$Y182,$W182),0)</f>
        <v>0</v>
      </c>
      <c r="AE182" s="35">
        <f>IFERROR(IF(OR($S182&lt;&gt;"Ja",VLOOKUP($D182,Listen!$A$2:$F$45,6,0)="Nein"),$Y182,$X182),0)</f>
        <v>0</v>
      </c>
      <c r="AF182" s="35">
        <f>IFERROR(IF(OR($S182&lt;&gt;"Ja",VLOOKUP($D182,Listen!$A$2:$F$45,6,0)="Nein"),$Y182,$X182),0)</f>
        <v>0</v>
      </c>
      <c r="AG182" s="35">
        <f>IFERROR(IF(OR($S182&lt;&gt;"Ja",VLOOKUP($D182,Listen!$A$2:$F$45,6,0)="Nein"),$Y182,$X182),0)</f>
        <v>0</v>
      </c>
      <c r="AH182" s="37">
        <f t="shared" si="56"/>
        <v>0</v>
      </c>
      <c r="AI182" s="147">
        <f>IFERROR(IF(VLOOKUP($D182,Listen!$A$2:$F$45,6,0)="Ja",MAX(BC182:BD182),D_SAV!$BC182),0)</f>
        <v>0</v>
      </c>
      <c r="AJ182" s="37">
        <f t="shared" si="57"/>
        <v>0</v>
      </c>
      <c r="AL182" s="149">
        <f t="shared" si="58"/>
        <v>0</v>
      </c>
      <c r="AM182" s="149">
        <f t="shared" si="59"/>
        <v>0</v>
      </c>
      <c r="AN182" s="149">
        <f t="shared" si="60"/>
        <v>0</v>
      </c>
      <c r="AO182" s="149">
        <f t="shared" si="61"/>
        <v>0</v>
      </c>
      <c r="AP182" s="149">
        <f t="shared" si="62"/>
        <v>0</v>
      </c>
      <c r="AQ182" s="149">
        <f t="shared" si="63"/>
        <v>0</v>
      </c>
      <c r="AR182" s="149">
        <f t="shared" si="64"/>
        <v>0</v>
      </c>
      <c r="AS182" s="149">
        <f t="shared" si="65"/>
        <v>0</v>
      </c>
      <c r="AT182" s="149">
        <f t="shared" si="66"/>
        <v>0</v>
      </c>
      <c r="AU182" s="149">
        <f t="shared" si="67"/>
        <v>0</v>
      </c>
      <c r="AV182" s="149">
        <f t="shared" si="68"/>
        <v>0</v>
      </c>
      <c r="AW182" s="149">
        <f t="shared" si="69"/>
        <v>0</v>
      </c>
      <c r="AX182" s="149">
        <f t="shared" si="70"/>
        <v>0</v>
      </c>
      <c r="AY182" s="149">
        <f t="shared" si="71"/>
        <v>0</v>
      </c>
      <c r="AZ182" s="149">
        <f t="shared" si="72"/>
        <v>0</v>
      </c>
      <c r="BA182" s="149">
        <f>IFERROR(IF(VLOOKUP($D182,Listen!$A$2:$F$45,6,0)="Ja",AX182-MAX(AY182:AZ182),AX182-AY182),0)</f>
        <v>0</v>
      </c>
      <c r="BB182" s="149">
        <f t="shared" si="73"/>
        <v>0</v>
      </c>
      <c r="BC182" s="149">
        <f t="shared" si="74"/>
        <v>0</v>
      </c>
      <c r="BD182" s="149">
        <f t="shared" si="75"/>
        <v>0</v>
      </c>
      <c r="BE182" s="149">
        <f>IFERROR(IF(VLOOKUP($D182,Listen!$A$2:$F$45,6,0)="Ja",BB182-MAX(BC182:BD182),BB182-BC182),0)</f>
        <v>0</v>
      </c>
    </row>
    <row r="183" spans="1:57" s="150" customFormat="1" x14ac:dyDescent="0.25">
      <c r="A183" s="142">
        <v>179</v>
      </c>
      <c r="B183" s="143" t="str">
        <f>IF(AND(E183&lt;&gt;0,D183&lt;&gt;0,F183&lt;&gt;0),IF(C183&lt;&gt;0,CONCATENATE(C183,"-AGr",VLOOKUP(D183,Listen!$A$2:$D$45,4,FALSE),"-",E183,"-",F183,),CONCATENATE("AGr",VLOOKUP(D183,Listen!$A$2:$D$45,4,FALSE),"-",E183,"-",F183)),"keine vollständige ID")</f>
        <v>keine vollständige ID</v>
      </c>
      <c r="C183" s="28"/>
      <c r="D183" s="144"/>
      <c r="E183" s="144"/>
      <c r="F183" s="151"/>
      <c r="G183" s="12"/>
      <c r="H183" s="12"/>
      <c r="I183" s="12"/>
      <c r="J183" s="12"/>
      <c r="K183" s="12"/>
      <c r="L183" s="145">
        <f>IF(E183&gt;A_Stammdaten!$B$12,0,G183+H183-J183)</f>
        <v>0</v>
      </c>
      <c r="M183" s="12"/>
      <c r="N183" s="12"/>
      <c r="O183" s="12"/>
      <c r="P183" s="45">
        <f t="shared" si="53"/>
        <v>0</v>
      </c>
      <c r="Q183" s="26"/>
      <c r="R183" s="26"/>
      <c r="S183" s="26"/>
      <c r="T183" s="26"/>
      <c r="U183" s="146"/>
      <c r="V183" s="26"/>
      <c r="W183" s="46" t="str">
        <f t="shared" si="54"/>
        <v>-</v>
      </c>
      <c r="X183" s="46" t="str">
        <f t="shared" si="55"/>
        <v>-</v>
      </c>
      <c r="Y183" s="46">
        <f>IF(ISBLANK($D183),0,VLOOKUP($D183,Listen!$A$2:$C$45,2,FALSE))</f>
        <v>0</v>
      </c>
      <c r="Z183" s="46">
        <f>IF(ISBLANK($D183),0,VLOOKUP($D183,Listen!$A$2:$C$45,3,FALSE))</f>
        <v>0</v>
      </c>
      <c r="AA183" s="35">
        <f t="shared" si="77"/>
        <v>0</v>
      </c>
      <c r="AB183" s="35">
        <f t="shared" si="77"/>
        <v>0</v>
      </c>
      <c r="AC183" s="35">
        <f>IFERROR(IF(OR($R183&lt;&gt;"Ja",VLOOKUP($D183,Listen!$A$2:$F$45,5,0)="Nein",E183&lt;IF(D183="LNG Anbindungsanlagen gemäß separater Festlegung",2022,2023)),$Y183,$W183),0)</f>
        <v>0</v>
      </c>
      <c r="AD183" s="35">
        <f>IFERROR(IF(OR($R183&lt;&gt;"Ja",VLOOKUP($D183,Listen!$A$2:$F$45,5,0)="Nein",E183&lt;IF(D183="LNG Anbindungsanlagen gemäß separater Festlegung",2022,2023)),$Y183,$W183),0)</f>
        <v>0</v>
      </c>
      <c r="AE183" s="35">
        <f>IFERROR(IF(OR($S183&lt;&gt;"Ja",VLOOKUP($D183,Listen!$A$2:$F$45,6,0)="Nein"),$Y183,$X183),0)</f>
        <v>0</v>
      </c>
      <c r="AF183" s="35">
        <f>IFERROR(IF(OR($S183&lt;&gt;"Ja",VLOOKUP($D183,Listen!$A$2:$F$45,6,0)="Nein"),$Y183,$X183),0)</f>
        <v>0</v>
      </c>
      <c r="AG183" s="35">
        <f>IFERROR(IF(OR($S183&lt;&gt;"Ja",VLOOKUP($D183,Listen!$A$2:$F$45,6,0)="Nein"),$Y183,$X183),0)</f>
        <v>0</v>
      </c>
      <c r="AH183" s="37">
        <f t="shared" si="56"/>
        <v>0</v>
      </c>
      <c r="AI183" s="147">
        <f>IFERROR(IF(VLOOKUP($D183,Listen!$A$2:$F$45,6,0)="Ja",MAX(BC183:BD183),D_SAV!$BC183),0)</f>
        <v>0</v>
      </c>
      <c r="AJ183" s="37">
        <f t="shared" si="57"/>
        <v>0</v>
      </c>
      <c r="AL183" s="149">
        <f t="shared" si="58"/>
        <v>0</v>
      </c>
      <c r="AM183" s="149">
        <f t="shared" si="59"/>
        <v>0</v>
      </c>
      <c r="AN183" s="149">
        <f t="shared" si="60"/>
        <v>0</v>
      </c>
      <c r="AO183" s="149">
        <f t="shared" si="61"/>
        <v>0</v>
      </c>
      <c r="AP183" s="149">
        <f t="shared" si="62"/>
        <v>0</v>
      </c>
      <c r="AQ183" s="149">
        <f t="shared" si="63"/>
        <v>0</v>
      </c>
      <c r="AR183" s="149">
        <f t="shared" si="64"/>
        <v>0</v>
      </c>
      <c r="AS183" s="149">
        <f t="shared" si="65"/>
        <v>0</v>
      </c>
      <c r="AT183" s="149">
        <f t="shared" si="66"/>
        <v>0</v>
      </c>
      <c r="AU183" s="149">
        <f t="shared" si="67"/>
        <v>0</v>
      </c>
      <c r="AV183" s="149">
        <f t="shared" si="68"/>
        <v>0</v>
      </c>
      <c r="AW183" s="149">
        <f t="shared" si="69"/>
        <v>0</v>
      </c>
      <c r="AX183" s="149">
        <f t="shared" si="70"/>
        <v>0</v>
      </c>
      <c r="AY183" s="149">
        <f t="shared" si="71"/>
        <v>0</v>
      </c>
      <c r="AZ183" s="149">
        <f t="shared" si="72"/>
        <v>0</v>
      </c>
      <c r="BA183" s="149">
        <f>IFERROR(IF(VLOOKUP($D183,Listen!$A$2:$F$45,6,0)="Ja",AX183-MAX(AY183:AZ183),AX183-AY183),0)</f>
        <v>0</v>
      </c>
      <c r="BB183" s="149">
        <f t="shared" si="73"/>
        <v>0</v>
      </c>
      <c r="BC183" s="149">
        <f t="shared" si="74"/>
        <v>0</v>
      </c>
      <c r="BD183" s="149">
        <f t="shared" si="75"/>
        <v>0</v>
      </c>
      <c r="BE183" s="149">
        <f>IFERROR(IF(VLOOKUP($D183,Listen!$A$2:$F$45,6,0)="Ja",BB183-MAX(BC183:BD183),BB183-BC183),0)</f>
        <v>0</v>
      </c>
    </row>
    <row r="184" spans="1:57" s="150" customFormat="1" x14ac:dyDescent="0.25">
      <c r="A184" s="142">
        <v>180</v>
      </c>
      <c r="B184" s="143" t="str">
        <f>IF(AND(E184&lt;&gt;0,D184&lt;&gt;0,F184&lt;&gt;0),IF(C184&lt;&gt;0,CONCATENATE(C184,"-AGr",VLOOKUP(D184,Listen!$A$2:$D$45,4,FALSE),"-",E184,"-",F184,),CONCATENATE("AGr",VLOOKUP(D184,Listen!$A$2:$D$45,4,FALSE),"-",E184,"-",F184)),"keine vollständige ID")</f>
        <v>keine vollständige ID</v>
      </c>
      <c r="C184" s="28"/>
      <c r="D184" s="144"/>
      <c r="E184" s="144"/>
      <c r="F184" s="151"/>
      <c r="G184" s="12"/>
      <c r="H184" s="12"/>
      <c r="I184" s="12"/>
      <c r="J184" s="12"/>
      <c r="K184" s="12"/>
      <c r="L184" s="145">
        <f>IF(E184&gt;A_Stammdaten!$B$12,0,G184+H184-J184)</f>
        <v>0</v>
      </c>
      <c r="M184" s="12"/>
      <c r="N184" s="12"/>
      <c r="O184" s="12"/>
      <c r="P184" s="45">
        <f t="shared" si="53"/>
        <v>0</v>
      </c>
      <c r="Q184" s="26"/>
      <c r="R184" s="26"/>
      <c r="S184" s="26"/>
      <c r="T184" s="26"/>
      <c r="U184" s="146"/>
      <c r="V184" s="26"/>
      <c r="W184" s="46" t="str">
        <f t="shared" si="54"/>
        <v>-</v>
      </c>
      <c r="X184" s="46" t="str">
        <f t="shared" si="55"/>
        <v>-</v>
      </c>
      <c r="Y184" s="46">
        <f>IF(ISBLANK($D184),0,VLOOKUP($D184,Listen!$A$2:$C$45,2,FALSE))</f>
        <v>0</v>
      </c>
      <c r="Z184" s="46">
        <f>IF(ISBLANK($D184),0,VLOOKUP($D184,Listen!$A$2:$C$45,3,FALSE))</f>
        <v>0</v>
      </c>
      <c r="AA184" s="35">
        <f t="shared" si="77"/>
        <v>0</v>
      </c>
      <c r="AB184" s="35">
        <f t="shared" si="77"/>
        <v>0</v>
      </c>
      <c r="AC184" s="35">
        <f>IFERROR(IF(OR($R184&lt;&gt;"Ja",VLOOKUP($D184,Listen!$A$2:$F$45,5,0)="Nein",E184&lt;IF(D184="LNG Anbindungsanlagen gemäß separater Festlegung",2022,2023)),$Y184,$W184),0)</f>
        <v>0</v>
      </c>
      <c r="AD184" s="35">
        <f>IFERROR(IF(OR($R184&lt;&gt;"Ja",VLOOKUP($D184,Listen!$A$2:$F$45,5,0)="Nein",E184&lt;IF(D184="LNG Anbindungsanlagen gemäß separater Festlegung",2022,2023)),$Y184,$W184),0)</f>
        <v>0</v>
      </c>
      <c r="AE184" s="35">
        <f>IFERROR(IF(OR($S184&lt;&gt;"Ja",VLOOKUP($D184,Listen!$A$2:$F$45,6,0)="Nein"),$Y184,$X184),0)</f>
        <v>0</v>
      </c>
      <c r="AF184" s="35">
        <f>IFERROR(IF(OR($S184&lt;&gt;"Ja",VLOOKUP($D184,Listen!$A$2:$F$45,6,0)="Nein"),$Y184,$X184),0)</f>
        <v>0</v>
      </c>
      <c r="AG184" s="35">
        <f>IFERROR(IF(OR($S184&lt;&gt;"Ja",VLOOKUP($D184,Listen!$A$2:$F$45,6,0)="Nein"),$Y184,$X184),0)</f>
        <v>0</v>
      </c>
      <c r="AH184" s="37">
        <f t="shared" si="56"/>
        <v>0</v>
      </c>
      <c r="AI184" s="147">
        <f>IFERROR(IF(VLOOKUP($D184,Listen!$A$2:$F$45,6,0)="Ja",MAX(BC184:BD184),D_SAV!$BC184),0)</f>
        <v>0</v>
      </c>
      <c r="AJ184" s="37">
        <f t="shared" si="57"/>
        <v>0</v>
      </c>
      <c r="AL184" s="149">
        <f t="shared" si="58"/>
        <v>0</v>
      </c>
      <c r="AM184" s="149">
        <f t="shared" si="59"/>
        <v>0</v>
      </c>
      <c r="AN184" s="149">
        <f t="shared" si="60"/>
        <v>0</v>
      </c>
      <c r="AO184" s="149">
        <f t="shared" si="61"/>
        <v>0</v>
      </c>
      <c r="AP184" s="149">
        <f t="shared" si="62"/>
        <v>0</v>
      </c>
      <c r="AQ184" s="149">
        <f t="shared" si="63"/>
        <v>0</v>
      </c>
      <c r="AR184" s="149">
        <f t="shared" si="64"/>
        <v>0</v>
      </c>
      <c r="AS184" s="149">
        <f t="shared" si="65"/>
        <v>0</v>
      </c>
      <c r="AT184" s="149">
        <f t="shared" si="66"/>
        <v>0</v>
      </c>
      <c r="AU184" s="149">
        <f t="shared" si="67"/>
        <v>0</v>
      </c>
      <c r="AV184" s="149">
        <f t="shared" si="68"/>
        <v>0</v>
      </c>
      <c r="AW184" s="149">
        <f t="shared" si="69"/>
        <v>0</v>
      </c>
      <c r="AX184" s="149">
        <f t="shared" si="70"/>
        <v>0</v>
      </c>
      <c r="AY184" s="149">
        <f t="shared" si="71"/>
        <v>0</v>
      </c>
      <c r="AZ184" s="149">
        <f t="shared" si="72"/>
        <v>0</v>
      </c>
      <c r="BA184" s="149">
        <f>IFERROR(IF(VLOOKUP($D184,Listen!$A$2:$F$45,6,0)="Ja",AX184-MAX(AY184:AZ184),AX184-AY184),0)</f>
        <v>0</v>
      </c>
      <c r="BB184" s="149">
        <f t="shared" si="73"/>
        <v>0</v>
      </c>
      <c r="BC184" s="149">
        <f t="shared" si="74"/>
        <v>0</v>
      </c>
      <c r="BD184" s="149">
        <f t="shared" si="75"/>
        <v>0</v>
      </c>
      <c r="BE184" s="149">
        <f>IFERROR(IF(VLOOKUP($D184,Listen!$A$2:$F$45,6,0)="Ja",BB184-MAX(BC184:BD184),BB184-BC184),0)</f>
        <v>0</v>
      </c>
    </row>
    <row r="185" spans="1:57" s="150" customFormat="1" x14ac:dyDescent="0.25">
      <c r="A185" s="142">
        <v>181</v>
      </c>
      <c r="B185" s="143" t="str">
        <f>IF(AND(E185&lt;&gt;0,D185&lt;&gt;0,F185&lt;&gt;0),IF(C185&lt;&gt;0,CONCATENATE(C185,"-AGr",VLOOKUP(D185,Listen!$A$2:$D$45,4,FALSE),"-",E185,"-",F185,),CONCATENATE("AGr",VLOOKUP(D185,Listen!$A$2:$D$45,4,FALSE),"-",E185,"-",F185)),"keine vollständige ID")</f>
        <v>keine vollständige ID</v>
      </c>
      <c r="C185" s="28"/>
      <c r="D185" s="144"/>
      <c r="E185" s="144"/>
      <c r="F185" s="151"/>
      <c r="G185" s="12"/>
      <c r="H185" s="12"/>
      <c r="I185" s="12"/>
      <c r="J185" s="12"/>
      <c r="K185" s="12"/>
      <c r="L185" s="145">
        <f>IF(E185&gt;A_Stammdaten!$B$12,0,G185+H185-J185)</f>
        <v>0</v>
      </c>
      <c r="M185" s="12"/>
      <c r="N185" s="12"/>
      <c r="O185" s="12"/>
      <c r="P185" s="45">
        <f t="shared" si="53"/>
        <v>0</v>
      </c>
      <c r="Q185" s="26"/>
      <c r="R185" s="26"/>
      <c r="S185" s="26"/>
      <c r="T185" s="26"/>
      <c r="U185" s="146"/>
      <c r="V185" s="26"/>
      <c r="W185" s="46" t="str">
        <f t="shared" si="54"/>
        <v>-</v>
      </c>
      <c r="X185" s="46" t="str">
        <f t="shared" si="55"/>
        <v>-</v>
      </c>
      <c r="Y185" s="46">
        <f>IF(ISBLANK($D185),0,VLOOKUP($D185,Listen!$A$2:$C$45,2,FALSE))</f>
        <v>0</v>
      </c>
      <c r="Z185" s="46">
        <f>IF(ISBLANK($D185),0,VLOOKUP($D185,Listen!$A$2:$C$45,3,FALSE))</f>
        <v>0</v>
      </c>
      <c r="AA185" s="35">
        <f t="shared" ref="AA185:AB204" si="78">IFERROR($Y185,0)</f>
        <v>0</v>
      </c>
      <c r="AB185" s="35">
        <f t="shared" si="78"/>
        <v>0</v>
      </c>
      <c r="AC185" s="35">
        <f>IFERROR(IF(OR($R185&lt;&gt;"Ja",VLOOKUP($D185,Listen!$A$2:$F$45,5,0)="Nein",E185&lt;IF(D185="LNG Anbindungsanlagen gemäß separater Festlegung",2022,2023)),$Y185,$W185),0)</f>
        <v>0</v>
      </c>
      <c r="AD185" s="35">
        <f>IFERROR(IF(OR($R185&lt;&gt;"Ja",VLOOKUP($D185,Listen!$A$2:$F$45,5,0)="Nein",E185&lt;IF(D185="LNG Anbindungsanlagen gemäß separater Festlegung",2022,2023)),$Y185,$W185),0)</f>
        <v>0</v>
      </c>
      <c r="AE185" s="35">
        <f>IFERROR(IF(OR($S185&lt;&gt;"Ja",VLOOKUP($D185,Listen!$A$2:$F$45,6,0)="Nein"),$Y185,$X185),0)</f>
        <v>0</v>
      </c>
      <c r="AF185" s="35">
        <f>IFERROR(IF(OR($S185&lt;&gt;"Ja",VLOOKUP($D185,Listen!$A$2:$F$45,6,0)="Nein"),$Y185,$X185),0)</f>
        <v>0</v>
      </c>
      <c r="AG185" s="35">
        <f>IFERROR(IF(OR($S185&lt;&gt;"Ja",VLOOKUP($D185,Listen!$A$2:$F$45,6,0)="Nein"),$Y185,$X185),0)</f>
        <v>0</v>
      </c>
      <c r="AH185" s="37">
        <f t="shared" si="56"/>
        <v>0</v>
      </c>
      <c r="AI185" s="147">
        <f>IFERROR(IF(VLOOKUP($D185,Listen!$A$2:$F$45,6,0)="Ja",MAX(BC185:BD185),D_SAV!$BC185),0)</f>
        <v>0</v>
      </c>
      <c r="AJ185" s="37">
        <f t="shared" si="57"/>
        <v>0</v>
      </c>
      <c r="AL185" s="149">
        <f t="shared" si="58"/>
        <v>0</v>
      </c>
      <c r="AM185" s="149">
        <f t="shared" si="59"/>
        <v>0</v>
      </c>
      <c r="AN185" s="149">
        <f t="shared" si="60"/>
        <v>0</v>
      </c>
      <c r="AO185" s="149">
        <f t="shared" si="61"/>
        <v>0</v>
      </c>
      <c r="AP185" s="149">
        <f t="shared" si="62"/>
        <v>0</v>
      </c>
      <c r="AQ185" s="149">
        <f t="shared" si="63"/>
        <v>0</v>
      </c>
      <c r="AR185" s="149">
        <f t="shared" si="64"/>
        <v>0</v>
      </c>
      <c r="AS185" s="149">
        <f t="shared" si="65"/>
        <v>0</v>
      </c>
      <c r="AT185" s="149">
        <f t="shared" si="66"/>
        <v>0</v>
      </c>
      <c r="AU185" s="149">
        <f t="shared" si="67"/>
        <v>0</v>
      </c>
      <c r="AV185" s="149">
        <f t="shared" si="68"/>
        <v>0</v>
      </c>
      <c r="AW185" s="149">
        <f t="shared" si="69"/>
        <v>0</v>
      </c>
      <c r="AX185" s="149">
        <f t="shared" si="70"/>
        <v>0</v>
      </c>
      <c r="AY185" s="149">
        <f t="shared" si="71"/>
        <v>0</v>
      </c>
      <c r="AZ185" s="149">
        <f t="shared" si="72"/>
        <v>0</v>
      </c>
      <c r="BA185" s="149">
        <f>IFERROR(IF(VLOOKUP($D185,Listen!$A$2:$F$45,6,0)="Ja",AX185-MAX(AY185:AZ185),AX185-AY185),0)</f>
        <v>0</v>
      </c>
      <c r="BB185" s="149">
        <f t="shared" si="73"/>
        <v>0</v>
      </c>
      <c r="BC185" s="149">
        <f t="shared" si="74"/>
        <v>0</v>
      </c>
      <c r="BD185" s="149">
        <f t="shared" si="75"/>
        <v>0</v>
      </c>
      <c r="BE185" s="149">
        <f>IFERROR(IF(VLOOKUP($D185,Listen!$A$2:$F$45,6,0)="Ja",BB185-MAX(BC185:BD185),BB185-BC185),0)</f>
        <v>0</v>
      </c>
    </row>
    <row r="186" spans="1:57" s="150" customFormat="1" x14ac:dyDescent="0.25">
      <c r="A186" s="142">
        <v>182</v>
      </c>
      <c r="B186" s="143" t="str">
        <f>IF(AND(E186&lt;&gt;0,D186&lt;&gt;0,F186&lt;&gt;0),IF(C186&lt;&gt;0,CONCATENATE(C186,"-AGr",VLOOKUP(D186,Listen!$A$2:$D$45,4,FALSE),"-",E186,"-",F186,),CONCATENATE("AGr",VLOOKUP(D186,Listen!$A$2:$D$45,4,FALSE),"-",E186,"-",F186)),"keine vollständige ID")</f>
        <v>keine vollständige ID</v>
      </c>
      <c r="C186" s="28"/>
      <c r="D186" s="144"/>
      <c r="E186" s="144"/>
      <c r="F186" s="151"/>
      <c r="G186" s="12"/>
      <c r="H186" s="12"/>
      <c r="I186" s="12"/>
      <c r="J186" s="12"/>
      <c r="K186" s="12"/>
      <c r="L186" s="145">
        <f>IF(E186&gt;A_Stammdaten!$B$12,0,G186+H186-J186)</f>
        <v>0</v>
      </c>
      <c r="M186" s="12"/>
      <c r="N186" s="12"/>
      <c r="O186" s="12"/>
      <c r="P186" s="45">
        <f t="shared" si="53"/>
        <v>0</v>
      </c>
      <c r="Q186" s="26"/>
      <c r="R186" s="26"/>
      <c r="S186" s="26"/>
      <c r="T186" s="26"/>
      <c r="U186" s="146"/>
      <c r="V186" s="26"/>
      <c r="W186" s="46" t="str">
        <f t="shared" si="54"/>
        <v>-</v>
      </c>
      <c r="X186" s="46" t="str">
        <f t="shared" si="55"/>
        <v>-</v>
      </c>
      <c r="Y186" s="46">
        <f>IF(ISBLANK($D186),0,VLOOKUP($D186,Listen!$A$2:$C$45,2,FALSE))</f>
        <v>0</v>
      </c>
      <c r="Z186" s="46">
        <f>IF(ISBLANK($D186),0,VLOOKUP($D186,Listen!$A$2:$C$45,3,FALSE))</f>
        <v>0</v>
      </c>
      <c r="AA186" s="35">
        <f t="shared" si="78"/>
        <v>0</v>
      </c>
      <c r="AB186" s="35">
        <f t="shared" si="78"/>
        <v>0</v>
      </c>
      <c r="AC186" s="35">
        <f>IFERROR(IF(OR($R186&lt;&gt;"Ja",VLOOKUP($D186,Listen!$A$2:$F$45,5,0)="Nein",E186&lt;IF(D186="LNG Anbindungsanlagen gemäß separater Festlegung",2022,2023)),$Y186,$W186),0)</f>
        <v>0</v>
      </c>
      <c r="AD186" s="35">
        <f>IFERROR(IF(OR($R186&lt;&gt;"Ja",VLOOKUP($D186,Listen!$A$2:$F$45,5,0)="Nein",E186&lt;IF(D186="LNG Anbindungsanlagen gemäß separater Festlegung",2022,2023)),$Y186,$W186),0)</f>
        <v>0</v>
      </c>
      <c r="AE186" s="35">
        <f>IFERROR(IF(OR($S186&lt;&gt;"Ja",VLOOKUP($D186,Listen!$A$2:$F$45,6,0)="Nein"),$Y186,$X186),0)</f>
        <v>0</v>
      </c>
      <c r="AF186" s="35">
        <f>IFERROR(IF(OR($S186&lt;&gt;"Ja",VLOOKUP($D186,Listen!$A$2:$F$45,6,0)="Nein"),$Y186,$X186),0)</f>
        <v>0</v>
      </c>
      <c r="AG186" s="35">
        <f>IFERROR(IF(OR($S186&lt;&gt;"Ja",VLOOKUP($D186,Listen!$A$2:$F$45,6,0)="Nein"),$Y186,$X186),0)</f>
        <v>0</v>
      </c>
      <c r="AH186" s="37">
        <f t="shared" si="56"/>
        <v>0</v>
      </c>
      <c r="AI186" s="147">
        <f>IFERROR(IF(VLOOKUP($D186,Listen!$A$2:$F$45,6,0)="Ja",MAX(BC186:BD186),D_SAV!$BC186),0)</f>
        <v>0</v>
      </c>
      <c r="AJ186" s="37">
        <f t="shared" si="57"/>
        <v>0</v>
      </c>
      <c r="AL186" s="149">
        <f t="shared" si="58"/>
        <v>0</v>
      </c>
      <c r="AM186" s="149">
        <f t="shared" si="59"/>
        <v>0</v>
      </c>
      <c r="AN186" s="149">
        <f t="shared" si="60"/>
        <v>0</v>
      </c>
      <c r="AO186" s="149">
        <f t="shared" si="61"/>
        <v>0</v>
      </c>
      <c r="AP186" s="149">
        <f t="shared" si="62"/>
        <v>0</v>
      </c>
      <c r="AQ186" s="149">
        <f t="shared" si="63"/>
        <v>0</v>
      </c>
      <c r="AR186" s="149">
        <f t="shared" si="64"/>
        <v>0</v>
      </c>
      <c r="AS186" s="149">
        <f t="shared" si="65"/>
        <v>0</v>
      </c>
      <c r="AT186" s="149">
        <f t="shared" si="66"/>
        <v>0</v>
      </c>
      <c r="AU186" s="149">
        <f t="shared" si="67"/>
        <v>0</v>
      </c>
      <c r="AV186" s="149">
        <f t="shared" si="68"/>
        <v>0</v>
      </c>
      <c r="AW186" s="149">
        <f t="shared" si="69"/>
        <v>0</v>
      </c>
      <c r="AX186" s="149">
        <f t="shared" si="70"/>
        <v>0</v>
      </c>
      <c r="AY186" s="149">
        <f t="shared" si="71"/>
        <v>0</v>
      </c>
      <c r="AZ186" s="149">
        <f t="shared" si="72"/>
        <v>0</v>
      </c>
      <c r="BA186" s="149">
        <f>IFERROR(IF(VLOOKUP($D186,Listen!$A$2:$F$45,6,0)="Ja",AX186-MAX(AY186:AZ186),AX186-AY186),0)</f>
        <v>0</v>
      </c>
      <c r="BB186" s="149">
        <f t="shared" si="73"/>
        <v>0</v>
      </c>
      <c r="BC186" s="149">
        <f t="shared" si="74"/>
        <v>0</v>
      </c>
      <c r="BD186" s="149">
        <f t="shared" si="75"/>
        <v>0</v>
      </c>
      <c r="BE186" s="149">
        <f>IFERROR(IF(VLOOKUP($D186,Listen!$A$2:$F$45,6,0)="Ja",BB186-MAX(BC186:BD186),BB186-BC186),0)</f>
        <v>0</v>
      </c>
    </row>
    <row r="187" spans="1:57" s="150" customFormat="1" x14ac:dyDescent="0.25">
      <c r="A187" s="142">
        <v>183</v>
      </c>
      <c r="B187" s="143" t="str">
        <f>IF(AND(E187&lt;&gt;0,D187&lt;&gt;0,F187&lt;&gt;0),IF(C187&lt;&gt;0,CONCATENATE(C187,"-AGr",VLOOKUP(D187,Listen!$A$2:$D$45,4,FALSE),"-",E187,"-",F187,),CONCATENATE("AGr",VLOOKUP(D187,Listen!$A$2:$D$45,4,FALSE),"-",E187,"-",F187)),"keine vollständige ID")</f>
        <v>keine vollständige ID</v>
      </c>
      <c r="C187" s="28"/>
      <c r="D187" s="144"/>
      <c r="E187" s="144"/>
      <c r="F187" s="151"/>
      <c r="G187" s="12"/>
      <c r="H187" s="12"/>
      <c r="I187" s="12"/>
      <c r="J187" s="12"/>
      <c r="K187" s="12"/>
      <c r="L187" s="145">
        <f>IF(E187&gt;A_Stammdaten!$B$12,0,G187+H187-J187)</f>
        <v>0</v>
      </c>
      <c r="M187" s="12"/>
      <c r="N187" s="12"/>
      <c r="O187" s="12"/>
      <c r="P187" s="45">
        <f t="shared" si="53"/>
        <v>0</v>
      </c>
      <c r="Q187" s="26"/>
      <c r="R187" s="26"/>
      <c r="S187" s="26"/>
      <c r="T187" s="26"/>
      <c r="U187" s="146"/>
      <c r="V187" s="26"/>
      <c r="W187" s="46" t="str">
        <f t="shared" si="54"/>
        <v>-</v>
      </c>
      <c r="X187" s="46" t="str">
        <f t="shared" si="55"/>
        <v>-</v>
      </c>
      <c r="Y187" s="46">
        <f>IF(ISBLANK($D187),0,VLOOKUP($D187,Listen!$A$2:$C$45,2,FALSE))</f>
        <v>0</v>
      </c>
      <c r="Z187" s="46">
        <f>IF(ISBLANK($D187),0,VLOOKUP($D187,Listen!$A$2:$C$45,3,FALSE))</f>
        <v>0</v>
      </c>
      <c r="AA187" s="35">
        <f t="shared" si="78"/>
        <v>0</v>
      </c>
      <c r="AB187" s="35">
        <f t="shared" si="78"/>
        <v>0</v>
      </c>
      <c r="AC187" s="35">
        <f>IFERROR(IF(OR($R187&lt;&gt;"Ja",VLOOKUP($D187,Listen!$A$2:$F$45,5,0)="Nein",E187&lt;IF(D187="LNG Anbindungsanlagen gemäß separater Festlegung",2022,2023)),$Y187,$W187),0)</f>
        <v>0</v>
      </c>
      <c r="AD187" s="35">
        <f>IFERROR(IF(OR($R187&lt;&gt;"Ja",VLOOKUP($D187,Listen!$A$2:$F$45,5,0)="Nein",E187&lt;IF(D187="LNG Anbindungsanlagen gemäß separater Festlegung",2022,2023)),$Y187,$W187),0)</f>
        <v>0</v>
      </c>
      <c r="AE187" s="35">
        <f>IFERROR(IF(OR($S187&lt;&gt;"Ja",VLOOKUP($D187,Listen!$A$2:$F$45,6,0)="Nein"),$Y187,$X187),0)</f>
        <v>0</v>
      </c>
      <c r="AF187" s="35">
        <f>IFERROR(IF(OR($S187&lt;&gt;"Ja",VLOOKUP($D187,Listen!$A$2:$F$45,6,0)="Nein"),$Y187,$X187),0)</f>
        <v>0</v>
      </c>
      <c r="AG187" s="35">
        <f>IFERROR(IF(OR($S187&lt;&gt;"Ja",VLOOKUP($D187,Listen!$A$2:$F$45,6,0)="Nein"),$Y187,$X187),0)</f>
        <v>0</v>
      </c>
      <c r="AH187" s="37">
        <f t="shared" si="56"/>
        <v>0</v>
      </c>
      <c r="AI187" s="147">
        <f>IFERROR(IF(VLOOKUP($D187,Listen!$A$2:$F$45,6,0)="Ja",MAX(BC187:BD187),D_SAV!$BC187),0)</f>
        <v>0</v>
      </c>
      <c r="AJ187" s="37">
        <f t="shared" si="57"/>
        <v>0</v>
      </c>
      <c r="AL187" s="149">
        <f t="shared" si="58"/>
        <v>0</v>
      </c>
      <c r="AM187" s="149">
        <f t="shared" si="59"/>
        <v>0</v>
      </c>
      <c r="AN187" s="149">
        <f t="shared" si="60"/>
        <v>0</v>
      </c>
      <c r="AO187" s="149">
        <f t="shared" si="61"/>
        <v>0</v>
      </c>
      <c r="AP187" s="149">
        <f t="shared" si="62"/>
        <v>0</v>
      </c>
      <c r="AQ187" s="149">
        <f t="shared" si="63"/>
        <v>0</v>
      </c>
      <c r="AR187" s="149">
        <f t="shared" si="64"/>
        <v>0</v>
      </c>
      <c r="AS187" s="149">
        <f t="shared" si="65"/>
        <v>0</v>
      </c>
      <c r="AT187" s="149">
        <f t="shared" si="66"/>
        <v>0</v>
      </c>
      <c r="AU187" s="149">
        <f t="shared" si="67"/>
        <v>0</v>
      </c>
      <c r="AV187" s="149">
        <f t="shared" si="68"/>
        <v>0</v>
      </c>
      <c r="AW187" s="149">
        <f t="shared" si="69"/>
        <v>0</v>
      </c>
      <c r="AX187" s="149">
        <f t="shared" si="70"/>
        <v>0</v>
      </c>
      <c r="AY187" s="149">
        <f t="shared" si="71"/>
        <v>0</v>
      </c>
      <c r="AZ187" s="149">
        <f t="shared" si="72"/>
        <v>0</v>
      </c>
      <c r="BA187" s="149">
        <f>IFERROR(IF(VLOOKUP($D187,Listen!$A$2:$F$45,6,0)="Ja",AX187-MAX(AY187:AZ187),AX187-AY187),0)</f>
        <v>0</v>
      </c>
      <c r="BB187" s="149">
        <f t="shared" si="73"/>
        <v>0</v>
      </c>
      <c r="BC187" s="149">
        <f t="shared" si="74"/>
        <v>0</v>
      </c>
      <c r="BD187" s="149">
        <f t="shared" si="75"/>
        <v>0</v>
      </c>
      <c r="BE187" s="149">
        <f>IFERROR(IF(VLOOKUP($D187,Listen!$A$2:$F$45,6,0)="Ja",BB187-MAX(BC187:BD187),BB187-BC187),0)</f>
        <v>0</v>
      </c>
    </row>
    <row r="188" spans="1:57" x14ac:dyDescent="0.25">
      <c r="A188" s="142">
        <v>184</v>
      </c>
      <c r="B188" s="143" t="str">
        <f>IF(AND(E188&lt;&gt;0,D188&lt;&gt;0,F188&lt;&gt;0),IF(C188&lt;&gt;0,CONCATENATE(C188,"-AGr",VLOOKUP(D188,Listen!$A$2:$D$45,4,FALSE),"-",E188,"-",F188,),CONCATENATE("AGr",VLOOKUP(D188,Listen!$A$2:$D$45,4,FALSE),"-",E188,"-",F188)),"keine vollständige ID")</f>
        <v>keine vollständige ID</v>
      </c>
      <c r="C188" s="28"/>
      <c r="D188" s="144"/>
      <c r="E188" s="144"/>
      <c r="F188" s="151"/>
      <c r="G188" s="12"/>
      <c r="H188" s="12"/>
      <c r="I188" s="12"/>
      <c r="J188" s="12"/>
      <c r="K188" s="12"/>
      <c r="L188" s="145">
        <f>IF(E188&gt;A_Stammdaten!$B$12,0,G188+H188-J188)</f>
        <v>0</v>
      </c>
      <c r="M188" s="12"/>
      <c r="N188" s="12"/>
      <c r="O188" s="12"/>
      <c r="P188" s="45">
        <f t="shared" si="53"/>
        <v>0</v>
      </c>
      <c r="Q188" s="26"/>
      <c r="R188" s="26"/>
      <c r="S188" s="26"/>
      <c r="T188" s="26"/>
      <c r="U188" s="146"/>
      <c r="V188" s="26"/>
      <c r="W188" s="46" t="str">
        <f t="shared" si="54"/>
        <v>-</v>
      </c>
      <c r="X188" s="46" t="str">
        <f t="shared" si="55"/>
        <v>-</v>
      </c>
      <c r="Y188" s="46">
        <f>IF(ISBLANK($D188),0,VLOOKUP($D188,Listen!$A$2:$C$45,2,FALSE))</f>
        <v>0</v>
      </c>
      <c r="Z188" s="46">
        <f>IF(ISBLANK($D188),0,VLOOKUP($D188,Listen!$A$2:$C$45,3,FALSE))</f>
        <v>0</v>
      </c>
      <c r="AA188" s="35">
        <f t="shared" si="78"/>
        <v>0</v>
      </c>
      <c r="AB188" s="35">
        <f t="shared" si="78"/>
        <v>0</v>
      </c>
      <c r="AC188" s="35">
        <f>IFERROR(IF(OR($R188&lt;&gt;"Ja",VLOOKUP($D188,Listen!$A$2:$F$45,5,0)="Nein",E188&lt;IF(D188="LNG Anbindungsanlagen gemäß separater Festlegung",2022,2023)),$Y188,$W188),0)</f>
        <v>0</v>
      </c>
      <c r="AD188" s="35">
        <f>IFERROR(IF(OR($R188&lt;&gt;"Ja",VLOOKUP($D188,Listen!$A$2:$F$45,5,0)="Nein",E188&lt;IF(D188="LNG Anbindungsanlagen gemäß separater Festlegung",2022,2023)),$Y188,$W188),0)</f>
        <v>0</v>
      </c>
      <c r="AE188" s="35">
        <f>IFERROR(IF(OR($S188&lt;&gt;"Ja",VLOOKUP($D188,Listen!$A$2:$F$45,6,0)="Nein"),$Y188,$X188),0)</f>
        <v>0</v>
      </c>
      <c r="AF188" s="35">
        <f>IFERROR(IF(OR($S188&lt;&gt;"Ja",VLOOKUP($D188,Listen!$A$2:$F$45,6,0)="Nein"),$Y188,$X188),0)</f>
        <v>0</v>
      </c>
      <c r="AG188" s="35">
        <f>IFERROR(IF(OR($S188&lt;&gt;"Ja",VLOOKUP($D188,Listen!$A$2:$F$45,6,0)="Nein"),$Y188,$X188),0)</f>
        <v>0</v>
      </c>
      <c r="AH188" s="37">
        <f t="shared" si="56"/>
        <v>0</v>
      </c>
      <c r="AI188" s="147">
        <f>IFERROR(IF(VLOOKUP($D188,Listen!$A$2:$F$45,6,0)="Ja",MAX(BC188:BD188),D_SAV!$BC188),0)</f>
        <v>0</v>
      </c>
      <c r="AJ188" s="37">
        <f t="shared" si="57"/>
        <v>0</v>
      </c>
      <c r="AL188" s="149">
        <f t="shared" si="58"/>
        <v>0</v>
      </c>
      <c r="AM188" s="149">
        <f t="shared" si="59"/>
        <v>0</v>
      </c>
      <c r="AN188" s="149">
        <f t="shared" si="60"/>
        <v>0</v>
      </c>
      <c r="AO188" s="149">
        <f t="shared" si="61"/>
        <v>0</v>
      </c>
      <c r="AP188" s="149">
        <f t="shared" si="62"/>
        <v>0</v>
      </c>
      <c r="AQ188" s="149">
        <f t="shared" si="63"/>
        <v>0</v>
      </c>
      <c r="AR188" s="149">
        <f t="shared" si="64"/>
        <v>0</v>
      </c>
      <c r="AS188" s="149">
        <f t="shared" si="65"/>
        <v>0</v>
      </c>
      <c r="AT188" s="149">
        <f t="shared" si="66"/>
        <v>0</v>
      </c>
      <c r="AU188" s="149">
        <f t="shared" si="67"/>
        <v>0</v>
      </c>
      <c r="AV188" s="149">
        <f t="shared" si="68"/>
        <v>0</v>
      </c>
      <c r="AW188" s="149">
        <f t="shared" si="69"/>
        <v>0</v>
      </c>
      <c r="AX188" s="149">
        <f t="shared" si="70"/>
        <v>0</v>
      </c>
      <c r="AY188" s="149">
        <f t="shared" si="71"/>
        <v>0</v>
      </c>
      <c r="AZ188" s="149">
        <f t="shared" si="72"/>
        <v>0</v>
      </c>
      <c r="BA188" s="149">
        <f>IFERROR(IF(VLOOKUP($D188,Listen!$A$2:$F$45,6,0)="Ja",AX188-MAX(AY188:AZ188),AX188-AY188),0)</f>
        <v>0</v>
      </c>
      <c r="BB188" s="149">
        <f t="shared" si="73"/>
        <v>0</v>
      </c>
      <c r="BC188" s="149">
        <f t="shared" si="74"/>
        <v>0</v>
      </c>
      <c r="BD188" s="149">
        <f t="shared" si="75"/>
        <v>0</v>
      </c>
      <c r="BE188" s="149">
        <f>IFERROR(IF(VLOOKUP($D188,Listen!$A$2:$F$45,6,0)="Ja",BB188-MAX(BC188:BD188),BB188-BC188),0)</f>
        <v>0</v>
      </c>
    </row>
    <row r="189" spans="1:57" x14ac:dyDescent="0.25">
      <c r="A189" s="142">
        <v>185</v>
      </c>
      <c r="B189" s="143" t="str">
        <f>IF(AND(E189&lt;&gt;0,D189&lt;&gt;0,F189&lt;&gt;0),IF(C189&lt;&gt;0,CONCATENATE(C189,"-AGr",VLOOKUP(D189,Listen!$A$2:$D$45,4,FALSE),"-",E189,"-",F189,),CONCATENATE("AGr",VLOOKUP(D189,Listen!$A$2:$D$45,4,FALSE),"-",E189,"-",F189)),"keine vollständige ID")</f>
        <v>keine vollständige ID</v>
      </c>
      <c r="C189" s="28"/>
      <c r="D189" s="144"/>
      <c r="E189" s="144"/>
      <c r="F189" s="151"/>
      <c r="G189" s="12"/>
      <c r="H189" s="12"/>
      <c r="I189" s="12"/>
      <c r="J189" s="12"/>
      <c r="K189" s="12"/>
      <c r="L189" s="145">
        <f>IF(E189&gt;A_Stammdaten!$B$12,0,G189+H189-J189)</f>
        <v>0</v>
      </c>
      <c r="M189" s="12"/>
      <c r="N189" s="12"/>
      <c r="O189" s="12"/>
      <c r="P189" s="45">
        <f t="shared" si="53"/>
        <v>0</v>
      </c>
      <c r="Q189" s="26"/>
      <c r="R189" s="26"/>
      <c r="S189" s="26"/>
      <c r="T189" s="26"/>
      <c r="U189" s="146"/>
      <c r="V189" s="26"/>
      <c r="W189" s="46" t="str">
        <f t="shared" si="54"/>
        <v>-</v>
      </c>
      <c r="X189" s="46" t="str">
        <f t="shared" si="55"/>
        <v>-</v>
      </c>
      <c r="Y189" s="46">
        <f>IF(ISBLANK($D189),0,VLOOKUP($D189,Listen!$A$2:$C$45,2,FALSE))</f>
        <v>0</v>
      </c>
      <c r="Z189" s="46">
        <f>IF(ISBLANK($D189),0,VLOOKUP($D189,Listen!$A$2:$C$45,3,FALSE))</f>
        <v>0</v>
      </c>
      <c r="AA189" s="35">
        <f t="shared" si="78"/>
        <v>0</v>
      </c>
      <c r="AB189" s="35">
        <f t="shared" si="78"/>
        <v>0</v>
      </c>
      <c r="AC189" s="35">
        <f>IFERROR(IF(OR($R189&lt;&gt;"Ja",VLOOKUP($D189,Listen!$A$2:$F$45,5,0)="Nein",E189&lt;IF(D189="LNG Anbindungsanlagen gemäß separater Festlegung",2022,2023)),$Y189,$W189),0)</f>
        <v>0</v>
      </c>
      <c r="AD189" s="35">
        <f>IFERROR(IF(OR($R189&lt;&gt;"Ja",VLOOKUP($D189,Listen!$A$2:$F$45,5,0)="Nein",E189&lt;IF(D189="LNG Anbindungsanlagen gemäß separater Festlegung",2022,2023)),$Y189,$W189),0)</f>
        <v>0</v>
      </c>
      <c r="AE189" s="35">
        <f>IFERROR(IF(OR($S189&lt;&gt;"Ja",VLOOKUP($D189,Listen!$A$2:$F$45,6,0)="Nein"),$Y189,$X189),0)</f>
        <v>0</v>
      </c>
      <c r="AF189" s="35">
        <f>IFERROR(IF(OR($S189&lt;&gt;"Ja",VLOOKUP($D189,Listen!$A$2:$F$45,6,0)="Nein"),$Y189,$X189),0)</f>
        <v>0</v>
      </c>
      <c r="AG189" s="35">
        <f>IFERROR(IF(OR($S189&lt;&gt;"Ja",VLOOKUP($D189,Listen!$A$2:$F$45,6,0)="Nein"),$Y189,$X189),0)</f>
        <v>0</v>
      </c>
      <c r="AH189" s="37">
        <f t="shared" si="56"/>
        <v>0</v>
      </c>
      <c r="AI189" s="147">
        <f>IFERROR(IF(VLOOKUP($D189,Listen!$A$2:$F$45,6,0)="Ja",MAX(BC189:BD189),D_SAV!$BC189),0)</f>
        <v>0</v>
      </c>
      <c r="AJ189" s="37">
        <f t="shared" si="57"/>
        <v>0</v>
      </c>
      <c r="AL189" s="149">
        <f t="shared" si="58"/>
        <v>0</v>
      </c>
      <c r="AM189" s="149">
        <f t="shared" si="59"/>
        <v>0</v>
      </c>
      <c r="AN189" s="149">
        <f t="shared" si="60"/>
        <v>0</v>
      </c>
      <c r="AO189" s="149">
        <f t="shared" si="61"/>
        <v>0</v>
      </c>
      <c r="AP189" s="149">
        <f t="shared" si="62"/>
        <v>0</v>
      </c>
      <c r="AQ189" s="149">
        <f t="shared" si="63"/>
        <v>0</v>
      </c>
      <c r="AR189" s="149">
        <f t="shared" si="64"/>
        <v>0</v>
      </c>
      <c r="AS189" s="149">
        <f t="shared" si="65"/>
        <v>0</v>
      </c>
      <c r="AT189" s="149">
        <f t="shared" si="66"/>
        <v>0</v>
      </c>
      <c r="AU189" s="149">
        <f t="shared" si="67"/>
        <v>0</v>
      </c>
      <c r="AV189" s="149">
        <f t="shared" si="68"/>
        <v>0</v>
      </c>
      <c r="AW189" s="149">
        <f t="shared" si="69"/>
        <v>0</v>
      </c>
      <c r="AX189" s="149">
        <f t="shared" si="70"/>
        <v>0</v>
      </c>
      <c r="AY189" s="149">
        <f t="shared" si="71"/>
        <v>0</v>
      </c>
      <c r="AZ189" s="149">
        <f t="shared" si="72"/>
        <v>0</v>
      </c>
      <c r="BA189" s="149">
        <f>IFERROR(IF(VLOOKUP($D189,Listen!$A$2:$F$45,6,0)="Ja",AX189-MAX(AY189:AZ189),AX189-AY189),0)</f>
        <v>0</v>
      </c>
      <c r="BB189" s="149">
        <f t="shared" si="73"/>
        <v>0</v>
      </c>
      <c r="BC189" s="149">
        <f t="shared" si="74"/>
        <v>0</v>
      </c>
      <c r="BD189" s="149">
        <f t="shared" si="75"/>
        <v>0</v>
      </c>
      <c r="BE189" s="149">
        <f>IFERROR(IF(VLOOKUP($D189,Listen!$A$2:$F$45,6,0)="Ja",BB189-MAX(BC189:BD189),BB189-BC189),0)</f>
        <v>0</v>
      </c>
    </row>
    <row r="190" spans="1:57" x14ac:dyDescent="0.25">
      <c r="A190" s="142">
        <v>186</v>
      </c>
      <c r="B190" s="143" t="str">
        <f>IF(AND(E190&lt;&gt;0,D190&lt;&gt;0,F190&lt;&gt;0),IF(C190&lt;&gt;0,CONCATENATE(C190,"-AGr",VLOOKUP(D190,Listen!$A$2:$D$45,4,FALSE),"-",E190,"-",F190,),CONCATENATE("AGr",VLOOKUP(D190,Listen!$A$2:$D$45,4,FALSE),"-",E190,"-",F190)),"keine vollständige ID")</f>
        <v>keine vollständige ID</v>
      </c>
      <c r="C190" s="28"/>
      <c r="D190" s="144"/>
      <c r="E190" s="144"/>
      <c r="F190" s="151"/>
      <c r="G190" s="12"/>
      <c r="H190" s="12"/>
      <c r="I190" s="12"/>
      <c r="J190" s="12"/>
      <c r="K190" s="12"/>
      <c r="L190" s="145">
        <f>IF(E190&gt;A_Stammdaten!$B$12,0,G190+H190-J190)</f>
        <v>0</v>
      </c>
      <c r="M190" s="12"/>
      <c r="N190" s="12"/>
      <c r="O190" s="12"/>
      <c r="P190" s="45">
        <f t="shared" si="53"/>
        <v>0</v>
      </c>
      <c r="Q190" s="26"/>
      <c r="R190" s="26"/>
      <c r="S190" s="26"/>
      <c r="T190" s="26"/>
      <c r="U190" s="146"/>
      <c r="V190" s="26"/>
      <c r="W190" s="46" t="str">
        <f t="shared" si="54"/>
        <v>-</v>
      </c>
      <c r="X190" s="46" t="str">
        <f t="shared" si="55"/>
        <v>-</v>
      </c>
      <c r="Y190" s="46">
        <f>IF(ISBLANK($D190),0,VLOOKUP($D190,Listen!$A$2:$C$45,2,FALSE))</f>
        <v>0</v>
      </c>
      <c r="Z190" s="46">
        <f>IF(ISBLANK($D190),0,VLOOKUP($D190,Listen!$A$2:$C$45,3,FALSE))</f>
        <v>0</v>
      </c>
      <c r="AA190" s="35">
        <f t="shared" si="78"/>
        <v>0</v>
      </c>
      <c r="AB190" s="35">
        <f t="shared" si="78"/>
        <v>0</v>
      </c>
      <c r="AC190" s="35">
        <f>IFERROR(IF(OR($R190&lt;&gt;"Ja",VLOOKUP($D190,Listen!$A$2:$F$45,5,0)="Nein",E190&lt;IF(D190="LNG Anbindungsanlagen gemäß separater Festlegung",2022,2023)),$Y190,$W190),0)</f>
        <v>0</v>
      </c>
      <c r="AD190" s="35">
        <f>IFERROR(IF(OR($R190&lt;&gt;"Ja",VLOOKUP($D190,Listen!$A$2:$F$45,5,0)="Nein",E190&lt;IF(D190="LNG Anbindungsanlagen gemäß separater Festlegung",2022,2023)),$Y190,$W190),0)</f>
        <v>0</v>
      </c>
      <c r="AE190" s="35">
        <f>IFERROR(IF(OR($S190&lt;&gt;"Ja",VLOOKUP($D190,Listen!$A$2:$F$45,6,0)="Nein"),$Y190,$X190),0)</f>
        <v>0</v>
      </c>
      <c r="AF190" s="35">
        <f>IFERROR(IF(OR($S190&lt;&gt;"Ja",VLOOKUP($D190,Listen!$A$2:$F$45,6,0)="Nein"),$Y190,$X190),0)</f>
        <v>0</v>
      </c>
      <c r="AG190" s="35">
        <f>IFERROR(IF(OR($S190&lt;&gt;"Ja",VLOOKUP($D190,Listen!$A$2:$F$45,6,0)="Nein"),$Y190,$X190),0)</f>
        <v>0</v>
      </c>
      <c r="AH190" s="37">
        <f t="shared" si="56"/>
        <v>0</v>
      </c>
      <c r="AI190" s="147">
        <f>IFERROR(IF(VLOOKUP($D190,Listen!$A$2:$F$45,6,0)="Ja",MAX(BC190:BD190),D_SAV!$BC190),0)</f>
        <v>0</v>
      </c>
      <c r="AJ190" s="37">
        <f t="shared" si="57"/>
        <v>0</v>
      </c>
      <c r="AL190" s="149">
        <f t="shared" si="58"/>
        <v>0</v>
      </c>
      <c r="AM190" s="149">
        <f t="shared" si="59"/>
        <v>0</v>
      </c>
      <c r="AN190" s="149">
        <f t="shared" si="60"/>
        <v>0</v>
      </c>
      <c r="AO190" s="149">
        <f t="shared" si="61"/>
        <v>0</v>
      </c>
      <c r="AP190" s="149">
        <f t="shared" si="62"/>
        <v>0</v>
      </c>
      <c r="AQ190" s="149">
        <f t="shared" si="63"/>
        <v>0</v>
      </c>
      <c r="AR190" s="149">
        <f t="shared" si="64"/>
        <v>0</v>
      </c>
      <c r="AS190" s="149">
        <f t="shared" si="65"/>
        <v>0</v>
      </c>
      <c r="AT190" s="149">
        <f t="shared" si="66"/>
        <v>0</v>
      </c>
      <c r="AU190" s="149">
        <f t="shared" si="67"/>
        <v>0</v>
      </c>
      <c r="AV190" s="149">
        <f t="shared" si="68"/>
        <v>0</v>
      </c>
      <c r="AW190" s="149">
        <f t="shared" si="69"/>
        <v>0</v>
      </c>
      <c r="AX190" s="149">
        <f t="shared" si="70"/>
        <v>0</v>
      </c>
      <c r="AY190" s="149">
        <f t="shared" si="71"/>
        <v>0</v>
      </c>
      <c r="AZ190" s="149">
        <f t="shared" si="72"/>
        <v>0</v>
      </c>
      <c r="BA190" s="149">
        <f>IFERROR(IF(VLOOKUP($D190,Listen!$A$2:$F$45,6,0)="Ja",AX190-MAX(AY190:AZ190),AX190-AY190),0)</f>
        <v>0</v>
      </c>
      <c r="BB190" s="149">
        <f t="shared" si="73"/>
        <v>0</v>
      </c>
      <c r="BC190" s="149">
        <f t="shared" si="74"/>
        <v>0</v>
      </c>
      <c r="BD190" s="149">
        <f t="shared" si="75"/>
        <v>0</v>
      </c>
      <c r="BE190" s="149">
        <f>IFERROR(IF(VLOOKUP($D190,Listen!$A$2:$F$45,6,0)="Ja",BB190-MAX(BC190:BD190),BB190-BC190),0)</f>
        <v>0</v>
      </c>
    </row>
    <row r="191" spans="1:57" x14ac:dyDescent="0.25">
      <c r="A191" s="142">
        <v>187</v>
      </c>
      <c r="B191" s="143" t="str">
        <f>IF(AND(E191&lt;&gt;0,D191&lt;&gt;0,F191&lt;&gt;0),IF(C191&lt;&gt;0,CONCATENATE(C191,"-AGr",VLOOKUP(D191,Listen!$A$2:$D$45,4,FALSE),"-",E191,"-",F191,),CONCATENATE("AGr",VLOOKUP(D191,Listen!$A$2:$D$45,4,FALSE),"-",E191,"-",F191)),"keine vollständige ID")</f>
        <v>keine vollständige ID</v>
      </c>
      <c r="C191" s="28"/>
      <c r="D191" s="144"/>
      <c r="E191" s="144"/>
      <c r="F191" s="151"/>
      <c r="G191" s="12"/>
      <c r="H191" s="12"/>
      <c r="I191" s="12"/>
      <c r="J191" s="12"/>
      <c r="K191" s="12"/>
      <c r="L191" s="145">
        <f>IF(E191&gt;A_Stammdaten!$B$12,0,G191+H191-J191)</f>
        <v>0</v>
      </c>
      <c r="M191" s="12"/>
      <c r="N191" s="12"/>
      <c r="O191" s="12"/>
      <c r="P191" s="45">
        <f t="shared" si="53"/>
        <v>0</v>
      </c>
      <c r="Q191" s="26"/>
      <c r="R191" s="26"/>
      <c r="S191" s="26"/>
      <c r="T191" s="26"/>
      <c r="U191" s="146"/>
      <c r="V191" s="26"/>
      <c r="W191" s="46" t="str">
        <f t="shared" si="54"/>
        <v>-</v>
      </c>
      <c r="X191" s="46" t="str">
        <f t="shared" si="55"/>
        <v>-</v>
      </c>
      <c r="Y191" s="46">
        <f>IF(ISBLANK($D191),0,VLOOKUP($D191,Listen!$A$2:$C$45,2,FALSE))</f>
        <v>0</v>
      </c>
      <c r="Z191" s="46">
        <f>IF(ISBLANK($D191),0,VLOOKUP($D191,Listen!$A$2:$C$45,3,FALSE))</f>
        <v>0</v>
      </c>
      <c r="AA191" s="35">
        <f t="shared" si="78"/>
        <v>0</v>
      </c>
      <c r="AB191" s="35">
        <f t="shared" si="78"/>
        <v>0</v>
      </c>
      <c r="AC191" s="35">
        <f>IFERROR(IF(OR($R191&lt;&gt;"Ja",VLOOKUP($D191,Listen!$A$2:$F$45,5,0)="Nein",E191&lt;IF(D191="LNG Anbindungsanlagen gemäß separater Festlegung",2022,2023)),$Y191,$W191),0)</f>
        <v>0</v>
      </c>
      <c r="AD191" s="35">
        <f>IFERROR(IF(OR($R191&lt;&gt;"Ja",VLOOKUP($D191,Listen!$A$2:$F$45,5,0)="Nein",E191&lt;IF(D191="LNG Anbindungsanlagen gemäß separater Festlegung",2022,2023)),$Y191,$W191),0)</f>
        <v>0</v>
      </c>
      <c r="AE191" s="35">
        <f>IFERROR(IF(OR($S191&lt;&gt;"Ja",VLOOKUP($D191,Listen!$A$2:$F$45,6,0)="Nein"),$Y191,$X191),0)</f>
        <v>0</v>
      </c>
      <c r="AF191" s="35">
        <f>IFERROR(IF(OR($S191&lt;&gt;"Ja",VLOOKUP($D191,Listen!$A$2:$F$45,6,0)="Nein"),$Y191,$X191),0)</f>
        <v>0</v>
      </c>
      <c r="AG191" s="35">
        <f>IFERROR(IF(OR($S191&lt;&gt;"Ja",VLOOKUP($D191,Listen!$A$2:$F$45,6,0)="Nein"),$Y191,$X191),0)</f>
        <v>0</v>
      </c>
      <c r="AH191" s="37">
        <f t="shared" si="56"/>
        <v>0</v>
      </c>
      <c r="AI191" s="147">
        <f>IFERROR(IF(VLOOKUP($D191,Listen!$A$2:$F$45,6,0)="Ja",MAX(BC191:BD191),D_SAV!$BC191),0)</f>
        <v>0</v>
      </c>
      <c r="AJ191" s="37">
        <f t="shared" si="57"/>
        <v>0</v>
      </c>
      <c r="AL191" s="149">
        <f t="shared" si="58"/>
        <v>0</v>
      </c>
      <c r="AM191" s="149">
        <f t="shared" si="59"/>
        <v>0</v>
      </c>
      <c r="AN191" s="149">
        <f t="shared" si="60"/>
        <v>0</v>
      </c>
      <c r="AO191" s="149">
        <f t="shared" si="61"/>
        <v>0</v>
      </c>
      <c r="AP191" s="149">
        <f t="shared" si="62"/>
        <v>0</v>
      </c>
      <c r="AQ191" s="149">
        <f t="shared" si="63"/>
        <v>0</v>
      </c>
      <c r="AR191" s="149">
        <f t="shared" si="64"/>
        <v>0</v>
      </c>
      <c r="AS191" s="149">
        <f t="shared" si="65"/>
        <v>0</v>
      </c>
      <c r="AT191" s="149">
        <f t="shared" si="66"/>
        <v>0</v>
      </c>
      <c r="AU191" s="149">
        <f t="shared" si="67"/>
        <v>0</v>
      </c>
      <c r="AV191" s="149">
        <f t="shared" si="68"/>
        <v>0</v>
      </c>
      <c r="AW191" s="149">
        <f t="shared" si="69"/>
        <v>0</v>
      </c>
      <c r="AX191" s="149">
        <f t="shared" si="70"/>
        <v>0</v>
      </c>
      <c r="AY191" s="149">
        <f t="shared" si="71"/>
        <v>0</v>
      </c>
      <c r="AZ191" s="149">
        <f t="shared" si="72"/>
        <v>0</v>
      </c>
      <c r="BA191" s="149">
        <f>IFERROR(IF(VLOOKUP($D191,Listen!$A$2:$F$45,6,0)="Ja",AX191-MAX(AY191:AZ191),AX191-AY191),0)</f>
        <v>0</v>
      </c>
      <c r="BB191" s="149">
        <f t="shared" si="73"/>
        <v>0</v>
      </c>
      <c r="BC191" s="149">
        <f t="shared" si="74"/>
        <v>0</v>
      </c>
      <c r="BD191" s="149">
        <f t="shared" si="75"/>
        <v>0</v>
      </c>
      <c r="BE191" s="149">
        <f>IFERROR(IF(VLOOKUP($D191,Listen!$A$2:$F$45,6,0)="Ja",BB191-MAX(BC191:BD191),BB191-BC191),0)</f>
        <v>0</v>
      </c>
    </row>
    <row r="192" spans="1:57" x14ac:dyDescent="0.25">
      <c r="A192" s="142">
        <v>188</v>
      </c>
      <c r="B192" s="143" t="str">
        <f>IF(AND(E192&lt;&gt;0,D192&lt;&gt;0,F192&lt;&gt;0),IF(C192&lt;&gt;0,CONCATENATE(C192,"-AGr",VLOOKUP(D192,Listen!$A$2:$D$45,4,FALSE),"-",E192,"-",F192,),CONCATENATE("AGr",VLOOKUP(D192,Listen!$A$2:$D$45,4,FALSE),"-",E192,"-",F192)),"keine vollständige ID")</f>
        <v>keine vollständige ID</v>
      </c>
      <c r="C192" s="28"/>
      <c r="D192" s="144"/>
      <c r="E192" s="144"/>
      <c r="F192" s="151"/>
      <c r="G192" s="12"/>
      <c r="H192" s="12"/>
      <c r="I192" s="12"/>
      <c r="J192" s="12"/>
      <c r="K192" s="12"/>
      <c r="L192" s="145">
        <f>IF(E192&gt;A_Stammdaten!$B$12,0,G192+H192-J192)</f>
        <v>0</v>
      </c>
      <c r="M192" s="12"/>
      <c r="N192" s="12"/>
      <c r="O192" s="12"/>
      <c r="P192" s="45">
        <f t="shared" si="53"/>
        <v>0</v>
      </c>
      <c r="Q192" s="26"/>
      <c r="R192" s="26"/>
      <c r="S192" s="26"/>
      <c r="T192" s="26"/>
      <c r="U192" s="146"/>
      <c r="V192" s="26"/>
      <c r="W192" s="46" t="str">
        <f t="shared" si="54"/>
        <v>-</v>
      </c>
      <c r="X192" s="46" t="str">
        <f t="shared" si="55"/>
        <v>-</v>
      </c>
      <c r="Y192" s="46">
        <f>IF(ISBLANK($D192),0,VLOOKUP($D192,Listen!$A$2:$C$45,2,FALSE))</f>
        <v>0</v>
      </c>
      <c r="Z192" s="46">
        <f>IF(ISBLANK($D192),0,VLOOKUP($D192,Listen!$A$2:$C$45,3,FALSE))</f>
        <v>0</v>
      </c>
      <c r="AA192" s="35">
        <f t="shared" si="78"/>
        <v>0</v>
      </c>
      <c r="AB192" s="35">
        <f t="shared" si="78"/>
        <v>0</v>
      </c>
      <c r="AC192" s="35">
        <f>IFERROR(IF(OR($R192&lt;&gt;"Ja",VLOOKUP($D192,Listen!$A$2:$F$45,5,0)="Nein",E192&lt;IF(D192="LNG Anbindungsanlagen gemäß separater Festlegung",2022,2023)),$Y192,$W192),0)</f>
        <v>0</v>
      </c>
      <c r="AD192" s="35">
        <f>IFERROR(IF(OR($R192&lt;&gt;"Ja",VLOOKUP($D192,Listen!$A$2:$F$45,5,0)="Nein",E192&lt;IF(D192="LNG Anbindungsanlagen gemäß separater Festlegung",2022,2023)),$Y192,$W192),0)</f>
        <v>0</v>
      </c>
      <c r="AE192" s="35">
        <f>IFERROR(IF(OR($S192&lt;&gt;"Ja",VLOOKUP($D192,Listen!$A$2:$F$45,6,0)="Nein"),$Y192,$X192),0)</f>
        <v>0</v>
      </c>
      <c r="AF192" s="35">
        <f>IFERROR(IF(OR($S192&lt;&gt;"Ja",VLOOKUP($D192,Listen!$A$2:$F$45,6,0)="Nein"),$Y192,$X192),0)</f>
        <v>0</v>
      </c>
      <c r="AG192" s="35">
        <f>IFERROR(IF(OR($S192&lt;&gt;"Ja",VLOOKUP($D192,Listen!$A$2:$F$45,6,0)="Nein"),$Y192,$X192),0)</f>
        <v>0</v>
      </c>
      <c r="AH192" s="37">
        <f t="shared" si="56"/>
        <v>0</v>
      </c>
      <c r="AI192" s="147">
        <f>IFERROR(IF(VLOOKUP($D192,Listen!$A$2:$F$45,6,0)="Ja",MAX(BC192:BD192),D_SAV!$BC192),0)</f>
        <v>0</v>
      </c>
      <c r="AJ192" s="37">
        <f t="shared" si="57"/>
        <v>0</v>
      </c>
      <c r="AL192" s="149">
        <f t="shared" si="58"/>
        <v>0</v>
      </c>
      <c r="AM192" s="149">
        <f t="shared" si="59"/>
        <v>0</v>
      </c>
      <c r="AN192" s="149">
        <f t="shared" si="60"/>
        <v>0</v>
      </c>
      <c r="AO192" s="149">
        <f t="shared" si="61"/>
        <v>0</v>
      </c>
      <c r="AP192" s="149">
        <f t="shared" si="62"/>
        <v>0</v>
      </c>
      <c r="AQ192" s="149">
        <f t="shared" si="63"/>
        <v>0</v>
      </c>
      <c r="AR192" s="149">
        <f t="shared" si="64"/>
        <v>0</v>
      </c>
      <c r="AS192" s="149">
        <f t="shared" si="65"/>
        <v>0</v>
      </c>
      <c r="AT192" s="149">
        <f t="shared" si="66"/>
        <v>0</v>
      </c>
      <c r="AU192" s="149">
        <f t="shared" si="67"/>
        <v>0</v>
      </c>
      <c r="AV192" s="149">
        <f t="shared" si="68"/>
        <v>0</v>
      </c>
      <c r="AW192" s="149">
        <f t="shared" si="69"/>
        <v>0</v>
      </c>
      <c r="AX192" s="149">
        <f t="shared" si="70"/>
        <v>0</v>
      </c>
      <c r="AY192" s="149">
        <f t="shared" si="71"/>
        <v>0</v>
      </c>
      <c r="AZ192" s="149">
        <f t="shared" si="72"/>
        <v>0</v>
      </c>
      <c r="BA192" s="149">
        <f>IFERROR(IF(VLOOKUP($D192,Listen!$A$2:$F$45,6,0)="Ja",AX192-MAX(AY192:AZ192),AX192-AY192),0)</f>
        <v>0</v>
      </c>
      <c r="BB192" s="149">
        <f t="shared" si="73"/>
        <v>0</v>
      </c>
      <c r="BC192" s="149">
        <f t="shared" si="74"/>
        <v>0</v>
      </c>
      <c r="BD192" s="149">
        <f t="shared" si="75"/>
        <v>0</v>
      </c>
      <c r="BE192" s="149">
        <f>IFERROR(IF(VLOOKUP($D192,Listen!$A$2:$F$45,6,0)="Ja",BB192-MAX(BC192:BD192),BB192-BC192),0)</f>
        <v>0</v>
      </c>
    </row>
    <row r="193" spans="1:57" x14ac:dyDescent="0.25">
      <c r="A193" s="142">
        <v>189</v>
      </c>
      <c r="B193" s="143" t="str">
        <f>IF(AND(E193&lt;&gt;0,D193&lt;&gt;0,F193&lt;&gt;0),IF(C193&lt;&gt;0,CONCATENATE(C193,"-AGr",VLOOKUP(D193,Listen!$A$2:$D$45,4,FALSE),"-",E193,"-",F193,),CONCATENATE("AGr",VLOOKUP(D193,Listen!$A$2:$D$45,4,FALSE),"-",E193,"-",F193)),"keine vollständige ID")</f>
        <v>keine vollständige ID</v>
      </c>
      <c r="C193" s="28"/>
      <c r="D193" s="144"/>
      <c r="E193" s="144"/>
      <c r="F193" s="151"/>
      <c r="G193" s="12"/>
      <c r="H193" s="12"/>
      <c r="I193" s="12"/>
      <c r="J193" s="12"/>
      <c r="K193" s="12"/>
      <c r="L193" s="145">
        <f>IF(E193&gt;A_Stammdaten!$B$12,0,G193+H193-J193)</f>
        <v>0</v>
      </c>
      <c r="M193" s="12"/>
      <c r="N193" s="12"/>
      <c r="O193" s="12"/>
      <c r="P193" s="45">
        <f t="shared" si="53"/>
        <v>0</v>
      </c>
      <c r="Q193" s="26"/>
      <c r="R193" s="26"/>
      <c r="S193" s="26"/>
      <c r="T193" s="26"/>
      <c r="U193" s="146"/>
      <c r="V193" s="26"/>
      <c r="W193" s="46" t="str">
        <f t="shared" si="54"/>
        <v>-</v>
      </c>
      <c r="X193" s="46" t="str">
        <f t="shared" si="55"/>
        <v>-</v>
      </c>
      <c r="Y193" s="46">
        <f>IF(ISBLANK($D193),0,VLOOKUP($D193,Listen!$A$2:$C$45,2,FALSE))</f>
        <v>0</v>
      </c>
      <c r="Z193" s="46">
        <f>IF(ISBLANK($D193),0,VLOOKUP($D193,Listen!$A$2:$C$45,3,FALSE))</f>
        <v>0</v>
      </c>
      <c r="AA193" s="35">
        <f t="shared" si="78"/>
        <v>0</v>
      </c>
      <c r="AB193" s="35">
        <f t="shared" si="78"/>
        <v>0</v>
      </c>
      <c r="AC193" s="35">
        <f>IFERROR(IF(OR($R193&lt;&gt;"Ja",VLOOKUP($D193,Listen!$A$2:$F$45,5,0)="Nein",E193&lt;IF(D193="LNG Anbindungsanlagen gemäß separater Festlegung",2022,2023)),$Y193,$W193),0)</f>
        <v>0</v>
      </c>
      <c r="AD193" s="35">
        <f>IFERROR(IF(OR($R193&lt;&gt;"Ja",VLOOKUP($D193,Listen!$A$2:$F$45,5,0)="Nein",E193&lt;IF(D193="LNG Anbindungsanlagen gemäß separater Festlegung",2022,2023)),$Y193,$W193),0)</f>
        <v>0</v>
      </c>
      <c r="AE193" s="35">
        <f>IFERROR(IF(OR($S193&lt;&gt;"Ja",VLOOKUP($D193,Listen!$A$2:$F$45,6,0)="Nein"),$Y193,$X193),0)</f>
        <v>0</v>
      </c>
      <c r="AF193" s="35">
        <f>IFERROR(IF(OR($S193&lt;&gt;"Ja",VLOOKUP($D193,Listen!$A$2:$F$45,6,0)="Nein"),$Y193,$X193),0)</f>
        <v>0</v>
      </c>
      <c r="AG193" s="35">
        <f>IFERROR(IF(OR($S193&lt;&gt;"Ja",VLOOKUP($D193,Listen!$A$2:$F$45,6,0)="Nein"),$Y193,$X193),0)</f>
        <v>0</v>
      </c>
      <c r="AH193" s="37">
        <f t="shared" si="56"/>
        <v>0</v>
      </c>
      <c r="AI193" s="147">
        <f>IFERROR(IF(VLOOKUP($D193,Listen!$A$2:$F$45,6,0)="Ja",MAX(BC193:BD193),D_SAV!$BC193),0)</f>
        <v>0</v>
      </c>
      <c r="AJ193" s="37">
        <f t="shared" si="57"/>
        <v>0</v>
      </c>
      <c r="AL193" s="149">
        <f t="shared" si="58"/>
        <v>0</v>
      </c>
      <c r="AM193" s="149">
        <f t="shared" si="59"/>
        <v>0</v>
      </c>
      <c r="AN193" s="149">
        <f t="shared" si="60"/>
        <v>0</v>
      </c>
      <c r="AO193" s="149">
        <f t="shared" si="61"/>
        <v>0</v>
      </c>
      <c r="AP193" s="149">
        <f t="shared" si="62"/>
        <v>0</v>
      </c>
      <c r="AQ193" s="149">
        <f t="shared" si="63"/>
        <v>0</v>
      </c>
      <c r="AR193" s="149">
        <f t="shared" si="64"/>
        <v>0</v>
      </c>
      <c r="AS193" s="149">
        <f t="shared" si="65"/>
        <v>0</v>
      </c>
      <c r="AT193" s="149">
        <f t="shared" si="66"/>
        <v>0</v>
      </c>
      <c r="AU193" s="149">
        <f t="shared" si="67"/>
        <v>0</v>
      </c>
      <c r="AV193" s="149">
        <f t="shared" si="68"/>
        <v>0</v>
      </c>
      <c r="AW193" s="149">
        <f t="shared" si="69"/>
        <v>0</v>
      </c>
      <c r="AX193" s="149">
        <f t="shared" si="70"/>
        <v>0</v>
      </c>
      <c r="AY193" s="149">
        <f t="shared" si="71"/>
        <v>0</v>
      </c>
      <c r="AZ193" s="149">
        <f t="shared" si="72"/>
        <v>0</v>
      </c>
      <c r="BA193" s="149">
        <f>IFERROR(IF(VLOOKUP($D193,Listen!$A$2:$F$45,6,0)="Ja",AX193-MAX(AY193:AZ193),AX193-AY193),0)</f>
        <v>0</v>
      </c>
      <c r="BB193" s="149">
        <f t="shared" si="73"/>
        <v>0</v>
      </c>
      <c r="BC193" s="149">
        <f t="shared" si="74"/>
        <v>0</v>
      </c>
      <c r="BD193" s="149">
        <f t="shared" si="75"/>
        <v>0</v>
      </c>
      <c r="BE193" s="149">
        <f>IFERROR(IF(VLOOKUP($D193,Listen!$A$2:$F$45,6,0)="Ja",BB193-MAX(BC193:BD193),BB193-BC193),0)</f>
        <v>0</v>
      </c>
    </row>
    <row r="194" spans="1:57" x14ac:dyDescent="0.25">
      <c r="A194" s="142">
        <v>190</v>
      </c>
      <c r="B194" s="143" t="str">
        <f>IF(AND(E194&lt;&gt;0,D194&lt;&gt;0,F194&lt;&gt;0),IF(C194&lt;&gt;0,CONCATENATE(C194,"-AGr",VLOOKUP(D194,Listen!$A$2:$D$45,4,FALSE),"-",E194,"-",F194,),CONCATENATE("AGr",VLOOKUP(D194,Listen!$A$2:$D$45,4,FALSE),"-",E194,"-",F194)),"keine vollständige ID")</f>
        <v>keine vollständige ID</v>
      </c>
      <c r="C194" s="28"/>
      <c r="D194" s="144"/>
      <c r="E194" s="144"/>
      <c r="F194" s="151"/>
      <c r="G194" s="12"/>
      <c r="H194" s="12"/>
      <c r="I194" s="12"/>
      <c r="J194" s="12"/>
      <c r="K194" s="12"/>
      <c r="L194" s="145">
        <f>IF(E194&gt;A_Stammdaten!$B$12,0,G194+H194-J194)</f>
        <v>0</v>
      </c>
      <c r="M194" s="12"/>
      <c r="N194" s="12"/>
      <c r="O194" s="12"/>
      <c r="P194" s="45">
        <f t="shared" si="53"/>
        <v>0</v>
      </c>
      <c r="Q194" s="26"/>
      <c r="R194" s="26"/>
      <c r="S194" s="26"/>
      <c r="T194" s="26"/>
      <c r="U194" s="146"/>
      <c r="V194" s="26"/>
      <c r="W194" s="46" t="str">
        <f t="shared" si="54"/>
        <v>-</v>
      </c>
      <c r="X194" s="46" t="str">
        <f t="shared" si="55"/>
        <v>-</v>
      </c>
      <c r="Y194" s="46">
        <f>IF(ISBLANK($D194),0,VLOOKUP($D194,Listen!$A$2:$C$45,2,FALSE))</f>
        <v>0</v>
      </c>
      <c r="Z194" s="46">
        <f>IF(ISBLANK($D194),0,VLOOKUP($D194,Listen!$A$2:$C$45,3,FALSE))</f>
        <v>0</v>
      </c>
      <c r="AA194" s="35">
        <f t="shared" si="78"/>
        <v>0</v>
      </c>
      <c r="AB194" s="35">
        <f t="shared" si="78"/>
        <v>0</v>
      </c>
      <c r="AC194" s="35">
        <f>IFERROR(IF(OR($R194&lt;&gt;"Ja",VLOOKUP($D194,Listen!$A$2:$F$45,5,0)="Nein",E194&lt;IF(D194="LNG Anbindungsanlagen gemäß separater Festlegung",2022,2023)),$Y194,$W194),0)</f>
        <v>0</v>
      </c>
      <c r="AD194" s="35">
        <f>IFERROR(IF(OR($R194&lt;&gt;"Ja",VLOOKUP($D194,Listen!$A$2:$F$45,5,0)="Nein",E194&lt;IF(D194="LNG Anbindungsanlagen gemäß separater Festlegung",2022,2023)),$Y194,$W194),0)</f>
        <v>0</v>
      </c>
      <c r="AE194" s="35">
        <f>IFERROR(IF(OR($S194&lt;&gt;"Ja",VLOOKUP($D194,Listen!$A$2:$F$45,6,0)="Nein"),$Y194,$X194),0)</f>
        <v>0</v>
      </c>
      <c r="AF194" s="35">
        <f>IFERROR(IF(OR($S194&lt;&gt;"Ja",VLOOKUP($D194,Listen!$A$2:$F$45,6,0)="Nein"),$Y194,$X194),0)</f>
        <v>0</v>
      </c>
      <c r="AG194" s="35">
        <f>IFERROR(IF(OR($S194&lt;&gt;"Ja",VLOOKUP($D194,Listen!$A$2:$F$45,6,0)="Nein"),$Y194,$X194),0)</f>
        <v>0</v>
      </c>
      <c r="AH194" s="37">
        <f t="shared" si="56"/>
        <v>0</v>
      </c>
      <c r="AI194" s="147">
        <f>IFERROR(IF(VLOOKUP($D194,Listen!$A$2:$F$45,6,0)="Ja",MAX(BC194:BD194),D_SAV!$BC194),0)</f>
        <v>0</v>
      </c>
      <c r="AJ194" s="37">
        <f t="shared" si="57"/>
        <v>0</v>
      </c>
      <c r="AL194" s="149">
        <f t="shared" si="58"/>
        <v>0</v>
      </c>
      <c r="AM194" s="149">
        <f t="shared" si="59"/>
        <v>0</v>
      </c>
      <c r="AN194" s="149">
        <f t="shared" si="60"/>
        <v>0</v>
      </c>
      <c r="AO194" s="149">
        <f t="shared" si="61"/>
        <v>0</v>
      </c>
      <c r="AP194" s="149">
        <f t="shared" si="62"/>
        <v>0</v>
      </c>
      <c r="AQ194" s="149">
        <f t="shared" si="63"/>
        <v>0</v>
      </c>
      <c r="AR194" s="149">
        <f t="shared" si="64"/>
        <v>0</v>
      </c>
      <c r="AS194" s="149">
        <f t="shared" si="65"/>
        <v>0</v>
      </c>
      <c r="AT194" s="149">
        <f t="shared" si="66"/>
        <v>0</v>
      </c>
      <c r="AU194" s="149">
        <f t="shared" si="67"/>
        <v>0</v>
      </c>
      <c r="AV194" s="149">
        <f t="shared" si="68"/>
        <v>0</v>
      </c>
      <c r="AW194" s="149">
        <f t="shared" si="69"/>
        <v>0</v>
      </c>
      <c r="AX194" s="149">
        <f t="shared" si="70"/>
        <v>0</v>
      </c>
      <c r="AY194" s="149">
        <f t="shared" si="71"/>
        <v>0</v>
      </c>
      <c r="AZ194" s="149">
        <f t="shared" si="72"/>
        <v>0</v>
      </c>
      <c r="BA194" s="149">
        <f>IFERROR(IF(VLOOKUP($D194,Listen!$A$2:$F$45,6,0)="Ja",AX194-MAX(AY194:AZ194),AX194-AY194),0)</f>
        <v>0</v>
      </c>
      <c r="BB194" s="149">
        <f t="shared" si="73"/>
        <v>0</v>
      </c>
      <c r="BC194" s="149">
        <f t="shared" si="74"/>
        <v>0</v>
      </c>
      <c r="BD194" s="149">
        <f t="shared" si="75"/>
        <v>0</v>
      </c>
      <c r="BE194" s="149">
        <f>IFERROR(IF(VLOOKUP($D194,Listen!$A$2:$F$45,6,0)="Ja",BB194-MAX(BC194:BD194),BB194-BC194),0)</f>
        <v>0</v>
      </c>
    </row>
    <row r="195" spans="1:57" x14ac:dyDescent="0.25">
      <c r="A195" s="142">
        <v>191</v>
      </c>
      <c r="B195" s="143" t="str">
        <f>IF(AND(E195&lt;&gt;0,D195&lt;&gt;0,F195&lt;&gt;0),IF(C195&lt;&gt;0,CONCATENATE(C195,"-AGr",VLOOKUP(D195,Listen!$A$2:$D$45,4,FALSE),"-",E195,"-",F195,),CONCATENATE("AGr",VLOOKUP(D195,Listen!$A$2:$D$45,4,FALSE),"-",E195,"-",F195)),"keine vollständige ID")</f>
        <v>keine vollständige ID</v>
      </c>
      <c r="C195" s="28"/>
      <c r="D195" s="144"/>
      <c r="E195" s="144"/>
      <c r="F195" s="151"/>
      <c r="G195" s="12"/>
      <c r="H195" s="12"/>
      <c r="I195" s="12"/>
      <c r="J195" s="12"/>
      <c r="K195" s="12"/>
      <c r="L195" s="145">
        <f>IF(E195&gt;A_Stammdaten!$B$12,0,G195+H195-J195)</f>
        <v>0</v>
      </c>
      <c r="M195" s="12"/>
      <c r="N195" s="12"/>
      <c r="O195" s="12"/>
      <c r="P195" s="45">
        <f t="shared" si="53"/>
        <v>0</v>
      </c>
      <c r="Q195" s="26"/>
      <c r="R195" s="26"/>
      <c r="S195" s="26"/>
      <c r="T195" s="26"/>
      <c r="U195" s="146"/>
      <c r="V195" s="26"/>
      <c r="W195" s="46" t="str">
        <f t="shared" si="54"/>
        <v>-</v>
      </c>
      <c r="X195" s="46" t="str">
        <f t="shared" si="55"/>
        <v>-</v>
      </c>
      <c r="Y195" s="46">
        <f>IF(ISBLANK($D195),0,VLOOKUP($D195,Listen!$A$2:$C$45,2,FALSE))</f>
        <v>0</v>
      </c>
      <c r="Z195" s="46">
        <f>IF(ISBLANK($D195),0,VLOOKUP($D195,Listen!$A$2:$C$45,3,FALSE))</f>
        <v>0</v>
      </c>
      <c r="AA195" s="35">
        <f t="shared" si="78"/>
        <v>0</v>
      </c>
      <c r="AB195" s="35">
        <f t="shared" si="78"/>
        <v>0</v>
      </c>
      <c r="AC195" s="35">
        <f>IFERROR(IF(OR($R195&lt;&gt;"Ja",VLOOKUP($D195,Listen!$A$2:$F$45,5,0)="Nein",E195&lt;IF(D195="LNG Anbindungsanlagen gemäß separater Festlegung",2022,2023)),$Y195,$W195),0)</f>
        <v>0</v>
      </c>
      <c r="AD195" s="35">
        <f>IFERROR(IF(OR($R195&lt;&gt;"Ja",VLOOKUP($D195,Listen!$A$2:$F$45,5,0)="Nein",E195&lt;IF(D195="LNG Anbindungsanlagen gemäß separater Festlegung",2022,2023)),$Y195,$W195),0)</f>
        <v>0</v>
      </c>
      <c r="AE195" s="35">
        <f>IFERROR(IF(OR($S195&lt;&gt;"Ja",VLOOKUP($D195,Listen!$A$2:$F$45,6,0)="Nein"),$Y195,$X195),0)</f>
        <v>0</v>
      </c>
      <c r="AF195" s="35">
        <f>IFERROR(IF(OR($S195&lt;&gt;"Ja",VLOOKUP($D195,Listen!$A$2:$F$45,6,0)="Nein"),$Y195,$X195),0)</f>
        <v>0</v>
      </c>
      <c r="AG195" s="35">
        <f>IFERROR(IF(OR($S195&lt;&gt;"Ja",VLOOKUP($D195,Listen!$A$2:$F$45,6,0)="Nein"),$Y195,$X195),0)</f>
        <v>0</v>
      </c>
      <c r="AH195" s="37">
        <f t="shared" si="56"/>
        <v>0</v>
      </c>
      <c r="AI195" s="147">
        <f>IFERROR(IF(VLOOKUP($D195,Listen!$A$2:$F$45,6,0)="Ja",MAX(BC195:BD195),D_SAV!$BC195),0)</f>
        <v>0</v>
      </c>
      <c r="AJ195" s="37">
        <f t="shared" si="57"/>
        <v>0</v>
      </c>
      <c r="AL195" s="149">
        <f t="shared" si="58"/>
        <v>0</v>
      </c>
      <c r="AM195" s="149">
        <f t="shared" si="59"/>
        <v>0</v>
      </c>
      <c r="AN195" s="149">
        <f t="shared" si="60"/>
        <v>0</v>
      </c>
      <c r="AO195" s="149">
        <f t="shared" si="61"/>
        <v>0</v>
      </c>
      <c r="AP195" s="149">
        <f t="shared" si="62"/>
        <v>0</v>
      </c>
      <c r="AQ195" s="149">
        <f t="shared" si="63"/>
        <v>0</v>
      </c>
      <c r="AR195" s="149">
        <f t="shared" si="64"/>
        <v>0</v>
      </c>
      <c r="AS195" s="149">
        <f t="shared" si="65"/>
        <v>0</v>
      </c>
      <c r="AT195" s="149">
        <f t="shared" si="66"/>
        <v>0</v>
      </c>
      <c r="AU195" s="149">
        <f t="shared" si="67"/>
        <v>0</v>
      </c>
      <c r="AV195" s="149">
        <f t="shared" si="68"/>
        <v>0</v>
      </c>
      <c r="AW195" s="149">
        <f t="shared" si="69"/>
        <v>0</v>
      </c>
      <c r="AX195" s="149">
        <f t="shared" si="70"/>
        <v>0</v>
      </c>
      <c r="AY195" s="149">
        <f t="shared" si="71"/>
        <v>0</v>
      </c>
      <c r="AZ195" s="149">
        <f t="shared" si="72"/>
        <v>0</v>
      </c>
      <c r="BA195" s="149">
        <f>IFERROR(IF(VLOOKUP($D195,Listen!$A$2:$F$45,6,0)="Ja",AX195-MAX(AY195:AZ195),AX195-AY195),0)</f>
        <v>0</v>
      </c>
      <c r="BB195" s="149">
        <f t="shared" si="73"/>
        <v>0</v>
      </c>
      <c r="BC195" s="149">
        <f t="shared" si="74"/>
        <v>0</v>
      </c>
      <c r="BD195" s="149">
        <f t="shared" si="75"/>
        <v>0</v>
      </c>
      <c r="BE195" s="149">
        <f>IFERROR(IF(VLOOKUP($D195,Listen!$A$2:$F$45,6,0)="Ja",BB195-MAX(BC195:BD195),BB195-BC195),0)</f>
        <v>0</v>
      </c>
    </row>
    <row r="196" spans="1:57" x14ac:dyDescent="0.25">
      <c r="A196" s="142">
        <v>192</v>
      </c>
      <c r="B196" s="143" t="str">
        <f>IF(AND(E196&lt;&gt;0,D196&lt;&gt;0,F196&lt;&gt;0),IF(C196&lt;&gt;0,CONCATENATE(C196,"-AGr",VLOOKUP(D196,Listen!$A$2:$D$45,4,FALSE),"-",E196,"-",F196,),CONCATENATE("AGr",VLOOKUP(D196,Listen!$A$2:$D$45,4,FALSE),"-",E196,"-",F196)),"keine vollständige ID")</f>
        <v>keine vollständige ID</v>
      </c>
      <c r="C196" s="28"/>
      <c r="D196" s="144"/>
      <c r="E196" s="144"/>
      <c r="F196" s="151"/>
      <c r="G196" s="12"/>
      <c r="H196" s="12"/>
      <c r="I196" s="12"/>
      <c r="J196" s="12"/>
      <c r="K196" s="12"/>
      <c r="L196" s="145">
        <f>IF(E196&gt;A_Stammdaten!$B$12,0,G196+H196-J196)</f>
        <v>0</v>
      </c>
      <c r="M196" s="12"/>
      <c r="N196" s="12"/>
      <c r="O196" s="12"/>
      <c r="P196" s="45">
        <f t="shared" si="53"/>
        <v>0</v>
      </c>
      <c r="Q196" s="26"/>
      <c r="R196" s="26"/>
      <c r="S196" s="26"/>
      <c r="T196" s="26"/>
      <c r="U196" s="146"/>
      <c r="V196" s="26"/>
      <c r="W196" s="46" t="str">
        <f t="shared" si="54"/>
        <v>-</v>
      </c>
      <c r="X196" s="46" t="str">
        <f t="shared" si="55"/>
        <v>-</v>
      </c>
      <c r="Y196" s="46">
        <f>IF(ISBLANK($D196),0,VLOOKUP($D196,Listen!$A$2:$C$45,2,FALSE))</f>
        <v>0</v>
      </c>
      <c r="Z196" s="46">
        <f>IF(ISBLANK($D196),0,VLOOKUP($D196,Listen!$A$2:$C$45,3,FALSE))</f>
        <v>0</v>
      </c>
      <c r="AA196" s="35">
        <f t="shared" si="78"/>
        <v>0</v>
      </c>
      <c r="AB196" s="35">
        <f t="shared" si="78"/>
        <v>0</v>
      </c>
      <c r="AC196" s="35">
        <f>IFERROR(IF(OR($R196&lt;&gt;"Ja",VLOOKUP($D196,Listen!$A$2:$F$45,5,0)="Nein",E196&lt;IF(D196="LNG Anbindungsanlagen gemäß separater Festlegung",2022,2023)),$Y196,$W196),0)</f>
        <v>0</v>
      </c>
      <c r="AD196" s="35">
        <f>IFERROR(IF(OR($R196&lt;&gt;"Ja",VLOOKUP($D196,Listen!$A$2:$F$45,5,0)="Nein",E196&lt;IF(D196="LNG Anbindungsanlagen gemäß separater Festlegung",2022,2023)),$Y196,$W196),0)</f>
        <v>0</v>
      </c>
      <c r="AE196" s="35">
        <f>IFERROR(IF(OR($S196&lt;&gt;"Ja",VLOOKUP($D196,Listen!$A$2:$F$45,6,0)="Nein"),$Y196,$X196),0)</f>
        <v>0</v>
      </c>
      <c r="AF196" s="35">
        <f>IFERROR(IF(OR($S196&lt;&gt;"Ja",VLOOKUP($D196,Listen!$A$2:$F$45,6,0)="Nein"),$Y196,$X196),0)</f>
        <v>0</v>
      </c>
      <c r="AG196" s="35">
        <f>IFERROR(IF(OR($S196&lt;&gt;"Ja",VLOOKUP($D196,Listen!$A$2:$F$45,6,0)="Nein"),$Y196,$X196),0)</f>
        <v>0</v>
      </c>
      <c r="AH196" s="37">
        <f t="shared" si="56"/>
        <v>0</v>
      </c>
      <c r="AI196" s="147">
        <f>IFERROR(IF(VLOOKUP($D196,Listen!$A$2:$F$45,6,0)="Ja",MAX(BC196:BD196),D_SAV!$BC196),0)</f>
        <v>0</v>
      </c>
      <c r="AJ196" s="37">
        <f t="shared" si="57"/>
        <v>0</v>
      </c>
      <c r="AL196" s="149">
        <f t="shared" si="58"/>
        <v>0</v>
      </c>
      <c r="AM196" s="149">
        <f t="shared" si="59"/>
        <v>0</v>
      </c>
      <c r="AN196" s="149">
        <f t="shared" si="60"/>
        <v>0</v>
      </c>
      <c r="AO196" s="149">
        <f t="shared" si="61"/>
        <v>0</v>
      </c>
      <c r="AP196" s="149">
        <f t="shared" si="62"/>
        <v>0</v>
      </c>
      <c r="AQ196" s="149">
        <f t="shared" si="63"/>
        <v>0</v>
      </c>
      <c r="AR196" s="149">
        <f t="shared" si="64"/>
        <v>0</v>
      </c>
      <c r="AS196" s="149">
        <f t="shared" si="65"/>
        <v>0</v>
      </c>
      <c r="AT196" s="149">
        <f t="shared" si="66"/>
        <v>0</v>
      </c>
      <c r="AU196" s="149">
        <f t="shared" si="67"/>
        <v>0</v>
      </c>
      <c r="AV196" s="149">
        <f t="shared" si="68"/>
        <v>0</v>
      </c>
      <c r="AW196" s="149">
        <f t="shared" si="69"/>
        <v>0</v>
      </c>
      <c r="AX196" s="149">
        <f t="shared" si="70"/>
        <v>0</v>
      </c>
      <c r="AY196" s="149">
        <f t="shared" si="71"/>
        <v>0</v>
      </c>
      <c r="AZ196" s="149">
        <f t="shared" si="72"/>
        <v>0</v>
      </c>
      <c r="BA196" s="149">
        <f>IFERROR(IF(VLOOKUP($D196,Listen!$A$2:$F$45,6,0)="Ja",AX196-MAX(AY196:AZ196),AX196-AY196),0)</f>
        <v>0</v>
      </c>
      <c r="BB196" s="149">
        <f t="shared" si="73"/>
        <v>0</v>
      </c>
      <c r="BC196" s="149">
        <f t="shared" si="74"/>
        <v>0</v>
      </c>
      <c r="BD196" s="149">
        <f t="shared" si="75"/>
        <v>0</v>
      </c>
      <c r="BE196" s="149">
        <f>IFERROR(IF(VLOOKUP($D196,Listen!$A$2:$F$45,6,0)="Ja",BB196-MAX(BC196:BD196),BB196-BC196),0)</f>
        <v>0</v>
      </c>
    </row>
    <row r="197" spans="1:57" x14ac:dyDescent="0.25">
      <c r="A197" s="142">
        <v>193</v>
      </c>
      <c r="B197" s="143" t="str">
        <f>IF(AND(E197&lt;&gt;0,D197&lt;&gt;0,F197&lt;&gt;0),IF(C197&lt;&gt;0,CONCATENATE(C197,"-AGr",VLOOKUP(D197,Listen!$A$2:$D$45,4,FALSE),"-",E197,"-",F197,),CONCATENATE("AGr",VLOOKUP(D197,Listen!$A$2:$D$45,4,FALSE),"-",E197,"-",F197)),"keine vollständige ID")</f>
        <v>keine vollständige ID</v>
      </c>
      <c r="C197" s="28"/>
      <c r="D197" s="144"/>
      <c r="E197" s="144"/>
      <c r="F197" s="151"/>
      <c r="G197" s="12"/>
      <c r="H197" s="12"/>
      <c r="I197" s="12"/>
      <c r="J197" s="12"/>
      <c r="K197" s="12"/>
      <c r="L197" s="145">
        <f>IF(E197&gt;A_Stammdaten!$B$12,0,G197+H197-J197)</f>
        <v>0</v>
      </c>
      <c r="M197" s="12"/>
      <c r="N197" s="12"/>
      <c r="O197" s="12"/>
      <c r="P197" s="45">
        <f t="shared" ref="P197:P260" si="79">L197-SUM(M197:O197)</f>
        <v>0</v>
      </c>
      <c r="Q197" s="26"/>
      <c r="R197" s="26"/>
      <c r="S197" s="26"/>
      <c r="T197" s="26"/>
      <c r="U197" s="146"/>
      <c r="V197" s="26"/>
      <c r="W197" s="46" t="str">
        <f t="shared" ref="W197:W260" si="80">IF($R197="Ja",MIN(2044-$E197+1,Y197),"-")</f>
        <v>-</v>
      </c>
      <c r="X197" s="46" t="str">
        <f t="shared" ref="X197:X260" si="81">IF($V197="","-",MIN($V197-$E197+1,Y197))</f>
        <v>-</v>
      </c>
      <c r="Y197" s="46">
        <f>IF(ISBLANK($D197),0,VLOOKUP($D197,Listen!$A$2:$C$45,2,FALSE))</f>
        <v>0</v>
      </c>
      <c r="Z197" s="46">
        <f>IF(ISBLANK($D197),0,VLOOKUP($D197,Listen!$A$2:$C$45,3,FALSE))</f>
        <v>0</v>
      </c>
      <c r="AA197" s="35">
        <f t="shared" si="78"/>
        <v>0</v>
      </c>
      <c r="AB197" s="35">
        <f t="shared" si="78"/>
        <v>0</v>
      </c>
      <c r="AC197" s="35">
        <f>IFERROR(IF(OR($R197&lt;&gt;"Ja",VLOOKUP($D197,Listen!$A$2:$F$45,5,0)="Nein",E197&lt;IF(D197="LNG Anbindungsanlagen gemäß separater Festlegung",2022,2023)),$Y197,$W197),0)</f>
        <v>0</v>
      </c>
      <c r="AD197" s="35">
        <f>IFERROR(IF(OR($R197&lt;&gt;"Ja",VLOOKUP($D197,Listen!$A$2:$F$45,5,0)="Nein",E197&lt;IF(D197="LNG Anbindungsanlagen gemäß separater Festlegung",2022,2023)),$Y197,$W197),0)</f>
        <v>0</v>
      </c>
      <c r="AE197" s="35">
        <f>IFERROR(IF(OR($S197&lt;&gt;"Ja",VLOOKUP($D197,Listen!$A$2:$F$45,6,0)="Nein"),$Y197,$X197),0)</f>
        <v>0</v>
      </c>
      <c r="AF197" s="35">
        <f>IFERROR(IF(OR($S197&lt;&gt;"Ja",VLOOKUP($D197,Listen!$A$2:$F$45,6,0)="Nein"),$Y197,$X197),0)</f>
        <v>0</v>
      </c>
      <c r="AG197" s="35">
        <f>IFERROR(IF(OR($S197&lt;&gt;"Ja",VLOOKUP($D197,Listen!$A$2:$F$45,6,0)="Nein"),$Y197,$X197),0)</f>
        <v>0</v>
      </c>
      <c r="AH197" s="37">
        <f t="shared" ref="AH197:AH260" si="82">BB197</f>
        <v>0</v>
      </c>
      <c r="AI197" s="147">
        <f>IFERROR(IF(VLOOKUP($D197,Listen!$A$2:$F$45,6,0)="Ja",MAX(BC197:BD197),D_SAV!$BC197),0)</f>
        <v>0</v>
      </c>
      <c r="AJ197" s="37">
        <f t="shared" ref="AJ197:AJ260" si="83">BE197</f>
        <v>0</v>
      </c>
      <c r="AL197" s="149">
        <f t="shared" ref="AL197:AL260" si="84">IF($E197=AL$3,$P197,0)</f>
        <v>0</v>
      </c>
      <c r="AM197" s="149">
        <f t="shared" ref="AM197:AM260" si="85">IF(AL197=0,0,IF($AA197-(AL$3-$E197)&lt;=0,AL197,AL197/($AA197-(AL$3-$E197))))</f>
        <v>0</v>
      </c>
      <c r="AN197" s="149">
        <f t="shared" ref="AN197:AN260" si="86">AL197-AM197</f>
        <v>0</v>
      </c>
      <c r="AO197" s="149">
        <f t="shared" ref="AO197:AO260" si="87">AN197+IF($E197=AO$3,$P197,0)</f>
        <v>0</v>
      </c>
      <c r="AP197" s="149">
        <f t="shared" ref="AP197:AP260" si="88">IF(AO197=0,0,IF($AB197-(AO$3-$E197)&lt;=0,AO197,AO197/($AB197-(AO$3-$E197))))</f>
        <v>0</v>
      </c>
      <c r="AQ197" s="149">
        <f t="shared" ref="AQ197:AQ260" si="89">AO197-AP197</f>
        <v>0</v>
      </c>
      <c r="AR197" s="149">
        <f t="shared" ref="AR197:AR260" si="90">AQ197+IF($E197=AR$3,$P197,0)</f>
        <v>0</v>
      </c>
      <c r="AS197" s="149">
        <f t="shared" ref="AS197:AS260" si="91">IF(AR197=0,0,IF($AC197-(AR$3-$E197)&lt;=0,AR197,AR197/($AC197-(AR$3-$E197))))</f>
        <v>0</v>
      </c>
      <c r="AT197" s="149">
        <f t="shared" ref="AT197:AT260" si="92">AR197-AS197</f>
        <v>0</v>
      </c>
      <c r="AU197" s="149">
        <f t="shared" ref="AU197:AU260" si="93">AT197+IF($E197=AU$3,$P197,0)</f>
        <v>0</v>
      </c>
      <c r="AV197" s="149">
        <f t="shared" ref="AV197:AV260" si="94">IF(AU197=0,0,IF($AD197-(AU$3-$E197)&lt;=0,AU197,AU197/($AD197-(AU$3-$E197))))</f>
        <v>0</v>
      </c>
      <c r="AW197" s="149">
        <f t="shared" ref="AW197:AW260" si="95">AU197-AV197</f>
        <v>0</v>
      </c>
      <c r="AX197" s="149">
        <f t="shared" ref="AX197:AX260" si="96">AW197+IF($E197=AX$3,$P197,0)</f>
        <v>0</v>
      </c>
      <c r="AY197" s="149">
        <f t="shared" ref="AY197:AY260" si="97">IF(AX197=0,0,IF($AE197-(AX$3-$E197)&lt;=0,AX197,AX197/($AE197-(AX$3-$E197))))</f>
        <v>0</v>
      </c>
      <c r="AZ197" s="149">
        <f t="shared" ref="AZ197:AZ260" si="98">AX197*U197/100</f>
        <v>0</v>
      </c>
      <c r="BA197" s="149">
        <f>IFERROR(IF(VLOOKUP($D197,Listen!$A$2:$F$45,6,0)="Ja",AX197-MAX(AY197:AZ197),AX197-AY197),0)</f>
        <v>0</v>
      </c>
      <c r="BB197" s="149">
        <f t="shared" si="73"/>
        <v>0</v>
      </c>
      <c r="BC197" s="149">
        <f t="shared" si="74"/>
        <v>0</v>
      </c>
      <c r="BD197" s="149">
        <f t="shared" si="75"/>
        <v>0</v>
      </c>
      <c r="BE197" s="149">
        <f>IFERROR(IF(VLOOKUP($D197,Listen!$A$2:$F$45,6,0)="Ja",BB197-MAX(BC197:BD197),BB197-BC197),0)</f>
        <v>0</v>
      </c>
    </row>
    <row r="198" spans="1:57" x14ac:dyDescent="0.25">
      <c r="A198" s="142">
        <v>194</v>
      </c>
      <c r="B198" s="143" t="str">
        <f>IF(AND(E198&lt;&gt;0,D198&lt;&gt;0,F198&lt;&gt;0),IF(C198&lt;&gt;0,CONCATENATE(C198,"-AGr",VLOOKUP(D198,Listen!$A$2:$D$45,4,FALSE),"-",E198,"-",F198,),CONCATENATE("AGr",VLOOKUP(D198,Listen!$A$2:$D$45,4,FALSE),"-",E198,"-",F198)),"keine vollständige ID")</f>
        <v>keine vollständige ID</v>
      </c>
      <c r="C198" s="28"/>
      <c r="D198" s="144"/>
      <c r="E198" s="144"/>
      <c r="F198" s="151"/>
      <c r="G198" s="12"/>
      <c r="H198" s="12"/>
      <c r="I198" s="12"/>
      <c r="J198" s="12"/>
      <c r="K198" s="12"/>
      <c r="L198" s="145">
        <f>IF(E198&gt;A_Stammdaten!$B$12,0,G198+H198-J198)</f>
        <v>0</v>
      </c>
      <c r="M198" s="12"/>
      <c r="N198" s="12"/>
      <c r="O198" s="12"/>
      <c r="P198" s="45">
        <f t="shared" si="79"/>
        <v>0</v>
      </c>
      <c r="Q198" s="26"/>
      <c r="R198" s="26"/>
      <c r="S198" s="26"/>
      <c r="T198" s="26"/>
      <c r="U198" s="146"/>
      <c r="V198" s="26"/>
      <c r="W198" s="46" t="str">
        <f t="shared" si="80"/>
        <v>-</v>
      </c>
      <c r="X198" s="46" t="str">
        <f t="shared" si="81"/>
        <v>-</v>
      </c>
      <c r="Y198" s="46">
        <f>IF(ISBLANK($D198),0,VLOOKUP($D198,Listen!$A$2:$C$45,2,FALSE))</f>
        <v>0</v>
      </c>
      <c r="Z198" s="46">
        <f>IF(ISBLANK($D198),0,VLOOKUP($D198,Listen!$A$2:$C$45,3,FALSE))</f>
        <v>0</v>
      </c>
      <c r="AA198" s="35">
        <f t="shared" si="78"/>
        <v>0</v>
      </c>
      <c r="AB198" s="35">
        <f t="shared" si="78"/>
        <v>0</v>
      </c>
      <c r="AC198" s="35">
        <f>IFERROR(IF(OR($R198&lt;&gt;"Ja",VLOOKUP($D198,Listen!$A$2:$F$45,5,0)="Nein",E198&lt;IF(D198="LNG Anbindungsanlagen gemäß separater Festlegung",2022,2023)),$Y198,$W198),0)</f>
        <v>0</v>
      </c>
      <c r="AD198" s="35">
        <f>IFERROR(IF(OR($R198&lt;&gt;"Ja",VLOOKUP($D198,Listen!$A$2:$F$45,5,0)="Nein",E198&lt;IF(D198="LNG Anbindungsanlagen gemäß separater Festlegung",2022,2023)),$Y198,$W198),0)</f>
        <v>0</v>
      </c>
      <c r="AE198" s="35">
        <f>IFERROR(IF(OR($S198&lt;&gt;"Ja",VLOOKUP($D198,Listen!$A$2:$F$45,6,0)="Nein"),$Y198,$X198),0)</f>
        <v>0</v>
      </c>
      <c r="AF198" s="35">
        <f>IFERROR(IF(OR($S198&lt;&gt;"Ja",VLOOKUP($D198,Listen!$A$2:$F$45,6,0)="Nein"),$Y198,$X198),0)</f>
        <v>0</v>
      </c>
      <c r="AG198" s="35">
        <f>IFERROR(IF(OR($S198&lt;&gt;"Ja",VLOOKUP($D198,Listen!$A$2:$F$45,6,0)="Nein"),$Y198,$X198),0)</f>
        <v>0</v>
      </c>
      <c r="AH198" s="37">
        <f t="shared" si="82"/>
        <v>0</v>
      </c>
      <c r="AI198" s="147">
        <f>IFERROR(IF(VLOOKUP($D198,Listen!$A$2:$F$45,6,0)="Ja",MAX(BC198:BD198),D_SAV!$BC198),0)</f>
        <v>0</v>
      </c>
      <c r="AJ198" s="37">
        <f t="shared" si="83"/>
        <v>0</v>
      </c>
      <c r="AL198" s="149">
        <f t="shared" si="84"/>
        <v>0</v>
      </c>
      <c r="AM198" s="149">
        <f t="shared" si="85"/>
        <v>0</v>
      </c>
      <c r="AN198" s="149">
        <f t="shared" si="86"/>
        <v>0</v>
      </c>
      <c r="AO198" s="149">
        <f t="shared" si="87"/>
        <v>0</v>
      </c>
      <c r="AP198" s="149">
        <f t="shared" si="88"/>
        <v>0</v>
      </c>
      <c r="AQ198" s="149">
        <f t="shared" si="89"/>
        <v>0</v>
      </c>
      <c r="AR198" s="149">
        <f t="shared" si="90"/>
        <v>0</v>
      </c>
      <c r="AS198" s="149">
        <f t="shared" si="91"/>
        <v>0</v>
      </c>
      <c r="AT198" s="149">
        <f t="shared" si="92"/>
        <v>0</v>
      </c>
      <c r="AU198" s="149">
        <f t="shared" si="93"/>
        <v>0</v>
      </c>
      <c r="AV198" s="149">
        <f t="shared" si="94"/>
        <v>0</v>
      </c>
      <c r="AW198" s="149">
        <f t="shared" si="95"/>
        <v>0</v>
      </c>
      <c r="AX198" s="149">
        <f t="shared" si="96"/>
        <v>0</v>
      </c>
      <c r="AY198" s="149">
        <f t="shared" si="97"/>
        <v>0</v>
      </c>
      <c r="AZ198" s="149">
        <f t="shared" si="98"/>
        <v>0</v>
      </c>
      <c r="BA198" s="149">
        <f>IFERROR(IF(VLOOKUP($D198,Listen!$A$2:$F$45,6,0)="Ja",AX198-MAX(AY198:AZ198),AX198-AY198),0)</f>
        <v>0</v>
      </c>
      <c r="BB198" s="149">
        <f t="shared" ref="BB198:BB261" si="99">IF(E198=$BB$3,P198,Q198)</f>
        <v>0</v>
      </c>
      <c r="BC198" s="149">
        <f t="shared" ref="BC198:BC261" si="100">IF(BB198=0,0,IF($AF198-(BB$3-$E198)&lt;=0,BB198,BB198/($AF198-(BB$3-$E198))))</f>
        <v>0</v>
      </c>
      <c r="BD198" s="149">
        <f t="shared" ref="BD198:BD261" si="101">BB198*U198/100</f>
        <v>0</v>
      </c>
      <c r="BE198" s="149">
        <f>IFERROR(IF(VLOOKUP($D198,Listen!$A$2:$F$45,6,0)="Ja",BB198-MAX(BC198:BD198),BB198-BC198),0)</f>
        <v>0</v>
      </c>
    </row>
    <row r="199" spans="1:57" x14ac:dyDescent="0.25">
      <c r="A199" s="142">
        <v>195</v>
      </c>
      <c r="B199" s="143" t="str">
        <f>IF(AND(E199&lt;&gt;0,D199&lt;&gt;0,F199&lt;&gt;0),IF(C199&lt;&gt;0,CONCATENATE(C199,"-AGr",VLOOKUP(D199,Listen!$A$2:$D$45,4,FALSE),"-",E199,"-",F199,),CONCATENATE("AGr",VLOOKUP(D199,Listen!$A$2:$D$45,4,FALSE),"-",E199,"-",F199)),"keine vollständige ID")</f>
        <v>keine vollständige ID</v>
      </c>
      <c r="C199" s="28"/>
      <c r="D199" s="144"/>
      <c r="E199" s="144"/>
      <c r="F199" s="151"/>
      <c r="G199" s="12"/>
      <c r="H199" s="12"/>
      <c r="I199" s="12"/>
      <c r="J199" s="12"/>
      <c r="K199" s="12"/>
      <c r="L199" s="145">
        <f>IF(E199&gt;A_Stammdaten!$B$12,0,G199+H199-J199)</f>
        <v>0</v>
      </c>
      <c r="M199" s="12"/>
      <c r="N199" s="12"/>
      <c r="O199" s="12"/>
      <c r="P199" s="45">
        <f t="shared" si="79"/>
        <v>0</v>
      </c>
      <c r="Q199" s="26"/>
      <c r="R199" s="26"/>
      <c r="S199" s="26"/>
      <c r="T199" s="26"/>
      <c r="U199" s="146"/>
      <c r="V199" s="26"/>
      <c r="W199" s="46" t="str">
        <f t="shared" si="80"/>
        <v>-</v>
      </c>
      <c r="X199" s="46" t="str">
        <f t="shared" si="81"/>
        <v>-</v>
      </c>
      <c r="Y199" s="46">
        <f>IF(ISBLANK($D199),0,VLOOKUP($D199,Listen!$A$2:$C$45,2,FALSE))</f>
        <v>0</v>
      </c>
      <c r="Z199" s="46">
        <f>IF(ISBLANK($D199),0,VLOOKUP($D199,Listen!$A$2:$C$45,3,FALSE))</f>
        <v>0</v>
      </c>
      <c r="AA199" s="35">
        <f t="shared" si="78"/>
        <v>0</v>
      </c>
      <c r="AB199" s="35">
        <f t="shared" si="78"/>
        <v>0</v>
      </c>
      <c r="AC199" s="35">
        <f>IFERROR(IF(OR($R199&lt;&gt;"Ja",VLOOKUP($D199,Listen!$A$2:$F$45,5,0)="Nein",E199&lt;IF(D199="LNG Anbindungsanlagen gemäß separater Festlegung",2022,2023)),$Y199,$W199),0)</f>
        <v>0</v>
      </c>
      <c r="AD199" s="35">
        <f>IFERROR(IF(OR($R199&lt;&gt;"Ja",VLOOKUP($D199,Listen!$A$2:$F$45,5,0)="Nein",E199&lt;IF(D199="LNG Anbindungsanlagen gemäß separater Festlegung",2022,2023)),$Y199,$W199),0)</f>
        <v>0</v>
      </c>
      <c r="AE199" s="35">
        <f>IFERROR(IF(OR($S199&lt;&gt;"Ja",VLOOKUP($D199,Listen!$A$2:$F$45,6,0)="Nein"),$Y199,$X199),0)</f>
        <v>0</v>
      </c>
      <c r="AF199" s="35">
        <f>IFERROR(IF(OR($S199&lt;&gt;"Ja",VLOOKUP($D199,Listen!$A$2:$F$45,6,0)="Nein"),$Y199,$X199),0)</f>
        <v>0</v>
      </c>
      <c r="AG199" s="35">
        <f>IFERROR(IF(OR($S199&lt;&gt;"Ja",VLOOKUP($D199,Listen!$A$2:$F$45,6,0)="Nein"),$Y199,$X199),0)</f>
        <v>0</v>
      </c>
      <c r="AH199" s="37">
        <f t="shared" si="82"/>
        <v>0</v>
      </c>
      <c r="AI199" s="147">
        <f>IFERROR(IF(VLOOKUP($D199,Listen!$A$2:$F$45,6,0)="Ja",MAX(BC199:BD199),D_SAV!$BC199),0)</f>
        <v>0</v>
      </c>
      <c r="AJ199" s="37">
        <f t="shared" si="83"/>
        <v>0</v>
      </c>
      <c r="AL199" s="149">
        <f t="shared" si="84"/>
        <v>0</v>
      </c>
      <c r="AM199" s="149">
        <f t="shared" si="85"/>
        <v>0</v>
      </c>
      <c r="AN199" s="149">
        <f t="shared" si="86"/>
        <v>0</v>
      </c>
      <c r="AO199" s="149">
        <f t="shared" si="87"/>
        <v>0</v>
      </c>
      <c r="AP199" s="149">
        <f t="shared" si="88"/>
        <v>0</v>
      </c>
      <c r="AQ199" s="149">
        <f t="shared" si="89"/>
        <v>0</v>
      </c>
      <c r="AR199" s="149">
        <f t="shared" si="90"/>
        <v>0</v>
      </c>
      <c r="AS199" s="149">
        <f t="shared" si="91"/>
        <v>0</v>
      </c>
      <c r="AT199" s="149">
        <f t="shared" si="92"/>
        <v>0</v>
      </c>
      <c r="AU199" s="149">
        <f t="shared" si="93"/>
        <v>0</v>
      </c>
      <c r="AV199" s="149">
        <f t="shared" si="94"/>
        <v>0</v>
      </c>
      <c r="AW199" s="149">
        <f t="shared" si="95"/>
        <v>0</v>
      </c>
      <c r="AX199" s="149">
        <f t="shared" si="96"/>
        <v>0</v>
      </c>
      <c r="AY199" s="149">
        <f t="shared" si="97"/>
        <v>0</v>
      </c>
      <c r="AZ199" s="149">
        <f t="shared" si="98"/>
        <v>0</v>
      </c>
      <c r="BA199" s="149">
        <f>IFERROR(IF(VLOOKUP($D199,Listen!$A$2:$F$45,6,0)="Ja",AX199-MAX(AY199:AZ199),AX199-AY199),0)</f>
        <v>0</v>
      </c>
      <c r="BB199" s="149">
        <f t="shared" si="99"/>
        <v>0</v>
      </c>
      <c r="BC199" s="149">
        <f t="shared" si="100"/>
        <v>0</v>
      </c>
      <c r="BD199" s="149">
        <f t="shared" si="101"/>
        <v>0</v>
      </c>
      <c r="BE199" s="149">
        <f>IFERROR(IF(VLOOKUP($D199,Listen!$A$2:$F$45,6,0)="Ja",BB199-MAX(BC199:BD199),BB199-BC199),0)</f>
        <v>0</v>
      </c>
    </row>
    <row r="200" spans="1:57" x14ac:dyDescent="0.25">
      <c r="A200" s="142">
        <v>196</v>
      </c>
      <c r="B200" s="143" t="str">
        <f>IF(AND(E200&lt;&gt;0,D200&lt;&gt;0,F200&lt;&gt;0),IF(C200&lt;&gt;0,CONCATENATE(C200,"-AGr",VLOOKUP(D200,Listen!$A$2:$D$45,4,FALSE),"-",E200,"-",F200,),CONCATENATE("AGr",VLOOKUP(D200,Listen!$A$2:$D$45,4,FALSE),"-",E200,"-",F200)),"keine vollständige ID")</f>
        <v>keine vollständige ID</v>
      </c>
      <c r="C200" s="28"/>
      <c r="D200" s="144"/>
      <c r="E200" s="144"/>
      <c r="F200" s="151"/>
      <c r="G200" s="12"/>
      <c r="H200" s="12"/>
      <c r="I200" s="12"/>
      <c r="J200" s="12"/>
      <c r="K200" s="12"/>
      <c r="L200" s="145">
        <f>IF(E200&gt;A_Stammdaten!$B$12,0,G200+H200-J200)</f>
        <v>0</v>
      </c>
      <c r="M200" s="12"/>
      <c r="N200" s="12"/>
      <c r="O200" s="12"/>
      <c r="P200" s="45">
        <f t="shared" si="79"/>
        <v>0</v>
      </c>
      <c r="Q200" s="26"/>
      <c r="R200" s="26"/>
      <c r="S200" s="26"/>
      <c r="T200" s="26"/>
      <c r="U200" s="146"/>
      <c r="V200" s="26"/>
      <c r="W200" s="46" t="str">
        <f t="shared" si="80"/>
        <v>-</v>
      </c>
      <c r="X200" s="46" t="str">
        <f t="shared" si="81"/>
        <v>-</v>
      </c>
      <c r="Y200" s="46">
        <f>IF(ISBLANK($D200),0,VLOOKUP($D200,Listen!$A$2:$C$45,2,FALSE))</f>
        <v>0</v>
      </c>
      <c r="Z200" s="46">
        <f>IF(ISBLANK($D200),0,VLOOKUP($D200,Listen!$A$2:$C$45,3,FALSE))</f>
        <v>0</v>
      </c>
      <c r="AA200" s="35">
        <f t="shared" si="78"/>
        <v>0</v>
      </c>
      <c r="AB200" s="35">
        <f t="shared" si="78"/>
        <v>0</v>
      </c>
      <c r="AC200" s="35">
        <f>IFERROR(IF(OR($R200&lt;&gt;"Ja",VLOOKUP($D200,Listen!$A$2:$F$45,5,0)="Nein",E200&lt;IF(D200="LNG Anbindungsanlagen gemäß separater Festlegung",2022,2023)),$Y200,$W200),0)</f>
        <v>0</v>
      </c>
      <c r="AD200" s="35">
        <f>IFERROR(IF(OR($R200&lt;&gt;"Ja",VLOOKUP($D200,Listen!$A$2:$F$45,5,0)="Nein",E200&lt;IF(D200="LNG Anbindungsanlagen gemäß separater Festlegung",2022,2023)),$Y200,$W200),0)</f>
        <v>0</v>
      </c>
      <c r="AE200" s="35">
        <f>IFERROR(IF(OR($S200&lt;&gt;"Ja",VLOOKUP($D200,Listen!$A$2:$F$45,6,0)="Nein"),$Y200,$X200),0)</f>
        <v>0</v>
      </c>
      <c r="AF200" s="35">
        <f>IFERROR(IF(OR($S200&lt;&gt;"Ja",VLOOKUP($D200,Listen!$A$2:$F$45,6,0)="Nein"),$Y200,$X200),0)</f>
        <v>0</v>
      </c>
      <c r="AG200" s="35">
        <f>IFERROR(IF(OR($S200&lt;&gt;"Ja",VLOOKUP($D200,Listen!$A$2:$F$45,6,0)="Nein"),$Y200,$X200),0)</f>
        <v>0</v>
      </c>
      <c r="AH200" s="37">
        <f t="shared" si="82"/>
        <v>0</v>
      </c>
      <c r="AI200" s="147">
        <f>IFERROR(IF(VLOOKUP($D200,Listen!$A$2:$F$45,6,0)="Ja",MAX(BC200:BD200),D_SAV!$BC200),0)</f>
        <v>0</v>
      </c>
      <c r="AJ200" s="37">
        <f t="shared" si="83"/>
        <v>0</v>
      </c>
      <c r="AL200" s="149">
        <f t="shared" si="84"/>
        <v>0</v>
      </c>
      <c r="AM200" s="149">
        <f t="shared" si="85"/>
        <v>0</v>
      </c>
      <c r="AN200" s="149">
        <f t="shared" si="86"/>
        <v>0</v>
      </c>
      <c r="AO200" s="149">
        <f t="shared" si="87"/>
        <v>0</v>
      </c>
      <c r="AP200" s="149">
        <f t="shared" si="88"/>
        <v>0</v>
      </c>
      <c r="AQ200" s="149">
        <f t="shared" si="89"/>
        <v>0</v>
      </c>
      <c r="AR200" s="149">
        <f t="shared" si="90"/>
        <v>0</v>
      </c>
      <c r="AS200" s="149">
        <f t="shared" si="91"/>
        <v>0</v>
      </c>
      <c r="AT200" s="149">
        <f t="shared" si="92"/>
        <v>0</v>
      </c>
      <c r="AU200" s="149">
        <f t="shared" si="93"/>
        <v>0</v>
      </c>
      <c r="AV200" s="149">
        <f t="shared" si="94"/>
        <v>0</v>
      </c>
      <c r="AW200" s="149">
        <f t="shared" si="95"/>
        <v>0</v>
      </c>
      <c r="AX200" s="149">
        <f t="shared" si="96"/>
        <v>0</v>
      </c>
      <c r="AY200" s="149">
        <f t="shared" si="97"/>
        <v>0</v>
      </c>
      <c r="AZ200" s="149">
        <f t="shared" si="98"/>
        <v>0</v>
      </c>
      <c r="BA200" s="149">
        <f>IFERROR(IF(VLOOKUP($D200,Listen!$A$2:$F$45,6,0)="Ja",AX200-MAX(AY200:AZ200),AX200-AY200),0)</f>
        <v>0</v>
      </c>
      <c r="BB200" s="149">
        <f t="shared" si="99"/>
        <v>0</v>
      </c>
      <c r="BC200" s="149">
        <f t="shared" si="100"/>
        <v>0</v>
      </c>
      <c r="BD200" s="149">
        <f t="shared" si="101"/>
        <v>0</v>
      </c>
      <c r="BE200" s="149">
        <f>IFERROR(IF(VLOOKUP($D200,Listen!$A$2:$F$45,6,0)="Ja",BB200-MAX(BC200:BD200),BB200-BC200),0)</f>
        <v>0</v>
      </c>
    </row>
    <row r="201" spans="1:57" x14ac:dyDescent="0.25">
      <c r="A201" s="142">
        <v>197</v>
      </c>
      <c r="B201" s="143" t="str">
        <f>IF(AND(E201&lt;&gt;0,D201&lt;&gt;0,F201&lt;&gt;0),IF(C201&lt;&gt;0,CONCATENATE(C201,"-AGr",VLOOKUP(D201,Listen!$A$2:$D$45,4,FALSE),"-",E201,"-",F201,),CONCATENATE("AGr",VLOOKUP(D201,Listen!$A$2:$D$45,4,FALSE),"-",E201,"-",F201)),"keine vollständige ID")</f>
        <v>keine vollständige ID</v>
      </c>
      <c r="C201" s="28"/>
      <c r="D201" s="144"/>
      <c r="E201" s="144"/>
      <c r="F201" s="151"/>
      <c r="G201" s="12"/>
      <c r="H201" s="12"/>
      <c r="I201" s="12"/>
      <c r="J201" s="12"/>
      <c r="K201" s="12"/>
      <c r="L201" s="145">
        <f>IF(E201&gt;A_Stammdaten!$B$12,0,G201+H201-J201)</f>
        <v>0</v>
      </c>
      <c r="M201" s="12"/>
      <c r="N201" s="12"/>
      <c r="O201" s="12"/>
      <c r="P201" s="45">
        <f t="shared" si="79"/>
        <v>0</v>
      </c>
      <c r="Q201" s="26"/>
      <c r="R201" s="26"/>
      <c r="S201" s="26"/>
      <c r="T201" s="26"/>
      <c r="U201" s="146"/>
      <c r="V201" s="26"/>
      <c r="W201" s="46" t="str">
        <f t="shared" si="80"/>
        <v>-</v>
      </c>
      <c r="X201" s="46" t="str">
        <f t="shared" si="81"/>
        <v>-</v>
      </c>
      <c r="Y201" s="46">
        <f>IF(ISBLANK($D201),0,VLOOKUP($D201,Listen!$A$2:$C$45,2,FALSE))</f>
        <v>0</v>
      </c>
      <c r="Z201" s="46">
        <f>IF(ISBLANK($D201),0,VLOOKUP($D201,Listen!$A$2:$C$45,3,FALSE))</f>
        <v>0</v>
      </c>
      <c r="AA201" s="35">
        <f t="shared" si="78"/>
        <v>0</v>
      </c>
      <c r="AB201" s="35">
        <f t="shared" si="78"/>
        <v>0</v>
      </c>
      <c r="AC201" s="35">
        <f>IFERROR(IF(OR($R201&lt;&gt;"Ja",VLOOKUP($D201,Listen!$A$2:$F$45,5,0)="Nein",E201&lt;IF(D201="LNG Anbindungsanlagen gemäß separater Festlegung",2022,2023)),$Y201,$W201),0)</f>
        <v>0</v>
      </c>
      <c r="AD201" s="35">
        <f>IFERROR(IF(OR($R201&lt;&gt;"Ja",VLOOKUP($D201,Listen!$A$2:$F$45,5,0)="Nein",E201&lt;IF(D201="LNG Anbindungsanlagen gemäß separater Festlegung",2022,2023)),$Y201,$W201),0)</f>
        <v>0</v>
      </c>
      <c r="AE201" s="35">
        <f>IFERROR(IF(OR($S201&lt;&gt;"Ja",VLOOKUP($D201,Listen!$A$2:$F$45,6,0)="Nein"),$Y201,$X201),0)</f>
        <v>0</v>
      </c>
      <c r="AF201" s="35">
        <f>IFERROR(IF(OR($S201&lt;&gt;"Ja",VLOOKUP($D201,Listen!$A$2:$F$45,6,0)="Nein"),$Y201,$X201),0)</f>
        <v>0</v>
      </c>
      <c r="AG201" s="35">
        <f>IFERROR(IF(OR($S201&lt;&gt;"Ja",VLOOKUP($D201,Listen!$A$2:$F$45,6,0)="Nein"),$Y201,$X201),0)</f>
        <v>0</v>
      </c>
      <c r="AH201" s="37">
        <f t="shared" si="82"/>
        <v>0</v>
      </c>
      <c r="AI201" s="147">
        <f>IFERROR(IF(VLOOKUP($D201,Listen!$A$2:$F$45,6,0)="Ja",MAX(BC201:BD201),D_SAV!$BC201),0)</f>
        <v>0</v>
      </c>
      <c r="AJ201" s="37">
        <f t="shared" si="83"/>
        <v>0</v>
      </c>
      <c r="AL201" s="149">
        <f t="shared" si="84"/>
        <v>0</v>
      </c>
      <c r="AM201" s="149">
        <f t="shared" si="85"/>
        <v>0</v>
      </c>
      <c r="AN201" s="149">
        <f t="shared" si="86"/>
        <v>0</v>
      </c>
      <c r="AO201" s="149">
        <f t="shared" si="87"/>
        <v>0</v>
      </c>
      <c r="AP201" s="149">
        <f t="shared" si="88"/>
        <v>0</v>
      </c>
      <c r="AQ201" s="149">
        <f t="shared" si="89"/>
        <v>0</v>
      </c>
      <c r="AR201" s="149">
        <f t="shared" si="90"/>
        <v>0</v>
      </c>
      <c r="AS201" s="149">
        <f t="shared" si="91"/>
        <v>0</v>
      </c>
      <c r="AT201" s="149">
        <f t="shared" si="92"/>
        <v>0</v>
      </c>
      <c r="AU201" s="149">
        <f t="shared" si="93"/>
        <v>0</v>
      </c>
      <c r="AV201" s="149">
        <f t="shared" si="94"/>
        <v>0</v>
      </c>
      <c r="AW201" s="149">
        <f t="shared" si="95"/>
        <v>0</v>
      </c>
      <c r="AX201" s="149">
        <f t="shared" si="96"/>
        <v>0</v>
      </c>
      <c r="AY201" s="149">
        <f t="shared" si="97"/>
        <v>0</v>
      </c>
      <c r="AZ201" s="149">
        <f t="shared" si="98"/>
        <v>0</v>
      </c>
      <c r="BA201" s="149">
        <f>IFERROR(IF(VLOOKUP($D201,Listen!$A$2:$F$45,6,0)="Ja",AX201-MAX(AY201:AZ201),AX201-AY201),0)</f>
        <v>0</v>
      </c>
      <c r="BB201" s="149">
        <f t="shared" si="99"/>
        <v>0</v>
      </c>
      <c r="BC201" s="149">
        <f t="shared" si="100"/>
        <v>0</v>
      </c>
      <c r="BD201" s="149">
        <f t="shared" si="101"/>
        <v>0</v>
      </c>
      <c r="BE201" s="149">
        <f>IFERROR(IF(VLOOKUP($D201,Listen!$A$2:$F$45,6,0)="Ja",BB201-MAX(BC201:BD201),BB201-BC201),0)</f>
        <v>0</v>
      </c>
    </row>
    <row r="202" spans="1:57" x14ac:dyDescent="0.25">
      <c r="A202" s="142">
        <v>198</v>
      </c>
      <c r="B202" s="143" t="str">
        <f>IF(AND(E202&lt;&gt;0,D202&lt;&gt;0,F202&lt;&gt;0),IF(C202&lt;&gt;0,CONCATENATE(C202,"-AGr",VLOOKUP(D202,Listen!$A$2:$D$45,4,FALSE),"-",E202,"-",F202,),CONCATENATE("AGr",VLOOKUP(D202,Listen!$A$2:$D$45,4,FALSE),"-",E202,"-",F202)),"keine vollständige ID")</f>
        <v>keine vollständige ID</v>
      </c>
      <c r="C202" s="28"/>
      <c r="D202" s="144"/>
      <c r="E202" s="144"/>
      <c r="F202" s="151"/>
      <c r="G202" s="12"/>
      <c r="H202" s="12"/>
      <c r="I202" s="12"/>
      <c r="J202" s="12"/>
      <c r="K202" s="12"/>
      <c r="L202" s="145">
        <f>IF(E202&gt;A_Stammdaten!$B$12,0,G202+H202-J202)</f>
        <v>0</v>
      </c>
      <c r="M202" s="12"/>
      <c r="N202" s="12"/>
      <c r="O202" s="12"/>
      <c r="P202" s="45">
        <f t="shared" si="79"/>
        <v>0</v>
      </c>
      <c r="Q202" s="26"/>
      <c r="R202" s="26"/>
      <c r="S202" s="26"/>
      <c r="T202" s="26"/>
      <c r="U202" s="146"/>
      <c r="V202" s="26"/>
      <c r="W202" s="46" t="str">
        <f t="shared" si="80"/>
        <v>-</v>
      </c>
      <c r="X202" s="46" t="str">
        <f t="shared" si="81"/>
        <v>-</v>
      </c>
      <c r="Y202" s="46">
        <f>IF(ISBLANK($D202),0,VLOOKUP($D202,Listen!$A$2:$C$45,2,FALSE))</f>
        <v>0</v>
      </c>
      <c r="Z202" s="46">
        <f>IF(ISBLANK($D202),0,VLOOKUP($D202,Listen!$A$2:$C$45,3,FALSE))</f>
        <v>0</v>
      </c>
      <c r="AA202" s="35">
        <f t="shared" si="78"/>
        <v>0</v>
      </c>
      <c r="AB202" s="35">
        <f t="shared" si="78"/>
        <v>0</v>
      </c>
      <c r="AC202" s="35">
        <f>IFERROR(IF(OR($R202&lt;&gt;"Ja",VLOOKUP($D202,Listen!$A$2:$F$45,5,0)="Nein",E202&lt;IF(D202="LNG Anbindungsanlagen gemäß separater Festlegung",2022,2023)),$Y202,$W202),0)</f>
        <v>0</v>
      </c>
      <c r="AD202" s="35">
        <f>IFERROR(IF(OR($R202&lt;&gt;"Ja",VLOOKUP($D202,Listen!$A$2:$F$45,5,0)="Nein",E202&lt;IF(D202="LNG Anbindungsanlagen gemäß separater Festlegung",2022,2023)),$Y202,$W202),0)</f>
        <v>0</v>
      </c>
      <c r="AE202" s="35">
        <f>IFERROR(IF(OR($S202&lt;&gt;"Ja",VLOOKUP($D202,Listen!$A$2:$F$45,6,0)="Nein"),$Y202,$X202),0)</f>
        <v>0</v>
      </c>
      <c r="AF202" s="35">
        <f>IFERROR(IF(OR($S202&lt;&gt;"Ja",VLOOKUP($D202,Listen!$A$2:$F$45,6,0)="Nein"),$Y202,$X202),0)</f>
        <v>0</v>
      </c>
      <c r="AG202" s="35">
        <f>IFERROR(IF(OR($S202&lt;&gt;"Ja",VLOOKUP($D202,Listen!$A$2:$F$45,6,0)="Nein"),$Y202,$X202),0)</f>
        <v>0</v>
      </c>
      <c r="AH202" s="37">
        <f t="shared" si="82"/>
        <v>0</v>
      </c>
      <c r="AI202" s="147">
        <f>IFERROR(IF(VLOOKUP($D202,Listen!$A$2:$F$45,6,0)="Ja",MAX(BC202:BD202),D_SAV!$BC202),0)</f>
        <v>0</v>
      </c>
      <c r="AJ202" s="37">
        <f t="shared" si="83"/>
        <v>0</v>
      </c>
      <c r="AL202" s="149">
        <f t="shared" si="84"/>
        <v>0</v>
      </c>
      <c r="AM202" s="149">
        <f t="shared" si="85"/>
        <v>0</v>
      </c>
      <c r="AN202" s="149">
        <f t="shared" si="86"/>
        <v>0</v>
      </c>
      <c r="AO202" s="149">
        <f t="shared" si="87"/>
        <v>0</v>
      </c>
      <c r="AP202" s="149">
        <f t="shared" si="88"/>
        <v>0</v>
      </c>
      <c r="AQ202" s="149">
        <f t="shared" si="89"/>
        <v>0</v>
      </c>
      <c r="AR202" s="149">
        <f t="shared" si="90"/>
        <v>0</v>
      </c>
      <c r="AS202" s="149">
        <f t="shared" si="91"/>
        <v>0</v>
      </c>
      <c r="AT202" s="149">
        <f t="shared" si="92"/>
        <v>0</v>
      </c>
      <c r="AU202" s="149">
        <f t="shared" si="93"/>
        <v>0</v>
      </c>
      <c r="AV202" s="149">
        <f t="shared" si="94"/>
        <v>0</v>
      </c>
      <c r="AW202" s="149">
        <f t="shared" si="95"/>
        <v>0</v>
      </c>
      <c r="AX202" s="149">
        <f t="shared" si="96"/>
        <v>0</v>
      </c>
      <c r="AY202" s="149">
        <f t="shared" si="97"/>
        <v>0</v>
      </c>
      <c r="AZ202" s="149">
        <f t="shared" si="98"/>
        <v>0</v>
      </c>
      <c r="BA202" s="149">
        <f>IFERROR(IF(VLOOKUP($D202,Listen!$A$2:$F$45,6,0)="Ja",AX202-MAX(AY202:AZ202),AX202-AY202),0)</f>
        <v>0</v>
      </c>
      <c r="BB202" s="149">
        <f t="shared" si="99"/>
        <v>0</v>
      </c>
      <c r="BC202" s="149">
        <f t="shared" si="100"/>
        <v>0</v>
      </c>
      <c r="BD202" s="149">
        <f t="shared" si="101"/>
        <v>0</v>
      </c>
      <c r="BE202" s="149">
        <f>IFERROR(IF(VLOOKUP($D202,Listen!$A$2:$F$45,6,0)="Ja",BB202-MAX(BC202:BD202),BB202-BC202),0)</f>
        <v>0</v>
      </c>
    </row>
    <row r="203" spans="1:57" x14ac:dyDescent="0.25">
      <c r="A203" s="142">
        <v>199</v>
      </c>
      <c r="B203" s="143" t="str">
        <f>IF(AND(E203&lt;&gt;0,D203&lt;&gt;0,F203&lt;&gt;0),IF(C203&lt;&gt;0,CONCATENATE(C203,"-AGr",VLOOKUP(D203,Listen!$A$2:$D$45,4,FALSE),"-",E203,"-",F203,),CONCATENATE("AGr",VLOOKUP(D203,Listen!$A$2:$D$45,4,FALSE),"-",E203,"-",F203)),"keine vollständige ID")</f>
        <v>keine vollständige ID</v>
      </c>
      <c r="C203" s="28"/>
      <c r="D203" s="144"/>
      <c r="E203" s="144"/>
      <c r="F203" s="151"/>
      <c r="G203" s="12"/>
      <c r="H203" s="12"/>
      <c r="I203" s="12"/>
      <c r="J203" s="12"/>
      <c r="K203" s="12"/>
      <c r="L203" s="145">
        <f>IF(E203&gt;A_Stammdaten!$B$12,0,G203+H203-J203)</f>
        <v>0</v>
      </c>
      <c r="M203" s="12"/>
      <c r="N203" s="12"/>
      <c r="O203" s="12"/>
      <c r="P203" s="45">
        <f t="shared" si="79"/>
        <v>0</v>
      </c>
      <c r="Q203" s="26"/>
      <c r="R203" s="26"/>
      <c r="S203" s="26"/>
      <c r="T203" s="26"/>
      <c r="U203" s="146"/>
      <c r="V203" s="26"/>
      <c r="W203" s="46" t="str">
        <f t="shared" si="80"/>
        <v>-</v>
      </c>
      <c r="X203" s="46" t="str">
        <f t="shared" si="81"/>
        <v>-</v>
      </c>
      <c r="Y203" s="46">
        <f>IF(ISBLANK($D203),0,VLOOKUP($D203,Listen!$A$2:$C$45,2,FALSE))</f>
        <v>0</v>
      </c>
      <c r="Z203" s="46">
        <f>IF(ISBLANK($D203),0,VLOOKUP($D203,Listen!$A$2:$C$45,3,FALSE))</f>
        <v>0</v>
      </c>
      <c r="AA203" s="35">
        <f t="shared" si="78"/>
        <v>0</v>
      </c>
      <c r="AB203" s="35">
        <f t="shared" si="78"/>
        <v>0</v>
      </c>
      <c r="AC203" s="35">
        <f>IFERROR(IF(OR($R203&lt;&gt;"Ja",VLOOKUP($D203,Listen!$A$2:$F$45,5,0)="Nein",E203&lt;IF(D203="LNG Anbindungsanlagen gemäß separater Festlegung",2022,2023)),$Y203,$W203),0)</f>
        <v>0</v>
      </c>
      <c r="AD203" s="35">
        <f>IFERROR(IF(OR($R203&lt;&gt;"Ja",VLOOKUP($D203,Listen!$A$2:$F$45,5,0)="Nein",E203&lt;IF(D203="LNG Anbindungsanlagen gemäß separater Festlegung",2022,2023)),$Y203,$W203),0)</f>
        <v>0</v>
      </c>
      <c r="AE203" s="35">
        <f>IFERROR(IF(OR($S203&lt;&gt;"Ja",VLOOKUP($D203,Listen!$A$2:$F$45,6,0)="Nein"),$Y203,$X203),0)</f>
        <v>0</v>
      </c>
      <c r="AF203" s="35">
        <f>IFERROR(IF(OR($S203&lt;&gt;"Ja",VLOOKUP($D203,Listen!$A$2:$F$45,6,0)="Nein"),$Y203,$X203),0)</f>
        <v>0</v>
      </c>
      <c r="AG203" s="35">
        <f>IFERROR(IF(OR($S203&lt;&gt;"Ja",VLOOKUP($D203,Listen!$A$2:$F$45,6,0)="Nein"),$Y203,$X203),0)</f>
        <v>0</v>
      </c>
      <c r="AH203" s="37">
        <f t="shared" si="82"/>
        <v>0</v>
      </c>
      <c r="AI203" s="147">
        <f>IFERROR(IF(VLOOKUP($D203,Listen!$A$2:$F$45,6,0)="Ja",MAX(BC203:BD203),D_SAV!$BC203),0)</f>
        <v>0</v>
      </c>
      <c r="AJ203" s="37">
        <f t="shared" si="83"/>
        <v>0</v>
      </c>
      <c r="AL203" s="149">
        <f t="shared" si="84"/>
        <v>0</v>
      </c>
      <c r="AM203" s="149">
        <f t="shared" si="85"/>
        <v>0</v>
      </c>
      <c r="AN203" s="149">
        <f t="shared" si="86"/>
        <v>0</v>
      </c>
      <c r="AO203" s="149">
        <f t="shared" si="87"/>
        <v>0</v>
      </c>
      <c r="AP203" s="149">
        <f t="shared" si="88"/>
        <v>0</v>
      </c>
      <c r="AQ203" s="149">
        <f t="shared" si="89"/>
        <v>0</v>
      </c>
      <c r="AR203" s="149">
        <f t="shared" si="90"/>
        <v>0</v>
      </c>
      <c r="AS203" s="149">
        <f t="shared" si="91"/>
        <v>0</v>
      </c>
      <c r="AT203" s="149">
        <f t="shared" si="92"/>
        <v>0</v>
      </c>
      <c r="AU203" s="149">
        <f t="shared" si="93"/>
        <v>0</v>
      </c>
      <c r="AV203" s="149">
        <f t="shared" si="94"/>
        <v>0</v>
      </c>
      <c r="AW203" s="149">
        <f t="shared" si="95"/>
        <v>0</v>
      </c>
      <c r="AX203" s="149">
        <f t="shared" si="96"/>
        <v>0</v>
      </c>
      <c r="AY203" s="149">
        <f t="shared" si="97"/>
        <v>0</v>
      </c>
      <c r="AZ203" s="149">
        <f t="shared" si="98"/>
        <v>0</v>
      </c>
      <c r="BA203" s="149">
        <f>IFERROR(IF(VLOOKUP($D203,Listen!$A$2:$F$45,6,0)="Ja",AX203-MAX(AY203:AZ203),AX203-AY203),0)</f>
        <v>0</v>
      </c>
      <c r="BB203" s="149">
        <f t="shared" si="99"/>
        <v>0</v>
      </c>
      <c r="BC203" s="149">
        <f t="shared" si="100"/>
        <v>0</v>
      </c>
      <c r="BD203" s="149">
        <f t="shared" si="101"/>
        <v>0</v>
      </c>
      <c r="BE203" s="149">
        <f>IFERROR(IF(VLOOKUP($D203,Listen!$A$2:$F$45,6,0)="Ja",BB203-MAX(BC203:BD203),BB203-BC203),0)</f>
        <v>0</v>
      </c>
    </row>
    <row r="204" spans="1:57" x14ac:dyDescent="0.25">
      <c r="A204" s="142">
        <v>200</v>
      </c>
      <c r="B204" s="143" t="str">
        <f>IF(AND(E204&lt;&gt;0,D204&lt;&gt;0,F204&lt;&gt;0),IF(C204&lt;&gt;0,CONCATENATE(C204,"-AGr",VLOOKUP(D204,Listen!$A$2:$D$45,4,FALSE),"-",E204,"-",F204,),CONCATENATE("AGr",VLOOKUP(D204,Listen!$A$2:$D$45,4,FALSE),"-",E204,"-",F204)),"keine vollständige ID")</f>
        <v>keine vollständige ID</v>
      </c>
      <c r="C204" s="28"/>
      <c r="D204" s="144"/>
      <c r="E204" s="144"/>
      <c r="F204" s="151"/>
      <c r="G204" s="12"/>
      <c r="H204" s="12"/>
      <c r="I204" s="12"/>
      <c r="J204" s="12"/>
      <c r="K204" s="12"/>
      <c r="L204" s="145">
        <f>IF(E204&gt;A_Stammdaten!$B$12,0,G204+H204-J204)</f>
        <v>0</v>
      </c>
      <c r="M204" s="12"/>
      <c r="N204" s="12"/>
      <c r="O204" s="12"/>
      <c r="P204" s="45">
        <f t="shared" si="79"/>
        <v>0</v>
      </c>
      <c r="Q204" s="26"/>
      <c r="R204" s="26"/>
      <c r="S204" s="26"/>
      <c r="T204" s="26"/>
      <c r="U204" s="146"/>
      <c r="V204" s="26"/>
      <c r="W204" s="46" t="str">
        <f t="shared" si="80"/>
        <v>-</v>
      </c>
      <c r="X204" s="46" t="str">
        <f t="shared" si="81"/>
        <v>-</v>
      </c>
      <c r="Y204" s="46">
        <f>IF(ISBLANK($D204),0,VLOOKUP($D204,Listen!$A$2:$C$45,2,FALSE))</f>
        <v>0</v>
      </c>
      <c r="Z204" s="46">
        <f>IF(ISBLANK($D204),0,VLOOKUP($D204,Listen!$A$2:$C$45,3,FALSE))</f>
        <v>0</v>
      </c>
      <c r="AA204" s="35">
        <f t="shared" si="78"/>
        <v>0</v>
      </c>
      <c r="AB204" s="35">
        <f t="shared" si="78"/>
        <v>0</v>
      </c>
      <c r="AC204" s="35">
        <f>IFERROR(IF(OR($R204&lt;&gt;"Ja",VLOOKUP($D204,Listen!$A$2:$F$45,5,0)="Nein",E204&lt;IF(D204="LNG Anbindungsanlagen gemäß separater Festlegung",2022,2023)),$Y204,$W204),0)</f>
        <v>0</v>
      </c>
      <c r="AD204" s="35">
        <f>IFERROR(IF(OR($R204&lt;&gt;"Ja",VLOOKUP($D204,Listen!$A$2:$F$45,5,0)="Nein",E204&lt;IF(D204="LNG Anbindungsanlagen gemäß separater Festlegung",2022,2023)),$Y204,$W204),0)</f>
        <v>0</v>
      </c>
      <c r="AE204" s="35">
        <f>IFERROR(IF(OR($S204&lt;&gt;"Ja",VLOOKUP($D204,Listen!$A$2:$F$45,6,0)="Nein"),$Y204,$X204),0)</f>
        <v>0</v>
      </c>
      <c r="AF204" s="35">
        <f>IFERROR(IF(OR($S204&lt;&gt;"Ja",VLOOKUP($D204,Listen!$A$2:$F$45,6,0)="Nein"),$Y204,$X204),0)</f>
        <v>0</v>
      </c>
      <c r="AG204" s="35">
        <f>IFERROR(IF(OR($S204&lt;&gt;"Ja",VLOOKUP($D204,Listen!$A$2:$F$45,6,0)="Nein"),$Y204,$X204),0)</f>
        <v>0</v>
      </c>
      <c r="AH204" s="37">
        <f t="shared" si="82"/>
        <v>0</v>
      </c>
      <c r="AI204" s="147">
        <f>IFERROR(IF(VLOOKUP($D204,Listen!$A$2:$F$45,6,0)="Ja",MAX(BC204:BD204),D_SAV!$BC204),0)</f>
        <v>0</v>
      </c>
      <c r="AJ204" s="37">
        <f t="shared" si="83"/>
        <v>0</v>
      </c>
      <c r="AL204" s="149">
        <f t="shared" si="84"/>
        <v>0</v>
      </c>
      <c r="AM204" s="149">
        <f t="shared" si="85"/>
        <v>0</v>
      </c>
      <c r="AN204" s="149">
        <f t="shared" si="86"/>
        <v>0</v>
      </c>
      <c r="AO204" s="149">
        <f t="shared" si="87"/>
        <v>0</v>
      </c>
      <c r="AP204" s="149">
        <f t="shared" si="88"/>
        <v>0</v>
      </c>
      <c r="AQ204" s="149">
        <f t="shared" si="89"/>
        <v>0</v>
      </c>
      <c r="AR204" s="149">
        <f t="shared" si="90"/>
        <v>0</v>
      </c>
      <c r="AS204" s="149">
        <f t="shared" si="91"/>
        <v>0</v>
      </c>
      <c r="AT204" s="149">
        <f t="shared" si="92"/>
        <v>0</v>
      </c>
      <c r="AU204" s="149">
        <f t="shared" si="93"/>
        <v>0</v>
      </c>
      <c r="AV204" s="149">
        <f t="shared" si="94"/>
        <v>0</v>
      </c>
      <c r="AW204" s="149">
        <f t="shared" si="95"/>
        <v>0</v>
      </c>
      <c r="AX204" s="149">
        <f t="shared" si="96"/>
        <v>0</v>
      </c>
      <c r="AY204" s="149">
        <f t="shared" si="97"/>
        <v>0</v>
      </c>
      <c r="AZ204" s="149">
        <f t="shared" si="98"/>
        <v>0</v>
      </c>
      <c r="BA204" s="149">
        <f>IFERROR(IF(VLOOKUP($D204,Listen!$A$2:$F$45,6,0)="Ja",AX204-MAX(AY204:AZ204),AX204-AY204),0)</f>
        <v>0</v>
      </c>
      <c r="BB204" s="149">
        <f t="shared" si="99"/>
        <v>0</v>
      </c>
      <c r="BC204" s="149">
        <f t="shared" si="100"/>
        <v>0</v>
      </c>
      <c r="BD204" s="149">
        <f t="shared" si="101"/>
        <v>0</v>
      </c>
      <c r="BE204" s="149">
        <f>IFERROR(IF(VLOOKUP($D204,Listen!$A$2:$F$45,6,0)="Ja",BB204-MAX(BC204:BD204),BB204-BC204),0)</f>
        <v>0</v>
      </c>
    </row>
    <row r="205" spans="1:57" x14ac:dyDescent="0.25">
      <c r="A205" s="142">
        <v>201</v>
      </c>
      <c r="B205" s="143" t="str">
        <f>IF(AND(E205&lt;&gt;0,D205&lt;&gt;0,F205&lt;&gt;0),IF(C205&lt;&gt;0,CONCATENATE(C205,"-AGr",VLOOKUP(D205,Listen!$A$2:$D$45,4,FALSE),"-",E205,"-",F205,),CONCATENATE("AGr",VLOOKUP(D205,Listen!$A$2:$D$45,4,FALSE),"-",E205,"-",F205)),"keine vollständige ID")</f>
        <v>keine vollständige ID</v>
      </c>
      <c r="C205" s="28"/>
      <c r="D205" s="144"/>
      <c r="E205" s="144"/>
      <c r="F205" s="151"/>
      <c r="G205" s="12"/>
      <c r="H205" s="12"/>
      <c r="I205" s="12"/>
      <c r="J205" s="12"/>
      <c r="K205" s="12"/>
      <c r="L205" s="145">
        <f>IF(E205&gt;A_Stammdaten!$B$12,0,G205+H205-J205)</f>
        <v>0</v>
      </c>
      <c r="M205" s="12"/>
      <c r="N205" s="12"/>
      <c r="O205" s="12"/>
      <c r="P205" s="45">
        <f t="shared" si="79"/>
        <v>0</v>
      </c>
      <c r="Q205" s="26"/>
      <c r="R205" s="26"/>
      <c r="S205" s="26"/>
      <c r="T205" s="26"/>
      <c r="U205" s="146"/>
      <c r="V205" s="26"/>
      <c r="W205" s="46" t="str">
        <f t="shared" si="80"/>
        <v>-</v>
      </c>
      <c r="X205" s="46" t="str">
        <f t="shared" si="81"/>
        <v>-</v>
      </c>
      <c r="Y205" s="46">
        <f>IF(ISBLANK($D205),0,VLOOKUP($D205,Listen!$A$2:$C$45,2,FALSE))</f>
        <v>0</v>
      </c>
      <c r="Z205" s="46">
        <f>IF(ISBLANK($D205),0,VLOOKUP($D205,Listen!$A$2:$C$45,3,FALSE))</f>
        <v>0</v>
      </c>
      <c r="AA205" s="35">
        <f t="shared" ref="AA205:AB224" si="102">IFERROR($Y205,0)</f>
        <v>0</v>
      </c>
      <c r="AB205" s="35">
        <f t="shared" si="102"/>
        <v>0</v>
      </c>
      <c r="AC205" s="35">
        <f>IFERROR(IF(OR($R205&lt;&gt;"Ja",VLOOKUP($D205,Listen!$A$2:$F$45,5,0)="Nein",E205&lt;IF(D205="LNG Anbindungsanlagen gemäß separater Festlegung",2022,2023)),$Y205,$W205),0)</f>
        <v>0</v>
      </c>
      <c r="AD205" s="35">
        <f>IFERROR(IF(OR($R205&lt;&gt;"Ja",VLOOKUP($D205,Listen!$A$2:$F$45,5,0)="Nein",E205&lt;IF(D205="LNG Anbindungsanlagen gemäß separater Festlegung",2022,2023)),$Y205,$W205),0)</f>
        <v>0</v>
      </c>
      <c r="AE205" s="35">
        <f>IFERROR(IF(OR($S205&lt;&gt;"Ja",VLOOKUP($D205,Listen!$A$2:$F$45,6,0)="Nein"),$Y205,$X205),0)</f>
        <v>0</v>
      </c>
      <c r="AF205" s="35">
        <f>IFERROR(IF(OR($S205&lt;&gt;"Ja",VLOOKUP($D205,Listen!$A$2:$F$45,6,0)="Nein"),$Y205,$X205),0)</f>
        <v>0</v>
      </c>
      <c r="AG205" s="35">
        <f>IFERROR(IF(OR($S205&lt;&gt;"Ja",VLOOKUP($D205,Listen!$A$2:$F$45,6,0)="Nein"),$Y205,$X205),0)</f>
        <v>0</v>
      </c>
      <c r="AH205" s="37">
        <f t="shared" si="82"/>
        <v>0</v>
      </c>
      <c r="AI205" s="147">
        <f>IFERROR(IF(VLOOKUP($D205,Listen!$A$2:$F$45,6,0)="Ja",MAX(BC205:BD205),D_SAV!$BC205),0)</f>
        <v>0</v>
      </c>
      <c r="AJ205" s="37">
        <f t="shared" si="83"/>
        <v>0</v>
      </c>
      <c r="AL205" s="149">
        <f t="shared" si="84"/>
        <v>0</v>
      </c>
      <c r="AM205" s="149">
        <f t="shared" si="85"/>
        <v>0</v>
      </c>
      <c r="AN205" s="149">
        <f t="shared" si="86"/>
        <v>0</v>
      </c>
      <c r="AO205" s="149">
        <f t="shared" si="87"/>
        <v>0</v>
      </c>
      <c r="AP205" s="149">
        <f t="shared" si="88"/>
        <v>0</v>
      </c>
      <c r="AQ205" s="149">
        <f t="shared" si="89"/>
        <v>0</v>
      </c>
      <c r="AR205" s="149">
        <f t="shared" si="90"/>
        <v>0</v>
      </c>
      <c r="AS205" s="149">
        <f t="shared" si="91"/>
        <v>0</v>
      </c>
      <c r="AT205" s="149">
        <f t="shared" si="92"/>
        <v>0</v>
      </c>
      <c r="AU205" s="149">
        <f t="shared" si="93"/>
        <v>0</v>
      </c>
      <c r="AV205" s="149">
        <f t="shared" si="94"/>
        <v>0</v>
      </c>
      <c r="AW205" s="149">
        <f t="shared" si="95"/>
        <v>0</v>
      </c>
      <c r="AX205" s="149">
        <f t="shared" si="96"/>
        <v>0</v>
      </c>
      <c r="AY205" s="149">
        <f t="shared" si="97"/>
        <v>0</v>
      </c>
      <c r="AZ205" s="149">
        <f t="shared" si="98"/>
        <v>0</v>
      </c>
      <c r="BA205" s="149">
        <f>IFERROR(IF(VLOOKUP($D205,Listen!$A$2:$F$45,6,0)="Ja",AX205-MAX(AY205:AZ205),AX205-AY205),0)</f>
        <v>0</v>
      </c>
      <c r="BB205" s="149">
        <f t="shared" si="99"/>
        <v>0</v>
      </c>
      <c r="BC205" s="149">
        <f t="shared" si="100"/>
        <v>0</v>
      </c>
      <c r="BD205" s="149">
        <f t="shared" si="101"/>
        <v>0</v>
      </c>
      <c r="BE205" s="149">
        <f>IFERROR(IF(VLOOKUP($D205,Listen!$A$2:$F$45,6,0)="Ja",BB205-MAX(BC205:BD205),BB205-BC205),0)</f>
        <v>0</v>
      </c>
    </row>
    <row r="206" spans="1:57" x14ac:dyDescent="0.25">
      <c r="A206" s="142">
        <v>202</v>
      </c>
      <c r="B206" s="143" t="str">
        <f>IF(AND(E206&lt;&gt;0,D206&lt;&gt;0,F206&lt;&gt;0),IF(C206&lt;&gt;0,CONCATENATE(C206,"-AGr",VLOOKUP(D206,Listen!$A$2:$D$45,4,FALSE),"-",E206,"-",F206,),CONCATENATE("AGr",VLOOKUP(D206,Listen!$A$2:$D$45,4,FALSE),"-",E206,"-",F206)),"keine vollständige ID")</f>
        <v>keine vollständige ID</v>
      </c>
      <c r="C206" s="28"/>
      <c r="D206" s="144"/>
      <c r="E206" s="144"/>
      <c r="F206" s="151"/>
      <c r="G206" s="12"/>
      <c r="H206" s="12"/>
      <c r="I206" s="12"/>
      <c r="J206" s="12"/>
      <c r="K206" s="12"/>
      <c r="L206" s="145">
        <f>IF(E206&gt;A_Stammdaten!$B$12,0,G206+H206-J206)</f>
        <v>0</v>
      </c>
      <c r="M206" s="12"/>
      <c r="N206" s="12"/>
      <c r="O206" s="12"/>
      <c r="P206" s="45">
        <f t="shared" si="79"/>
        <v>0</v>
      </c>
      <c r="Q206" s="26"/>
      <c r="R206" s="26"/>
      <c r="S206" s="26"/>
      <c r="T206" s="26"/>
      <c r="U206" s="146"/>
      <c r="V206" s="26"/>
      <c r="W206" s="46" t="str">
        <f t="shared" si="80"/>
        <v>-</v>
      </c>
      <c r="X206" s="46" t="str">
        <f t="shared" si="81"/>
        <v>-</v>
      </c>
      <c r="Y206" s="46">
        <f>IF(ISBLANK($D206),0,VLOOKUP($D206,Listen!$A$2:$C$45,2,FALSE))</f>
        <v>0</v>
      </c>
      <c r="Z206" s="46">
        <f>IF(ISBLANK($D206),0,VLOOKUP($D206,Listen!$A$2:$C$45,3,FALSE))</f>
        <v>0</v>
      </c>
      <c r="AA206" s="35">
        <f t="shared" si="102"/>
        <v>0</v>
      </c>
      <c r="AB206" s="35">
        <f t="shared" si="102"/>
        <v>0</v>
      </c>
      <c r="AC206" s="35">
        <f>IFERROR(IF(OR($R206&lt;&gt;"Ja",VLOOKUP($D206,Listen!$A$2:$F$45,5,0)="Nein",E206&lt;IF(D206="LNG Anbindungsanlagen gemäß separater Festlegung",2022,2023)),$Y206,$W206),0)</f>
        <v>0</v>
      </c>
      <c r="AD206" s="35">
        <f>IFERROR(IF(OR($R206&lt;&gt;"Ja",VLOOKUP($D206,Listen!$A$2:$F$45,5,0)="Nein",E206&lt;IF(D206="LNG Anbindungsanlagen gemäß separater Festlegung",2022,2023)),$Y206,$W206),0)</f>
        <v>0</v>
      </c>
      <c r="AE206" s="35">
        <f>IFERROR(IF(OR($S206&lt;&gt;"Ja",VLOOKUP($D206,Listen!$A$2:$F$45,6,0)="Nein"),$Y206,$X206),0)</f>
        <v>0</v>
      </c>
      <c r="AF206" s="35">
        <f>IFERROR(IF(OR($S206&lt;&gt;"Ja",VLOOKUP($D206,Listen!$A$2:$F$45,6,0)="Nein"),$Y206,$X206),0)</f>
        <v>0</v>
      </c>
      <c r="AG206" s="35">
        <f>IFERROR(IF(OR($S206&lt;&gt;"Ja",VLOOKUP($D206,Listen!$A$2:$F$45,6,0)="Nein"),$Y206,$X206),0)</f>
        <v>0</v>
      </c>
      <c r="AH206" s="37">
        <f t="shared" si="82"/>
        <v>0</v>
      </c>
      <c r="AI206" s="147">
        <f>IFERROR(IF(VLOOKUP($D206,Listen!$A$2:$F$45,6,0)="Ja",MAX(BC206:BD206),D_SAV!$BC206),0)</f>
        <v>0</v>
      </c>
      <c r="AJ206" s="37">
        <f t="shared" si="83"/>
        <v>0</v>
      </c>
      <c r="AL206" s="149">
        <f t="shared" si="84"/>
        <v>0</v>
      </c>
      <c r="AM206" s="149">
        <f t="shared" si="85"/>
        <v>0</v>
      </c>
      <c r="AN206" s="149">
        <f t="shared" si="86"/>
        <v>0</v>
      </c>
      <c r="AO206" s="149">
        <f t="shared" si="87"/>
        <v>0</v>
      </c>
      <c r="AP206" s="149">
        <f t="shared" si="88"/>
        <v>0</v>
      </c>
      <c r="AQ206" s="149">
        <f t="shared" si="89"/>
        <v>0</v>
      </c>
      <c r="AR206" s="149">
        <f t="shared" si="90"/>
        <v>0</v>
      </c>
      <c r="AS206" s="149">
        <f t="shared" si="91"/>
        <v>0</v>
      </c>
      <c r="AT206" s="149">
        <f t="shared" si="92"/>
        <v>0</v>
      </c>
      <c r="AU206" s="149">
        <f t="shared" si="93"/>
        <v>0</v>
      </c>
      <c r="AV206" s="149">
        <f t="shared" si="94"/>
        <v>0</v>
      </c>
      <c r="AW206" s="149">
        <f t="shared" si="95"/>
        <v>0</v>
      </c>
      <c r="AX206" s="149">
        <f t="shared" si="96"/>
        <v>0</v>
      </c>
      <c r="AY206" s="149">
        <f t="shared" si="97"/>
        <v>0</v>
      </c>
      <c r="AZ206" s="149">
        <f t="shared" si="98"/>
        <v>0</v>
      </c>
      <c r="BA206" s="149">
        <f>IFERROR(IF(VLOOKUP($D206,Listen!$A$2:$F$45,6,0)="Ja",AX206-MAX(AY206:AZ206),AX206-AY206),0)</f>
        <v>0</v>
      </c>
      <c r="BB206" s="149">
        <f t="shared" si="99"/>
        <v>0</v>
      </c>
      <c r="BC206" s="149">
        <f t="shared" si="100"/>
        <v>0</v>
      </c>
      <c r="BD206" s="149">
        <f t="shared" si="101"/>
        <v>0</v>
      </c>
      <c r="BE206" s="149">
        <f>IFERROR(IF(VLOOKUP($D206,Listen!$A$2:$F$45,6,0)="Ja",BB206-MAX(BC206:BD206),BB206-BC206),0)</f>
        <v>0</v>
      </c>
    </row>
    <row r="207" spans="1:57" x14ac:dyDescent="0.25">
      <c r="A207" s="142">
        <v>203</v>
      </c>
      <c r="B207" s="143" t="str">
        <f>IF(AND(E207&lt;&gt;0,D207&lt;&gt;0,F207&lt;&gt;0),IF(C207&lt;&gt;0,CONCATENATE(C207,"-AGr",VLOOKUP(D207,Listen!$A$2:$D$45,4,FALSE),"-",E207,"-",F207,),CONCATENATE("AGr",VLOOKUP(D207,Listen!$A$2:$D$45,4,FALSE),"-",E207,"-",F207)),"keine vollständige ID")</f>
        <v>keine vollständige ID</v>
      </c>
      <c r="C207" s="28"/>
      <c r="D207" s="144"/>
      <c r="E207" s="144"/>
      <c r="F207" s="151"/>
      <c r="G207" s="12"/>
      <c r="H207" s="12"/>
      <c r="I207" s="12"/>
      <c r="J207" s="12"/>
      <c r="K207" s="12"/>
      <c r="L207" s="145">
        <f>IF(E207&gt;A_Stammdaten!$B$12,0,G207+H207-J207)</f>
        <v>0</v>
      </c>
      <c r="M207" s="12"/>
      <c r="N207" s="12"/>
      <c r="O207" s="12"/>
      <c r="P207" s="45">
        <f t="shared" si="79"/>
        <v>0</v>
      </c>
      <c r="Q207" s="26"/>
      <c r="R207" s="26"/>
      <c r="S207" s="26"/>
      <c r="T207" s="26"/>
      <c r="U207" s="146"/>
      <c r="V207" s="26"/>
      <c r="W207" s="46" t="str">
        <f t="shared" si="80"/>
        <v>-</v>
      </c>
      <c r="X207" s="46" t="str">
        <f t="shared" si="81"/>
        <v>-</v>
      </c>
      <c r="Y207" s="46">
        <f>IF(ISBLANK($D207),0,VLOOKUP($D207,Listen!$A$2:$C$45,2,FALSE))</f>
        <v>0</v>
      </c>
      <c r="Z207" s="46">
        <f>IF(ISBLANK($D207),0,VLOOKUP($D207,Listen!$A$2:$C$45,3,FALSE))</f>
        <v>0</v>
      </c>
      <c r="AA207" s="35">
        <f t="shared" si="102"/>
        <v>0</v>
      </c>
      <c r="AB207" s="35">
        <f t="shared" si="102"/>
        <v>0</v>
      </c>
      <c r="AC207" s="35">
        <f>IFERROR(IF(OR($R207&lt;&gt;"Ja",VLOOKUP($D207,Listen!$A$2:$F$45,5,0)="Nein",E207&lt;IF(D207="LNG Anbindungsanlagen gemäß separater Festlegung",2022,2023)),$Y207,$W207),0)</f>
        <v>0</v>
      </c>
      <c r="AD207" s="35">
        <f>IFERROR(IF(OR($R207&lt;&gt;"Ja",VLOOKUP($D207,Listen!$A$2:$F$45,5,0)="Nein",E207&lt;IF(D207="LNG Anbindungsanlagen gemäß separater Festlegung",2022,2023)),$Y207,$W207),0)</f>
        <v>0</v>
      </c>
      <c r="AE207" s="35">
        <f>IFERROR(IF(OR($S207&lt;&gt;"Ja",VLOOKUP($D207,Listen!$A$2:$F$45,6,0)="Nein"),$Y207,$X207),0)</f>
        <v>0</v>
      </c>
      <c r="AF207" s="35">
        <f>IFERROR(IF(OR($S207&lt;&gt;"Ja",VLOOKUP($D207,Listen!$A$2:$F$45,6,0)="Nein"),$Y207,$X207),0)</f>
        <v>0</v>
      </c>
      <c r="AG207" s="35">
        <f>IFERROR(IF(OR($S207&lt;&gt;"Ja",VLOOKUP($D207,Listen!$A$2:$F$45,6,0)="Nein"),$Y207,$X207),0)</f>
        <v>0</v>
      </c>
      <c r="AH207" s="37">
        <f t="shared" si="82"/>
        <v>0</v>
      </c>
      <c r="AI207" s="147">
        <f>IFERROR(IF(VLOOKUP($D207,Listen!$A$2:$F$45,6,0)="Ja",MAX(BC207:BD207),D_SAV!$BC207),0)</f>
        <v>0</v>
      </c>
      <c r="AJ207" s="37">
        <f t="shared" si="83"/>
        <v>0</v>
      </c>
      <c r="AL207" s="149">
        <f t="shared" si="84"/>
        <v>0</v>
      </c>
      <c r="AM207" s="149">
        <f t="shared" si="85"/>
        <v>0</v>
      </c>
      <c r="AN207" s="149">
        <f t="shared" si="86"/>
        <v>0</v>
      </c>
      <c r="AO207" s="149">
        <f t="shared" si="87"/>
        <v>0</v>
      </c>
      <c r="AP207" s="149">
        <f t="shared" si="88"/>
        <v>0</v>
      </c>
      <c r="AQ207" s="149">
        <f t="shared" si="89"/>
        <v>0</v>
      </c>
      <c r="AR207" s="149">
        <f t="shared" si="90"/>
        <v>0</v>
      </c>
      <c r="AS207" s="149">
        <f t="shared" si="91"/>
        <v>0</v>
      </c>
      <c r="AT207" s="149">
        <f t="shared" si="92"/>
        <v>0</v>
      </c>
      <c r="AU207" s="149">
        <f t="shared" si="93"/>
        <v>0</v>
      </c>
      <c r="AV207" s="149">
        <f t="shared" si="94"/>
        <v>0</v>
      </c>
      <c r="AW207" s="149">
        <f t="shared" si="95"/>
        <v>0</v>
      </c>
      <c r="AX207" s="149">
        <f t="shared" si="96"/>
        <v>0</v>
      </c>
      <c r="AY207" s="149">
        <f t="shared" si="97"/>
        <v>0</v>
      </c>
      <c r="AZ207" s="149">
        <f t="shared" si="98"/>
        <v>0</v>
      </c>
      <c r="BA207" s="149">
        <f>IFERROR(IF(VLOOKUP($D207,Listen!$A$2:$F$45,6,0)="Ja",AX207-MAX(AY207:AZ207),AX207-AY207),0)</f>
        <v>0</v>
      </c>
      <c r="BB207" s="149">
        <f t="shared" si="99"/>
        <v>0</v>
      </c>
      <c r="BC207" s="149">
        <f t="shared" si="100"/>
        <v>0</v>
      </c>
      <c r="BD207" s="149">
        <f t="shared" si="101"/>
        <v>0</v>
      </c>
      <c r="BE207" s="149">
        <f>IFERROR(IF(VLOOKUP($D207,Listen!$A$2:$F$45,6,0)="Ja",BB207-MAX(BC207:BD207),BB207-BC207),0)</f>
        <v>0</v>
      </c>
    </row>
    <row r="208" spans="1:57" x14ac:dyDescent="0.25">
      <c r="A208" s="142">
        <v>204</v>
      </c>
      <c r="B208" s="143" t="str">
        <f>IF(AND(E208&lt;&gt;0,D208&lt;&gt;0,F208&lt;&gt;0),IF(C208&lt;&gt;0,CONCATENATE(C208,"-AGr",VLOOKUP(D208,Listen!$A$2:$D$45,4,FALSE),"-",E208,"-",F208,),CONCATENATE("AGr",VLOOKUP(D208,Listen!$A$2:$D$45,4,FALSE),"-",E208,"-",F208)),"keine vollständige ID")</f>
        <v>keine vollständige ID</v>
      </c>
      <c r="C208" s="28"/>
      <c r="D208" s="144"/>
      <c r="E208" s="144"/>
      <c r="F208" s="151"/>
      <c r="G208" s="12"/>
      <c r="H208" s="12"/>
      <c r="I208" s="12"/>
      <c r="J208" s="12"/>
      <c r="K208" s="12"/>
      <c r="L208" s="145">
        <f>IF(E208&gt;A_Stammdaten!$B$12,0,G208+H208-J208)</f>
        <v>0</v>
      </c>
      <c r="M208" s="12"/>
      <c r="N208" s="12"/>
      <c r="O208" s="12"/>
      <c r="P208" s="45">
        <f t="shared" si="79"/>
        <v>0</v>
      </c>
      <c r="Q208" s="26"/>
      <c r="R208" s="26"/>
      <c r="S208" s="26"/>
      <c r="T208" s="26"/>
      <c r="U208" s="146"/>
      <c r="V208" s="26"/>
      <c r="W208" s="46" t="str">
        <f t="shared" si="80"/>
        <v>-</v>
      </c>
      <c r="X208" s="46" t="str">
        <f t="shared" si="81"/>
        <v>-</v>
      </c>
      <c r="Y208" s="46">
        <f>IF(ISBLANK($D208),0,VLOOKUP($D208,Listen!$A$2:$C$45,2,FALSE))</f>
        <v>0</v>
      </c>
      <c r="Z208" s="46">
        <f>IF(ISBLANK($D208),0,VLOOKUP($D208,Listen!$A$2:$C$45,3,FALSE))</f>
        <v>0</v>
      </c>
      <c r="AA208" s="35">
        <f t="shared" si="102"/>
        <v>0</v>
      </c>
      <c r="AB208" s="35">
        <f t="shared" si="102"/>
        <v>0</v>
      </c>
      <c r="AC208" s="35">
        <f>IFERROR(IF(OR($R208&lt;&gt;"Ja",VLOOKUP($D208,Listen!$A$2:$F$45,5,0)="Nein",E208&lt;IF(D208="LNG Anbindungsanlagen gemäß separater Festlegung",2022,2023)),$Y208,$W208),0)</f>
        <v>0</v>
      </c>
      <c r="AD208" s="35">
        <f>IFERROR(IF(OR($R208&lt;&gt;"Ja",VLOOKUP($D208,Listen!$A$2:$F$45,5,0)="Nein",E208&lt;IF(D208="LNG Anbindungsanlagen gemäß separater Festlegung",2022,2023)),$Y208,$W208),0)</f>
        <v>0</v>
      </c>
      <c r="AE208" s="35">
        <f>IFERROR(IF(OR($S208&lt;&gt;"Ja",VLOOKUP($D208,Listen!$A$2:$F$45,6,0)="Nein"),$Y208,$X208),0)</f>
        <v>0</v>
      </c>
      <c r="AF208" s="35">
        <f>IFERROR(IF(OR($S208&lt;&gt;"Ja",VLOOKUP($D208,Listen!$A$2:$F$45,6,0)="Nein"),$Y208,$X208),0)</f>
        <v>0</v>
      </c>
      <c r="AG208" s="35">
        <f>IFERROR(IF(OR($S208&lt;&gt;"Ja",VLOOKUP($D208,Listen!$A$2:$F$45,6,0)="Nein"),$Y208,$X208),0)</f>
        <v>0</v>
      </c>
      <c r="AH208" s="37">
        <f t="shared" si="82"/>
        <v>0</v>
      </c>
      <c r="AI208" s="147">
        <f>IFERROR(IF(VLOOKUP($D208,Listen!$A$2:$F$45,6,0)="Ja",MAX(BC208:BD208),D_SAV!$BC208),0)</f>
        <v>0</v>
      </c>
      <c r="AJ208" s="37">
        <f t="shared" si="83"/>
        <v>0</v>
      </c>
      <c r="AL208" s="149">
        <f t="shared" si="84"/>
        <v>0</v>
      </c>
      <c r="AM208" s="149">
        <f t="shared" si="85"/>
        <v>0</v>
      </c>
      <c r="AN208" s="149">
        <f t="shared" si="86"/>
        <v>0</v>
      </c>
      <c r="AO208" s="149">
        <f t="shared" si="87"/>
        <v>0</v>
      </c>
      <c r="AP208" s="149">
        <f t="shared" si="88"/>
        <v>0</v>
      </c>
      <c r="AQ208" s="149">
        <f t="shared" si="89"/>
        <v>0</v>
      </c>
      <c r="AR208" s="149">
        <f t="shared" si="90"/>
        <v>0</v>
      </c>
      <c r="AS208" s="149">
        <f t="shared" si="91"/>
        <v>0</v>
      </c>
      <c r="AT208" s="149">
        <f t="shared" si="92"/>
        <v>0</v>
      </c>
      <c r="AU208" s="149">
        <f t="shared" si="93"/>
        <v>0</v>
      </c>
      <c r="AV208" s="149">
        <f t="shared" si="94"/>
        <v>0</v>
      </c>
      <c r="AW208" s="149">
        <f t="shared" si="95"/>
        <v>0</v>
      </c>
      <c r="AX208" s="149">
        <f t="shared" si="96"/>
        <v>0</v>
      </c>
      <c r="AY208" s="149">
        <f t="shared" si="97"/>
        <v>0</v>
      </c>
      <c r="AZ208" s="149">
        <f t="shared" si="98"/>
        <v>0</v>
      </c>
      <c r="BA208" s="149">
        <f>IFERROR(IF(VLOOKUP($D208,Listen!$A$2:$F$45,6,0)="Ja",AX208-MAX(AY208:AZ208),AX208-AY208),0)</f>
        <v>0</v>
      </c>
      <c r="BB208" s="149">
        <f t="shared" si="99"/>
        <v>0</v>
      </c>
      <c r="BC208" s="149">
        <f t="shared" si="100"/>
        <v>0</v>
      </c>
      <c r="BD208" s="149">
        <f t="shared" si="101"/>
        <v>0</v>
      </c>
      <c r="BE208" s="149">
        <f>IFERROR(IF(VLOOKUP($D208,Listen!$A$2:$F$45,6,0)="Ja",BB208-MAX(BC208:BD208),BB208-BC208),0)</f>
        <v>0</v>
      </c>
    </row>
    <row r="209" spans="1:57" x14ac:dyDescent="0.25">
      <c r="A209" s="142">
        <v>205</v>
      </c>
      <c r="B209" s="143" t="str">
        <f>IF(AND(E209&lt;&gt;0,D209&lt;&gt;0,F209&lt;&gt;0),IF(C209&lt;&gt;0,CONCATENATE(C209,"-AGr",VLOOKUP(D209,Listen!$A$2:$D$45,4,FALSE),"-",E209,"-",F209,),CONCATENATE("AGr",VLOOKUP(D209,Listen!$A$2:$D$45,4,FALSE),"-",E209,"-",F209)),"keine vollständige ID")</f>
        <v>keine vollständige ID</v>
      </c>
      <c r="C209" s="28"/>
      <c r="D209" s="144"/>
      <c r="E209" s="144"/>
      <c r="F209" s="151"/>
      <c r="G209" s="12"/>
      <c r="H209" s="12"/>
      <c r="I209" s="12"/>
      <c r="J209" s="12"/>
      <c r="K209" s="12"/>
      <c r="L209" s="145">
        <f>IF(E209&gt;A_Stammdaten!$B$12,0,G209+H209-J209)</f>
        <v>0</v>
      </c>
      <c r="M209" s="12"/>
      <c r="N209" s="12"/>
      <c r="O209" s="12"/>
      <c r="P209" s="45">
        <f t="shared" si="79"/>
        <v>0</v>
      </c>
      <c r="Q209" s="26"/>
      <c r="R209" s="26"/>
      <c r="S209" s="26"/>
      <c r="T209" s="26"/>
      <c r="U209" s="146"/>
      <c r="V209" s="26"/>
      <c r="W209" s="46" t="str">
        <f t="shared" si="80"/>
        <v>-</v>
      </c>
      <c r="X209" s="46" t="str">
        <f t="shared" si="81"/>
        <v>-</v>
      </c>
      <c r="Y209" s="46">
        <f>IF(ISBLANK($D209),0,VLOOKUP($D209,Listen!$A$2:$C$45,2,FALSE))</f>
        <v>0</v>
      </c>
      <c r="Z209" s="46">
        <f>IF(ISBLANK($D209),0,VLOOKUP($D209,Listen!$A$2:$C$45,3,FALSE))</f>
        <v>0</v>
      </c>
      <c r="AA209" s="35">
        <f t="shared" si="102"/>
        <v>0</v>
      </c>
      <c r="AB209" s="35">
        <f t="shared" si="102"/>
        <v>0</v>
      </c>
      <c r="AC209" s="35">
        <f>IFERROR(IF(OR($R209&lt;&gt;"Ja",VLOOKUP($D209,Listen!$A$2:$F$45,5,0)="Nein",E209&lt;IF(D209="LNG Anbindungsanlagen gemäß separater Festlegung",2022,2023)),$Y209,$W209),0)</f>
        <v>0</v>
      </c>
      <c r="AD209" s="35">
        <f>IFERROR(IF(OR($R209&lt;&gt;"Ja",VLOOKUP($D209,Listen!$A$2:$F$45,5,0)="Nein",E209&lt;IF(D209="LNG Anbindungsanlagen gemäß separater Festlegung",2022,2023)),$Y209,$W209),0)</f>
        <v>0</v>
      </c>
      <c r="AE209" s="35">
        <f>IFERROR(IF(OR($S209&lt;&gt;"Ja",VLOOKUP($D209,Listen!$A$2:$F$45,6,0)="Nein"),$Y209,$X209),0)</f>
        <v>0</v>
      </c>
      <c r="AF209" s="35">
        <f>IFERROR(IF(OR($S209&lt;&gt;"Ja",VLOOKUP($D209,Listen!$A$2:$F$45,6,0)="Nein"),$Y209,$X209),0)</f>
        <v>0</v>
      </c>
      <c r="AG209" s="35">
        <f>IFERROR(IF(OR($S209&lt;&gt;"Ja",VLOOKUP($D209,Listen!$A$2:$F$45,6,0)="Nein"),$Y209,$X209),0)</f>
        <v>0</v>
      </c>
      <c r="AH209" s="37">
        <f t="shared" si="82"/>
        <v>0</v>
      </c>
      <c r="AI209" s="147">
        <f>IFERROR(IF(VLOOKUP($D209,Listen!$A$2:$F$45,6,0)="Ja",MAX(BC209:BD209),D_SAV!$BC209),0)</f>
        <v>0</v>
      </c>
      <c r="AJ209" s="37">
        <f t="shared" si="83"/>
        <v>0</v>
      </c>
      <c r="AL209" s="149">
        <f t="shared" si="84"/>
        <v>0</v>
      </c>
      <c r="AM209" s="149">
        <f t="shared" si="85"/>
        <v>0</v>
      </c>
      <c r="AN209" s="149">
        <f t="shared" si="86"/>
        <v>0</v>
      </c>
      <c r="AO209" s="149">
        <f t="shared" si="87"/>
        <v>0</v>
      </c>
      <c r="AP209" s="149">
        <f t="shared" si="88"/>
        <v>0</v>
      </c>
      <c r="AQ209" s="149">
        <f t="shared" si="89"/>
        <v>0</v>
      </c>
      <c r="AR209" s="149">
        <f t="shared" si="90"/>
        <v>0</v>
      </c>
      <c r="AS209" s="149">
        <f t="shared" si="91"/>
        <v>0</v>
      </c>
      <c r="AT209" s="149">
        <f t="shared" si="92"/>
        <v>0</v>
      </c>
      <c r="AU209" s="149">
        <f t="shared" si="93"/>
        <v>0</v>
      </c>
      <c r="AV209" s="149">
        <f t="shared" si="94"/>
        <v>0</v>
      </c>
      <c r="AW209" s="149">
        <f t="shared" si="95"/>
        <v>0</v>
      </c>
      <c r="AX209" s="149">
        <f t="shared" si="96"/>
        <v>0</v>
      </c>
      <c r="AY209" s="149">
        <f t="shared" si="97"/>
        <v>0</v>
      </c>
      <c r="AZ209" s="149">
        <f t="shared" si="98"/>
        <v>0</v>
      </c>
      <c r="BA209" s="149">
        <f>IFERROR(IF(VLOOKUP($D209,Listen!$A$2:$F$45,6,0)="Ja",AX209-MAX(AY209:AZ209),AX209-AY209),0)</f>
        <v>0</v>
      </c>
      <c r="BB209" s="149">
        <f t="shared" si="99"/>
        <v>0</v>
      </c>
      <c r="BC209" s="149">
        <f t="shared" si="100"/>
        <v>0</v>
      </c>
      <c r="BD209" s="149">
        <f t="shared" si="101"/>
        <v>0</v>
      </c>
      <c r="BE209" s="149">
        <f>IFERROR(IF(VLOOKUP($D209,Listen!$A$2:$F$45,6,0)="Ja",BB209-MAX(BC209:BD209),BB209-BC209),0)</f>
        <v>0</v>
      </c>
    </row>
    <row r="210" spans="1:57" x14ac:dyDescent="0.25">
      <c r="A210" s="142">
        <v>206</v>
      </c>
      <c r="B210" s="143" t="str">
        <f>IF(AND(E210&lt;&gt;0,D210&lt;&gt;0,F210&lt;&gt;0),IF(C210&lt;&gt;0,CONCATENATE(C210,"-AGr",VLOOKUP(D210,Listen!$A$2:$D$45,4,FALSE),"-",E210,"-",F210,),CONCATENATE("AGr",VLOOKUP(D210,Listen!$A$2:$D$45,4,FALSE),"-",E210,"-",F210)),"keine vollständige ID")</f>
        <v>keine vollständige ID</v>
      </c>
      <c r="C210" s="28"/>
      <c r="D210" s="144"/>
      <c r="E210" s="144"/>
      <c r="F210" s="151"/>
      <c r="G210" s="12"/>
      <c r="H210" s="12"/>
      <c r="I210" s="12"/>
      <c r="J210" s="12"/>
      <c r="K210" s="12"/>
      <c r="L210" s="145">
        <f>IF(E210&gt;A_Stammdaten!$B$12,0,G210+H210-J210)</f>
        <v>0</v>
      </c>
      <c r="M210" s="12"/>
      <c r="N210" s="12"/>
      <c r="O210" s="12"/>
      <c r="P210" s="45">
        <f t="shared" si="79"/>
        <v>0</v>
      </c>
      <c r="Q210" s="26"/>
      <c r="R210" s="26"/>
      <c r="S210" s="26"/>
      <c r="T210" s="26"/>
      <c r="U210" s="146"/>
      <c r="V210" s="26"/>
      <c r="W210" s="46" t="str">
        <f t="shared" si="80"/>
        <v>-</v>
      </c>
      <c r="X210" s="46" t="str">
        <f t="shared" si="81"/>
        <v>-</v>
      </c>
      <c r="Y210" s="46">
        <f>IF(ISBLANK($D210),0,VLOOKUP($D210,Listen!$A$2:$C$45,2,FALSE))</f>
        <v>0</v>
      </c>
      <c r="Z210" s="46">
        <f>IF(ISBLANK($D210),0,VLOOKUP($D210,Listen!$A$2:$C$45,3,FALSE))</f>
        <v>0</v>
      </c>
      <c r="AA210" s="35">
        <f t="shared" si="102"/>
        <v>0</v>
      </c>
      <c r="AB210" s="35">
        <f t="shared" si="102"/>
        <v>0</v>
      </c>
      <c r="AC210" s="35">
        <f>IFERROR(IF(OR($R210&lt;&gt;"Ja",VLOOKUP($D210,Listen!$A$2:$F$45,5,0)="Nein",E210&lt;IF(D210="LNG Anbindungsanlagen gemäß separater Festlegung",2022,2023)),$Y210,$W210),0)</f>
        <v>0</v>
      </c>
      <c r="AD210" s="35">
        <f>IFERROR(IF(OR($R210&lt;&gt;"Ja",VLOOKUP($D210,Listen!$A$2:$F$45,5,0)="Nein",E210&lt;IF(D210="LNG Anbindungsanlagen gemäß separater Festlegung",2022,2023)),$Y210,$W210),0)</f>
        <v>0</v>
      </c>
      <c r="AE210" s="35">
        <f>IFERROR(IF(OR($S210&lt;&gt;"Ja",VLOOKUP($D210,Listen!$A$2:$F$45,6,0)="Nein"),$Y210,$X210),0)</f>
        <v>0</v>
      </c>
      <c r="AF210" s="35">
        <f>IFERROR(IF(OR($S210&lt;&gt;"Ja",VLOOKUP($D210,Listen!$A$2:$F$45,6,0)="Nein"),$Y210,$X210),0)</f>
        <v>0</v>
      </c>
      <c r="AG210" s="35">
        <f>IFERROR(IF(OR($S210&lt;&gt;"Ja",VLOOKUP($D210,Listen!$A$2:$F$45,6,0)="Nein"),$Y210,$X210),0)</f>
        <v>0</v>
      </c>
      <c r="AH210" s="37">
        <f t="shared" si="82"/>
        <v>0</v>
      </c>
      <c r="AI210" s="147">
        <f>IFERROR(IF(VLOOKUP($D210,Listen!$A$2:$F$45,6,0)="Ja",MAX(BC210:BD210),D_SAV!$BC210),0)</f>
        <v>0</v>
      </c>
      <c r="AJ210" s="37">
        <f t="shared" si="83"/>
        <v>0</v>
      </c>
      <c r="AL210" s="149">
        <f t="shared" si="84"/>
        <v>0</v>
      </c>
      <c r="AM210" s="149">
        <f t="shared" si="85"/>
        <v>0</v>
      </c>
      <c r="AN210" s="149">
        <f t="shared" si="86"/>
        <v>0</v>
      </c>
      <c r="AO210" s="149">
        <f t="shared" si="87"/>
        <v>0</v>
      </c>
      <c r="AP210" s="149">
        <f t="shared" si="88"/>
        <v>0</v>
      </c>
      <c r="AQ210" s="149">
        <f t="shared" si="89"/>
        <v>0</v>
      </c>
      <c r="AR210" s="149">
        <f t="shared" si="90"/>
        <v>0</v>
      </c>
      <c r="AS210" s="149">
        <f t="shared" si="91"/>
        <v>0</v>
      </c>
      <c r="AT210" s="149">
        <f t="shared" si="92"/>
        <v>0</v>
      </c>
      <c r="AU210" s="149">
        <f t="shared" si="93"/>
        <v>0</v>
      </c>
      <c r="AV210" s="149">
        <f t="shared" si="94"/>
        <v>0</v>
      </c>
      <c r="AW210" s="149">
        <f t="shared" si="95"/>
        <v>0</v>
      </c>
      <c r="AX210" s="149">
        <f t="shared" si="96"/>
        <v>0</v>
      </c>
      <c r="AY210" s="149">
        <f t="shared" si="97"/>
        <v>0</v>
      </c>
      <c r="AZ210" s="149">
        <f t="shared" si="98"/>
        <v>0</v>
      </c>
      <c r="BA210" s="149">
        <f>IFERROR(IF(VLOOKUP($D210,Listen!$A$2:$F$45,6,0)="Ja",AX210-MAX(AY210:AZ210),AX210-AY210),0)</f>
        <v>0</v>
      </c>
      <c r="BB210" s="149">
        <f t="shared" si="99"/>
        <v>0</v>
      </c>
      <c r="BC210" s="149">
        <f t="shared" si="100"/>
        <v>0</v>
      </c>
      <c r="BD210" s="149">
        <f t="shared" si="101"/>
        <v>0</v>
      </c>
      <c r="BE210" s="149">
        <f>IFERROR(IF(VLOOKUP($D210,Listen!$A$2:$F$45,6,0)="Ja",BB210-MAX(BC210:BD210),BB210-BC210),0)</f>
        <v>0</v>
      </c>
    </row>
    <row r="211" spans="1:57" x14ac:dyDescent="0.25">
      <c r="A211" s="142">
        <v>207</v>
      </c>
      <c r="B211" s="143" t="str">
        <f>IF(AND(E211&lt;&gt;0,D211&lt;&gt;0,F211&lt;&gt;0),IF(C211&lt;&gt;0,CONCATENATE(C211,"-AGr",VLOOKUP(D211,Listen!$A$2:$D$45,4,FALSE),"-",E211,"-",F211,),CONCATENATE("AGr",VLOOKUP(D211,Listen!$A$2:$D$45,4,FALSE),"-",E211,"-",F211)),"keine vollständige ID")</f>
        <v>keine vollständige ID</v>
      </c>
      <c r="C211" s="28"/>
      <c r="D211" s="144"/>
      <c r="E211" s="144"/>
      <c r="F211" s="151"/>
      <c r="G211" s="12"/>
      <c r="H211" s="12"/>
      <c r="I211" s="12"/>
      <c r="J211" s="12"/>
      <c r="K211" s="12"/>
      <c r="L211" s="145">
        <f>IF(E211&gt;A_Stammdaten!$B$12,0,G211+H211-J211)</f>
        <v>0</v>
      </c>
      <c r="M211" s="12"/>
      <c r="N211" s="12"/>
      <c r="O211" s="12"/>
      <c r="P211" s="45">
        <f t="shared" si="79"/>
        <v>0</v>
      </c>
      <c r="Q211" s="26"/>
      <c r="R211" s="26"/>
      <c r="S211" s="26"/>
      <c r="T211" s="26"/>
      <c r="U211" s="146"/>
      <c r="V211" s="26"/>
      <c r="W211" s="46" t="str">
        <f t="shared" si="80"/>
        <v>-</v>
      </c>
      <c r="X211" s="46" t="str">
        <f t="shared" si="81"/>
        <v>-</v>
      </c>
      <c r="Y211" s="46">
        <f>IF(ISBLANK($D211),0,VLOOKUP($D211,Listen!$A$2:$C$45,2,FALSE))</f>
        <v>0</v>
      </c>
      <c r="Z211" s="46">
        <f>IF(ISBLANK($D211),0,VLOOKUP($D211,Listen!$A$2:$C$45,3,FALSE))</f>
        <v>0</v>
      </c>
      <c r="AA211" s="35">
        <f t="shared" si="102"/>
        <v>0</v>
      </c>
      <c r="AB211" s="35">
        <f t="shared" si="102"/>
        <v>0</v>
      </c>
      <c r="AC211" s="35">
        <f>IFERROR(IF(OR($R211&lt;&gt;"Ja",VLOOKUP($D211,Listen!$A$2:$F$45,5,0)="Nein",E211&lt;IF(D211="LNG Anbindungsanlagen gemäß separater Festlegung",2022,2023)),$Y211,$W211),0)</f>
        <v>0</v>
      </c>
      <c r="AD211" s="35">
        <f>IFERROR(IF(OR($R211&lt;&gt;"Ja",VLOOKUP($D211,Listen!$A$2:$F$45,5,0)="Nein",E211&lt;IF(D211="LNG Anbindungsanlagen gemäß separater Festlegung",2022,2023)),$Y211,$W211),0)</f>
        <v>0</v>
      </c>
      <c r="AE211" s="35">
        <f>IFERROR(IF(OR($S211&lt;&gt;"Ja",VLOOKUP($D211,Listen!$A$2:$F$45,6,0)="Nein"),$Y211,$X211),0)</f>
        <v>0</v>
      </c>
      <c r="AF211" s="35">
        <f>IFERROR(IF(OR($S211&lt;&gt;"Ja",VLOOKUP($D211,Listen!$A$2:$F$45,6,0)="Nein"),$Y211,$X211),0)</f>
        <v>0</v>
      </c>
      <c r="AG211" s="35">
        <f>IFERROR(IF(OR($S211&lt;&gt;"Ja",VLOOKUP($D211,Listen!$A$2:$F$45,6,0)="Nein"),$Y211,$X211),0)</f>
        <v>0</v>
      </c>
      <c r="AH211" s="37">
        <f t="shared" si="82"/>
        <v>0</v>
      </c>
      <c r="AI211" s="147">
        <f>IFERROR(IF(VLOOKUP($D211,Listen!$A$2:$F$45,6,0)="Ja",MAX(BC211:BD211),D_SAV!$BC211),0)</f>
        <v>0</v>
      </c>
      <c r="AJ211" s="37">
        <f t="shared" si="83"/>
        <v>0</v>
      </c>
      <c r="AL211" s="149">
        <f t="shared" si="84"/>
        <v>0</v>
      </c>
      <c r="AM211" s="149">
        <f t="shared" si="85"/>
        <v>0</v>
      </c>
      <c r="AN211" s="149">
        <f t="shared" si="86"/>
        <v>0</v>
      </c>
      <c r="AO211" s="149">
        <f t="shared" si="87"/>
        <v>0</v>
      </c>
      <c r="AP211" s="149">
        <f t="shared" si="88"/>
        <v>0</v>
      </c>
      <c r="AQ211" s="149">
        <f t="shared" si="89"/>
        <v>0</v>
      </c>
      <c r="AR211" s="149">
        <f t="shared" si="90"/>
        <v>0</v>
      </c>
      <c r="AS211" s="149">
        <f t="shared" si="91"/>
        <v>0</v>
      </c>
      <c r="AT211" s="149">
        <f t="shared" si="92"/>
        <v>0</v>
      </c>
      <c r="AU211" s="149">
        <f t="shared" si="93"/>
        <v>0</v>
      </c>
      <c r="AV211" s="149">
        <f t="shared" si="94"/>
        <v>0</v>
      </c>
      <c r="AW211" s="149">
        <f t="shared" si="95"/>
        <v>0</v>
      </c>
      <c r="AX211" s="149">
        <f t="shared" si="96"/>
        <v>0</v>
      </c>
      <c r="AY211" s="149">
        <f t="shared" si="97"/>
        <v>0</v>
      </c>
      <c r="AZ211" s="149">
        <f t="shared" si="98"/>
        <v>0</v>
      </c>
      <c r="BA211" s="149">
        <f>IFERROR(IF(VLOOKUP($D211,Listen!$A$2:$F$45,6,0)="Ja",AX211-MAX(AY211:AZ211),AX211-AY211),0)</f>
        <v>0</v>
      </c>
      <c r="BB211" s="149">
        <f t="shared" si="99"/>
        <v>0</v>
      </c>
      <c r="BC211" s="149">
        <f t="shared" si="100"/>
        <v>0</v>
      </c>
      <c r="BD211" s="149">
        <f t="shared" si="101"/>
        <v>0</v>
      </c>
      <c r="BE211" s="149">
        <f>IFERROR(IF(VLOOKUP($D211,Listen!$A$2:$F$45,6,0)="Ja",BB211-MAX(BC211:BD211),BB211-BC211),0)</f>
        <v>0</v>
      </c>
    </row>
    <row r="212" spans="1:57" x14ac:dyDescent="0.25">
      <c r="A212" s="142">
        <v>208</v>
      </c>
      <c r="B212" s="143" t="str">
        <f>IF(AND(E212&lt;&gt;0,D212&lt;&gt;0,F212&lt;&gt;0),IF(C212&lt;&gt;0,CONCATENATE(C212,"-AGr",VLOOKUP(D212,Listen!$A$2:$D$45,4,FALSE),"-",E212,"-",F212,),CONCATENATE("AGr",VLOOKUP(D212,Listen!$A$2:$D$45,4,FALSE),"-",E212,"-",F212)),"keine vollständige ID")</f>
        <v>keine vollständige ID</v>
      </c>
      <c r="C212" s="28"/>
      <c r="D212" s="144"/>
      <c r="E212" s="144"/>
      <c r="F212" s="151"/>
      <c r="G212" s="12"/>
      <c r="H212" s="12"/>
      <c r="I212" s="12"/>
      <c r="J212" s="12"/>
      <c r="K212" s="12"/>
      <c r="L212" s="145">
        <f>IF(E212&gt;A_Stammdaten!$B$12,0,G212+H212-J212)</f>
        <v>0</v>
      </c>
      <c r="M212" s="12"/>
      <c r="N212" s="12"/>
      <c r="O212" s="12"/>
      <c r="P212" s="45">
        <f t="shared" si="79"/>
        <v>0</v>
      </c>
      <c r="Q212" s="26"/>
      <c r="R212" s="26"/>
      <c r="S212" s="26"/>
      <c r="T212" s="26"/>
      <c r="U212" s="146"/>
      <c r="V212" s="26"/>
      <c r="W212" s="46" t="str">
        <f t="shared" si="80"/>
        <v>-</v>
      </c>
      <c r="X212" s="46" t="str">
        <f t="shared" si="81"/>
        <v>-</v>
      </c>
      <c r="Y212" s="46">
        <f>IF(ISBLANK($D212),0,VLOOKUP($D212,Listen!$A$2:$C$45,2,FALSE))</f>
        <v>0</v>
      </c>
      <c r="Z212" s="46">
        <f>IF(ISBLANK($D212),0,VLOOKUP($D212,Listen!$A$2:$C$45,3,FALSE))</f>
        <v>0</v>
      </c>
      <c r="AA212" s="35">
        <f t="shared" si="102"/>
        <v>0</v>
      </c>
      <c r="AB212" s="35">
        <f t="shared" si="102"/>
        <v>0</v>
      </c>
      <c r="AC212" s="35">
        <f>IFERROR(IF(OR($R212&lt;&gt;"Ja",VLOOKUP($D212,Listen!$A$2:$F$45,5,0)="Nein",E212&lt;IF(D212="LNG Anbindungsanlagen gemäß separater Festlegung",2022,2023)),$Y212,$W212),0)</f>
        <v>0</v>
      </c>
      <c r="AD212" s="35">
        <f>IFERROR(IF(OR($R212&lt;&gt;"Ja",VLOOKUP($D212,Listen!$A$2:$F$45,5,0)="Nein",E212&lt;IF(D212="LNG Anbindungsanlagen gemäß separater Festlegung",2022,2023)),$Y212,$W212),0)</f>
        <v>0</v>
      </c>
      <c r="AE212" s="35">
        <f>IFERROR(IF(OR($S212&lt;&gt;"Ja",VLOOKUP($D212,Listen!$A$2:$F$45,6,0)="Nein"),$Y212,$X212),0)</f>
        <v>0</v>
      </c>
      <c r="AF212" s="35">
        <f>IFERROR(IF(OR($S212&lt;&gt;"Ja",VLOOKUP($D212,Listen!$A$2:$F$45,6,0)="Nein"),$Y212,$X212),0)</f>
        <v>0</v>
      </c>
      <c r="AG212" s="35">
        <f>IFERROR(IF(OR($S212&lt;&gt;"Ja",VLOOKUP($D212,Listen!$A$2:$F$45,6,0)="Nein"),$Y212,$X212),0)</f>
        <v>0</v>
      </c>
      <c r="AH212" s="37">
        <f t="shared" si="82"/>
        <v>0</v>
      </c>
      <c r="AI212" s="147">
        <f>IFERROR(IF(VLOOKUP($D212,Listen!$A$2:$F$45,6,0)="Ja",MAX(BC212:BD212),D_SAV!$BC212),0)</f>
        <v>0</v>
      </c>
      <c r="AJ212" s="37">
        <f t="shared" si="83"/>
        <v>0</v>
      </c>
      <c r="AL212" s="149">
        <f t="shared" si="84"/>
        <v>0</v>
      </c>
      <c r="AM212" s="149">
        <f t="shared" si="85"/>
        <v>0</v>
      </c>
      <c r="AN212" s="149">
        <f t="shared" si="86"/>
        <v>0</v>
      </c>
      <c r="AO212" s="149">
        <f t="shared" si="87"/>
        <v>0</v>
      </c>
      <c r="AP212" s="149">
        <f t="shared" si="88"/>
        <v>0</v>
      </c>
      <c r="AQ212" s="149">
        <f t="shared" si="89"/>
        <v>0</v>
      </c>
      <c r="AR212" s="149">
        <f t="shared" si="90"/>
        <v>0</v>
      </c>
      <c r="AS212" s="149">
        <f t="shared" si="91"/>
        <v>0</v>
      </c>
      <c r="AT212" s="149">
        <f t="shared" si="92"/>
        <v>0</v>
      </c>
      <c r="AU212" s="149">
        <f t="shared" si="93"/>
        <v>0</v>
      </c>
      <c r="AV212" s="149">
        <f t="shared" si="94"/>
        <v>0</v>
      </c>
      <c r="AW212" s="149">
        <f t="shared" si="95"/>
        <v>0</v>
      </c>
      <c r="AX212" s="149">
        <f t="shared" si="96"/>
        <v>0</v>
      </c>
      <c r="AY212" s="149">
        <f t="shared" si="97"/>
        <v>0</v>
      </c>
      <c r="AZ212" s="149">
        <f t="shared" si="98"/>
        <v>0</v>
      </c>
      <c r="BA212" s="149">
        <f>IFERROR(IF(VLOOKUP($D212,Listen!$A$2:$F$45,6,0)="Ja",AX212-MAX(AY212:AZ212),AX212-AY212),0)</f>
        <v>0</v>
      </c>
      <c r="BB212" s="149">
        <f t="shared" si="99"/>
        <v>0</v>
      </c>
      <c r="BC212" s="149">
        <f t="shared" si="100"/>
        <v>0</v>
      </c>
      <c r="BD212" s="149">
        <f t="shared" si="101"/>
        <v>0</v>
      </c>
      <c r="BE212" s="149">
        <f>IFERROR(IF(VLOOKUP($D212,Listen!$A$2:$F$45,6,0)="Ja",BB212-MAX(BC212:BD212),BB212-BC212),0)</f>
        <v>0</v>
      </c>
    </row>
    <row r="213" spans="1:57" x14ac:dyDescent="0.25">
      <c r="A213" s="142">
        <v>209</v>
      </c>
      <c r="B213" s="143" t="str">
        <f>IF(AND(E213&lt;&gt;0,D213&lt;&gt;0,F213&lt;&gt;0),IF(C213&lt;&gt;0,CONCATENATE(C213,"-AGr",VLOOKUP(D213,Listen!$A$2:$D$45,4,FALSE),"-",E213,"-",F213,),CONCATENATE("AGr",VLOOKUP(D213,Listen!$A$2:$D$45,4,FALSE),"-",E213,"-",F213)),"keine vollständige ID")</f>
        <v>keine vollständige ID</v>
      </c>
      <c r="C213" s="28"/>
      <c r="D213" s="144"/>
      <c r="E213" s="144"/>
      <c r="F213" s="151"/>
      <c r="G213" s="12"/>
      <c r="H213" s="12"/>
      <c r="I213" s="12"/>
      <c r="J213" s="12"/>
      <c r="K213" s="12"/>
      <c r="L213" s="145">
        <f>IF(E213&gt;A_Stammdaten!$B$12,0,G213+H213-J213)</f>
        <v>0</v>
      </c>
      <c r="M213" s="12"/>
      <c r="N213" s="12"/>
      <c r="O213" s="12"/>
      <c r="P213" s="45">
        <f t="shared" si="79"/>
        <v>0</v>
      </c>
      <c r="Q213" s="26"/>
      <c r="R213" s="26"/>
      <c r="S213" s="26"/>
      <c r="T213" s="26"/>
      <c r="U213" s="146"/>
      <c r="V213" s="26"/>
      <c r="W213" s="46" t="str">
        <f t="shared" si="80"/>
        <v>-</v>
      </c>
      <c r="X213" s="46" t="str">
        <f t="shared" si="81"/>
        <v>-</v>
      </c>
      <c r="Y213" s="46">
        <f>IF(ISBLANK($D213),0,VLOOKUP($D213,Listen!$A$2:$C$45,2,FALSE))</f>
        <v>0</v>
      </c>
      <c r="Z213" s="46">
        <f>IF(ISBLANK($D213),0,VLOOKUP($D213,Listen!$A$2:$C$45,3,FALSE))</f>
        <v>0</v>
      </c>
      <c r="AA213" s="35">
        <f t="shared" si="102"/>
        <v>0</v>
      </c>
      <c r="AB213" s="35">
        <f t="shared" si="102"/>
        <v>0</v>
      </c>
      <c r="AC213" s="35">
        <f>IFERROR(IF(OR($R213&lt;&gt;"Ja",VLOOKUP($D213,Listen!$A$2:$F$45,5,0)="Nein",E213&lt;IF(D213="LNG Anbindungsanlagen gemäß separater Festlegung",2022,2023)),$Y213,$W213),0)</f>
        <v>0</v>
      </c>
      <c r="AD213" s="35">
        <f>IFERROR(IF(OR($R213&lt;&gt;"Ja",VLOOKUP($D213,Listen!$A$2:$F$45,5,0)="Nein",E213&lt;IF(D213="LNG Anbindungsanlagen gemäß separater Festlegung",2022,2023)),$Y213,$W213),0)</f>
        <v>0</v>
      </c>
      <c r="AE213" s="35">
        <f>IFERROR(IF(OR($S213&lt;&gt;"Ja",VLOOKUP($D213,Listen!$A$2:$F$45,6,0)="Nein"),$Y213,$X213),0)</f>
        <v>0</v>
      </c>
      <c r="AF213" s="35">
        <f>IFERROR(IF(OR($S213&lt;&gt;"Ja",VLOOKUP($D213,Listen!$A$2:$F$45,6,0)="Nein"),$Y213,$X213),0)</f>
        <v>0</v>
      </c>
      <c r="AG213" s="35">
        <f>IFERROR(IF(OR($S213&lt;&gt;"Ja",VLOOKUP($D213,Listen!$A$2:$F$45,6,0)="Nein"),$Y213,$X213),0)</f>
        <v>0</v>
      </c>
      <c r="AH213" s="37">
        <f t="shared" si="82"/>
        <v>0</v>
      </c>
      <c r="AI213" s="147">
        <f>IFERROR(IF(VLOOKUP($D213,Listen!$A$2:$F$45,6,0)="Ja",MAX(BC213:BD213),D_SAV!$BC213),0)</f>
        <v>0</v>
      </c>
      <c r="AJ213" s="37">
        <f t="shared" si="83"/>
        <v>0</v>
      </c>
      <c r="AL213" s="149">
        <f t="shared" si="84"/>
        <v>0</v>
      </c>
      <c r="AM213" s="149">
        <f t="shared" si="85"/>
        <v>0</v>
      </c>
      <c r="AN213" s="149">
        <f t="shared" si="86"/>
        <v>0</v>
      </c>
      <c r="AO213" s="149">
        <f t="shared" si="87"/>
        <v>0</v>
      </c>
      <c r="AP213" s="149">
        <f t="shared" si="88"/>
        <v>0</v>
      </c>
      <c r="AQ213" s="149">
        <f t="shared" si="89"/>
        <v>0</v>
      </c>
      <c r="AR213" s="149">
        <f t="shared" si="90"/>
        <v>0</v>
      </c>
      <c r="AS213" s="149">
        <f t="shared" si="91"/>
        <v>0</v>
      </c>
      <c r="AT213" s="149">
        <f t="shared" si="92"/>
        <v>0</v>
      </c>
      <c r="AU213" s="149">
        <f t="shared" si="93"/>
        <v>0</v>
      </c>
      <c r="AV213" s="149">
        <f t="shared" si="94"/>
        <v>0</v>
      </c>
      <c r="AW213" s="149">
        <f t="shared" si="95"/>
        <v>0</v>
      </c>
      <c r="AX213" s="149">
        <f t="shared" si="96"/>
        <v>0</v>
      </c>
      <c r="AY213" s="149">
        <f t="shared" si="97"/>
        <v>0</v>
      </c>
      <c r="AZ213" s="149">
        <f t="shared" si="98"/>
        <v>0</v>
      </c>
      <c r="BA213" s="149">
        <f>IFERROR(IF(VLOOKUP($D213,Listen!$A$2:$F$45,6,0)="Ja",AX213-MAX(AY213:AZ213),AX213-AY213),0)</f>
        <v>0</v>
      </c>
      <c r="BB213" s="149">
        <f t="shared" si="99"/>
        <v>0</v>
      </c>
      <c r="BC213" s="149">
        <f t="shared" si="100"/>
        <v>0</v>
      </c>
      <c r="BD213" s="149">
        <f t="shared" si="101"/>
        <v>0</v>
      </c>
      <c r="BE213" s="149">
        <f>IFERROR(IF(VLOOKUP($D213,Listen!$A$2:$F$45,6,0)="Ja",BB213-MAX(BC213:BD213),BB213-BC213),0)</f>
        <v>0</v>
      </c>
    </row>
    <row r="214" spans="1:57" x14ac:dyDescent="0.25">
      <c r="A214" s="142">
        <v>210</v>
      </c>
      <c r="B214" s="143" t="str">
        <f>IF(AND(E214&lt;&gt;0,D214&lt;&gt;0,F214&lt;&gt;0),IF(C214&lt;&gt;0,CONCATENATE(C214,"-AGr",VLOOKUP(D214,Listen!$A$2:$D$45,4,FALSE),"-",E214,"-",F214,),CONCATENATE("AGr",VLOOKUP(D214,Listen!$A$2:$D$45,4,FALSE),"-",E214,"-",F214)),"keine vollständige ID")</f>
        <v>keine vollständige ID</v>
      </c>
      <c r="C214" s="28"/>
      <c r="D214" s="144"/>
      <c r="E214" s="144"/>
      <c r="F214" s="151"/>
      <c r="G214" s="12"/>
      <c r="H214" s="12"/>
      <c r="I214" s="12"/>
      <c r="J214" s="12"/>
      <c r="K214" s="12"/>
      <c r="L214" s="145">
        <f>IF(E214&gt;A_Stammdaten!$B$12,0,G214+H214-J214)</f>
        <v>0</v>
      </c>
      <c r="M214" s="12"/>
      <c r="N214" s="12"/>
      <c r="O214" s="12"/>
      <c r="P214" s="45">
        <f t="shared" si="79"/>
        <v>0</v>
      </c>
      <c r="Q214" s="26"/>
      <c r="R214" s="26"/>
      <c r="S214" s="26"/>
      <c r="T214" s="26"/>
      <c r="U214" s="146"/>
      <c r="V214" s="26"/>
      <c r="W214" s="46" t="str">
        <f t="shared" si="80"/>
        <v>-</v>
      </c>
      <c r="X214" s="46" t="str">
        <f t="shared" si="81"/>
        <v>-</v>
      </c>
      <c r="Y214" s="46">
        <f>IF(ISBLANK($D214),0,VLOOKUP($D214,Listen!$A$2:$C$45,2,FALSE))</f>
        <v>0</v>
      </c>
      <c r="Z214" s="46">
        <f>IF(ISBLANK($D214),0,VLOOKUP($D214,Listen!$A$2:$C$45,3,FALSE))</f>
        <v>0</v>
      </c>
      <c r="AA214" s="35">
        <f t="shared" si="102"/>
        <v>0</v>
      </c>
      <c r="AB214" s="35">
        <f t="shared" si="102"/>
        <v>0</v>
      </c>
      <c r="AC214" s="35">
        <f>IFERROR(IF(OR($R214&lt;&gt;"Ja",VLOOKUP($D214,Listen!$A$2:$F$45,5,0)="Nein",E214&lt;IF(D214="LNG Anbindungsanlagen gemäß separater Festlegung",2022,2023)),$Y214,$W214),0)</f>
        <v>0</v>
      </c>
      <c r="AD214" s="35">
        <f>IFERROR(IF(OR($R214&lt;&gt;"Ja",VLOOKUP($D214,Listen!$A$2:$F$45,5,0)="Nein",E214&lt;IF(D214="LNG Anbindungsanlagen gemäß separater Festlegung",2022,2023)),$Y214,$W214),0)</f>
        <v>0</v>
      </c>
      <c r="AE214" s="35">
        <f>IFERROR(IF(OR($S214&lt;&gt;"Ja",VLOOKUP($D214,Listen!$A$2:$F$45,6,0)="Nein"),$Y214,$X214),0)</f>
        <v>0</v>
      </c>
      <c r="AF214" s="35">
        <f>IFERROR(IF(OR($S214&lt;&gt;"Ja",VLOOKUP($D214,Listen!$A$2:$F$45,6,0)="Nein"),$Y214,$X214),0)</f>
        <v>0</v>
      </c>
      <c r="AG214" s="35">
        <f>IFERROR(IF(OR($S214&lt;&gt;"Ja",VLOOKUP($D214,Listen!$A$2:$F$45,6,0)="Nein"),$Y214,$X214),0)</f>
        <v>0</v>
      </c>
      <c r="AH214" s="37">
        <f t="shared" si="82"/>
        <v>0</v>
      </c>
      <c r="AI214" s="147">
        <f>IFERROR(IF(VLOOKUP($D214,Listen!$A$2:$F$45,6,0)="Ja",MAX(BC214:BD214),D_SAV!$BC214),0)</f>
        <v>0</v>
      </c>
      <c r="AJ214" s="37">
        <f t="shared" si="83"/>
        <v>0</v>
      </c>
      <c r="AL214" s="149">
        <f t="shared" si="84"/>
        <v>0</v>
      </c>
      <c r="AM214" s="149">
        <f t="shared" si="85"/>
        <v>0</v>
      </c>
      <c r="AN214" s="149">
        <f t="shared" si="86"/>
        <v>0</v>
      </c>
      <c r="AO214" s="149">
        <f t="shared" si="87"/>
        <v>0</v>
      </c>
      <c r="AP214" s="149">
        <f t="shared" si="88"/>
        <v>0</v>
      </c>
      <c r="AQ214" s="149">
        <f t="shared" si="89"/>
        <v>0</v>
      </c>
      <c r="AR214" s="149">
        <f t="shared" si="90"/>
        <v>0</v>
      </c>
      <c r="AS214" s="149">
        <f t="shared" si="91"/>
        <v>0</v>
      </c>
      <c r="AT214" s="149">
        <f t="shared" si="92"/>
        <v>0</v>
      </c>
      <c r="AU214" s="149">
        <f t="shared" si="93"/>
        <v>0</v>
      </c>
      <c r="AV214" s="149">
        <f t="shared" si="94"/>
        <v>0</v>
      </c>
      <c r="AW214" s="149">
        <f t="shared" si="95"/>
        <v>0</v>
      </c>
      <c r="AX214" s="149">
        <f t="shared" si="96"/>
        <v>0</v>
      </c>
      <c r="AY214" s="149">
        <f t="shared" si="97"/>
        <v>0</v>
      </c>
      <c r="AZ214" s="149">
        <f t="shared" si="98"/>
        <v>0</v>
      </c>
      <c r="BA214" s="149">
        <f>IFERROR(IF(VLOOKUP($D214,Listen!$A$2:$F$45,6,0)="Ja",AX214-MAX(AY214:AZ214),AX214-AY214),0)</f>
        <v>0</v>
      </c>
      <c r="BB214" s="149">
        <f t="shared" si="99"/>
        <v>0</v>
      </c>
      <c r="BC214" s="149">
        <f t="shared" si="100"/>
        <v>0</v>
      </c>
      <c r="BD214" s="149">
        <f t="shared" si="101"/>
        <v>0</v>
      </c>
      <c r="BE214" s="149">
        <f>IFERROR(IF(VLOOKUP($D214,Listen!$A$2:$F$45,6,0)="Ja",BB214-MAX(BC214:BD214),BB214-BC214),0)</f>
        <v>0</v>
      </c>
    </row>
    <row r="215" spans="1:57" x14ac:dyDescent="0.25">
      <c r="A215" s="142">
        <v>211</v>
      </c>
      <c r="B215" s="143" t="str">
        <f>IF(AND(E215&lt;&gt;0,D215&lt;&gt;0,F215&lt;&gt;0),IF(C215&lt;&gt;0,CONCATENATE(C215,"-AGr",VLOOKUP(D215,Listen!$A$2:$D$45,4,FALSE),"-",E215,"-",F215,),CONCATENATE("AGr",VLOOKUP(D215,Listen!$A$2:$D$45,4,FALSE),"-",E215,"-",F215)),"keine vollständige ID")</f>
        <v>keine vollständige ID</v>
      </c>
      <c r="C215" s="28"/>
      <c r="D215" s="144"/>
      <c r="E215" s="144"/>
      <c r="F215" s="151"/>
      <c r="G215" s="12"/>
      <c r="H215" s="12"/>
      <c r="I215" s="12"/>
      <c r="J215" s="12"/>
      <c r="K215" s="12"/>
      <c r="L215" s="145">
        <f>IF(E215&gt;A_Stammdaten!$B$12,0,G215+H215-J215)</f>
        <v>0</v>
      </c>
      <c r="M215" s="12"/>
      <c r="N215" s="12"/>
      <c r="O215" s="12"/>
      <c r="P215" s="45">
        <f t="shared" si="79"/>
        <v>0</v>
      </c>
      <c r="Q215" s="26"/>
      <c r="R215" s="26"/>
      <c r="S215" s="26"/>
      <c r="T215" s="26"/>
      <c r="U215" s="146"/>
      <c r="V215" s="26"/>
      <c r="W215" s="46" t="str">
        <f t="shared" si="80"/>
        <v>-</v>
      </c>
      <c r="X215" s="46" t="str">
        <f t="shared" si="81"/>
        <v>-</v>
      </c>
      <c r="Y215" s="46">
        <f>IF(ISBLANK($D215),0,VLOOKUP($D215,Listen!$A$2:$C$45,2,FALSE))</f>
        <v>0</v>
      </c>
      <c r="Z215" s="46">
        <f>IF(ISBLANK($D215),0,VLOOKUP($D215,Listen!$A$2:$C$45,3,FALSE))</f>
        <v>0</v>
      </c>
      <c r="AA215" s="35">
        <f t="shared" si="102"/>
        <v>0</v>
      </c>
      <c r="AB215" s="35">
        <f t="shared" si="102"/>
        <v>0</v>
      </c>
      <c r="AC215" s="35">
        <f>IFERROR(IF(OR($R215&lt;&gt;"Ja",VLOOKUP($D215,Listen!$A$2:$F$45,5,0)="Nein",E215&lt;IF(D215="LNG Anbindungsanlagen gemäß separater Festlegung",2022,2023)),$Y215,$W215),0)</f>
        <v>0</v>
      </c>
      <c r="AD215" s="35">
        <f>IFERROR(IF(OR($R215&lt;&gt;"Ja",VLOOKUP($D215,Listen!$A$2:$F$45,5,0)="Nein",E215&lt;IF(D215="LNG Anbindungsanlagen gemäß separater Festlegung",2022,2023)),$Y215,$W215),0)</f>
        <v>0</v>
      </c>
      <c r="AE215" s="35">
        <f>IFERROR(IF(OR($S215&lt;&gt;"Ja",VLOOKUP($D215,Listen!$A$2:$F$45,6,0)="Nein"),$Y215,$X215),0)</f>
        <v>0</v>
      </c>
      <c r="AF215" s="35">
        <f>IFERROR(IF(OR($S215&lt;&gt;"Ja",VLOOKUP($D215,Listen!$A$2:$F$45,6,0)="Nein"),$Y215,$X215),0)</f>
        <v>0</v>
      </c>
      <c r="AG215" s="35">
        <f>IFERROR(IF(OR($S215&lt;&gt;"Ja",VLOOKUP($D215,Listen!$A$2:$F$45,6,0)="Nein"),$Y215,$X215),0)</f>
        <v>0</v>
      </c>
      <c r="AH215" s="37">
        <f t="shared" si="82"/>
        <v>0</v>
      </c>
      <c r="AI215" s="147">
        <f>IFERROR(IF(VLOOKUP($D215,Listen!$A$2:$F$45,6,0)="Ja",MAX(BC215:BD215),D_SAV!$BC215),0)</f>
        <v>0</v>
      </c>
      <c r="AJ215" s="37">
        <f t="shared" si="83"/>
        <v>0</v>
      </c>
      <c r="AL215" s="149">
        <f t="shared" si="84"/>
        <v>0</v>
      </c>
      <c r="AM215" s="149">
        <f t="shared" si="85"/>
        <v>0</v>
      </c>
      <c r="AN215" s="149">
        <f t="shared" si="86"/>
        <v>0</v>
      </c>
      <c r="AO215" s="149">
        <f t="shared" si="87"/>
        <v>0</v>
      </c>
      <c r="AP215" s="149">
        <f t="shared" si="88"/>
        <v>0</v>
      </c>
      <c r="AQ215" s="149">
        <f t="shared" si="89"/>
        <v>0</v>
      </c>
      <c r="AR215" s="149">
        <f t="shared" si="90"/>
        <v>0</v>
      </c>
      <c r="AS215" s="149">
        <f t="shared" si="91"/>
        <v>0</v>
      </c>
      <c r="AT215" s="149">
        <f t="shared" si="92"/>
        <v>0</v>
      </c>
      <c r="AU215" s="149">
        <f t="shared" si="93"/>
        <v>0</v>
      </c>
      <c r="AV215" s="149">
        <f t="shared" si="94"/>
        <v>0</v>
      </c>
      <c r="AW215" s="149">
        <f t="shared" si="95"/>
        <v>0</v>
      </c>
      <c r="AX215" s="149">
        <f t="shared" si="96"/>
        <v>0</v>
      </c>
      <c r="AY215" s="149">
        <f t="shared" si="97"/>
        <v>0</v>
      </c>
      <c r="AZ215" s="149">
        <f t="shared" si="98"/>
        <v>0</v>
      </c>
      <c r="BA215" s="149">
        <f>IFERROR(IF(VLOOKUP($D215,Listen!$A$2:$F$45,6,0)="Ja",AX215-MAX(AY215:AZ215),AX215-AY215),0)</f>
        <v>0</v>
      </c>
      <c r="BB215" s="149">
        <f t="shared" si="99"/>
        <v>0</v>
      </c>
      <c r="BC215" s="149">
        <f t="shared" si="100"/>
        <v>0</v>
      </c>
      <c r="BD215" s="149">
        <f t="shared" si="101"/>
        <v>0</v>
      </c>
      <c r="BE215" s="149">
        <f>IFERROR(IF(VLOOKUP($D215,Listen!$A$2:$F$45,6,0)="Ja",BB215-MAX(BC215:BD215),BB215-BC215),0)</f>
        <v>0</v>
      </c>
    </row>
    <row r="216" spans="1:57" x14ac:dyDescent="0.25">
      <c r="A216" s="142">
        <v>212</v>
      </c>
      <c r="B216" s="143" t="str">
        <f>IF(AND(E216&lt;&gt;0,D216&lt;&gt;0,F216&lt;&gt;0),IF(C216&lt;&gt;0,CONCATENATE(C216,"-AGr",VLOOKUP(D216,Listen!$A$2:$D$45,4,FALSE),"-",E216,"-",F216,),CONCATENATE("AGr",VLOOKUP(D216,Listen!$A$2:$D$45,4,FALSE),"-",E216,"-",F216)),"keine vollständige ID")</f>
        <v>keine vollständige ID</v>
      </c>
      <c r="C216" s="28"/>
      <c r="D216" s="144"/>
      <c r="E216" s="144"/>
      <c r="F216" s="151"/>
      <c r="G216" s="12"/>
      <c r="H216" s="12"/>
      <c r="I216" s="12"/>
      <c r="J216" s="12"/>
      <c r="K216" s="12"/>
      <c r="L216" s="145">
        <f>IF(E216&gt;A_Stammdaten!$B$12,0,G216+H216-J216)</f>
        <v>0</v>
      </c>
      <c r="M216" s="12"/>
      <c r="N216" s="12"/>
      <c r="O216" s="12"/>
      <c r="P216" s="45">
        <f t="shared" si="79"/>
        <v>0</v>
      </c>
      <c r="Q216" s="26"/>
      <c r="R216" s="26"/>
      <c r="S216" s="26"/>
      <c r="T216" s="26"/>
      <c r="U216" s="146"/>
      <c r="V216" s="26"/>
      <c r="W216" s="46" t="str">
        <f t="shared" si="80"/>
        <v>-</v>
      </c>
      <c r="X216" s="46" t="str">
        <f t="shared" si="81"/>
        <v>-</v>
      </c>
      <c r="Y216" s="46">
        <f>IF(ISBLANK($D216),0,VLOOKUP($D216,Listen!$A$2:$C$45,2,FALSE))</f>
        <v>0</v>
      </c>
      <c r="Z216" s="46">
        <f>IF(ISBLANK($D216),0,VLOOKUP($D216,Listen!$A$2:$C$45,3,FALSE))</f>
        <v>0</v>
      </c>
      <c r="AA216" s="35">
        <f t="shared" si="102"/>
        <v>0</v>
      </c>
      <c r="AB216" s="35">
        <f t="shared" si="102"/>
        <v>0</v>
      </c>
      <c r="AC216" s="35">
        <f>IFERROR(IF(OR($R216&lt;&gt;"Ja",VLOOKUP($D216,Listen!$A$2:$F$45,5,0)="Nein",E216&lt;IF(D216="LNG Anbindungsanlagen gemäß separater Festlegung",2022,2023)),$Y216,$W216),0)</f>
        <v>0</v>
      </c>
      <c r="AD216" s="35">
        <f>IFERROR(IF(OR($R216&lt;&gt;"Ja",VLOOKUP($D216,Listen!$A$2:$F$45,5,0)="Nein",E216&lt;IF(D216="LNG Anbindungsanlagen gemäß separater Festlegung",2022,2023)),$Y216,$W216),0)</f>
        <v>0</v>
      </c>
      <c r="AE216" s="35">
        <f>IFERROR(IF(OR($S216&lt;&gt;"Ja",VLOOKUP($D216,Listen!$A$2:$F$45,6,0)="Nein"),$Y216,$X216),0)</f>
        <v>0</v>
      </c>
      <c r="AF216" s="35">
        <f>IFERROR(IF(OR($S216&lt;&gt;"Ja",VLOOKUP($D216,Listen!$A$2:$F$45,6,0)="Nein"),$Y216,$X216),0)</f>
        <v>0</v>
      </c>
      <c r="AG216" s="35">
        <f>IFERROR(IF(OR($S216&lt;&gt;"Ja",VLOOKUP($D216,Listen!$A$2:$F$45,6,0)="Nein"),$Y216,$X216),0)</f>
        <v>0</v>
      </c>
      <c r="AH216" s="37">
        <f t="shared" si="82"/>
        <v>0</v>
      </c>
      <c r="AI216" s="147">
        <f>IFERROR(IF(VLOOKUP($D216,Listen!$A$2:$F$45,6,0)="Ja",MAX(BC216:BD216),D_SAV!$BC216),0)</f>
        <v>0</v>
      </c>
      <c r="AJ216" s="37">
        <f t="shared" si="83"/>
        <v>0</v>
      </c>
      <c r="AL216" s="149">
        <f t="shared" si="84"/>
        <v>0</v>
      </c>
      <c r="AM216" s="149">
        <f t="shared" si="85"/>
        <v>0</v>
      </c>
      <c r="AN216" s="149">
        <f t="shared" si="86"/>
        <v>0</v>
      </c>
      <c r="AO216" s="149">
        <f t="shared" si="87"/>
        <v>0</v>
      </c>
      <c r="AP216" s="149">
        <f t="shared" si="88"/>
        <v>0</v>
      </c>
      <c r="AQ216" s="149">
        <f t="shared" si="89"/>
        <v>0</v>
      </c>
      <c r="AR216" s="149">
        <f t="shared" si="90"/>
        <v>0</v>
      </c>
      <c r="AS216" s="149">
        <f t="shared" si="91"/>
        <v>0</v>
      </c>
      <c r="AT216" s="149">
        <f t="shared" si="92"/>
        <v>0</v>
      </c>
      <c r="AU216" s="149">
        <f t="shared" si="93"/>
        <v>0</v>
      </c>
      <c r="AV216" s="149">
        <f t="shared" si="94"/>
        <v>0</v>
      </c>
      <c r="AW216" s="149">
        <f t="shared" si="95"/>
        <v>0</v>
      </c>
      <c r="AX216" s="149">
        <f t="shared" si="96"/>
        <v>0</v>
      </c>
      <c r="AY216" s="149">
        <f t="shared" si="97"/>
        <v>0</v>
      </c>
      <c r="AZ216" s="149">
        <f t="shared" si="98"/>
        <v>0</v>
      </c>
      <c r="BA216" s="149">
        <f>IFERROR(IF(VLOOKUP($D216,Listen!$A$2:$F$45,6,0)="Ja",AX216-MAX(AY216:AZ216),AX216-AY216),0)</f>
        <v>0</v>
      </c>
      <c r="BB216" s="149">
        <f t="shared" si="99"/>
        <v>0</v>
      </c>
      <c r="BC216" s="149">
        <f t="shared" si="100"/>
        <v>0</v>
      </c>
      <c r="BD216" s="149">
        <f t="shared" si="101"/>
        <v>0</v>
      </c>
      <c r="BE216" s="149">
        <f>IFERROR(IF(VLOOKUP($D216,Listen!$A$2:$F$45,6,0)="Ja",BB216-MAX(BC216:BD216),BB216-BC216),0)</f>
        <v>0</v>
      </c>
    </row>
    <row r="217" spans="1:57" x14ac:dyDescent="0.25">
      <c r="A217" s="142">
        <v>213</v>
      </c>
      <c r="B217" s="143" t="str">
        <f>IF(AND(E217&lt;&gt;0,D217&lt;&gt;0,F217&lt;&gt;0),IF(C217&lt;&gt;0,CONCATENATE(C217,"-AGr",VLOOKUP(D217,Listen!$A$2:$D$45,4,FALSE),"-",E217,"-",F217,),CONCATENATE("AGr",VLOOKUP(D217,Listen!$A$2:$D$45,4,FALSE),"-",E217,"-",F217)),"keine vollständige ID")</f>
        <v>keine vollständige ID</v>
      </c>
      <c r="C217" s="28"/>
      <c r="D217" s="144"/>
      <c r="E217" s="144"/>
      <c r="F217" s="151"/>
      <c r="G217" s="12"/>
      <c r="H217" s="12"/>
      <c r="I217" s="12"/>
      <c r="J217" s="12"/>
      <c r="K217" s="12"/>
      <c r="L217" s="145">
        <f>IF(E217&gt;A_Stammdaten!$B$12,0,G217+H217-J217)</f>
        <v>0</v>
      </c>
      <c r="M217" s="12"/>
      <c r="N217" s="12"/>
      <c r="O217" s="12"/>
      <c r="P217" s="45">
        <f t="shared" si="79"/>
        <v>0</v>
      </c>
      <c r="Q217" s="26"/>
      <c r="R217" s="26"/>
      <c r="S217" s="26"/>
      <c r="T217" s="26"/>
      <c r="U217" s="146"/>
      <c r="V217" s="26"/>
      <c r="W217" s="46" t="str">
        <f t="shared" si="80"/>
        <v>-</v>
      </c>
      <c r="X217" s="46" t="str">
        <f t="shared" si="81"/>
        <v>-</v>
      </c>
      <c r="Y217" s="46">
        <f>IF(ISBLANK($D217),0,VLOOKUP($D217,Listen!$A$2:$C$45,2,FALSE))</f>
        <v>0</v>
      </c>
      <c r="Z217" s="46">
        <f>IF(ISBLANK($D217),0,VLOOKUP($D217,Listen!$A$2:$C$45,3,FALSE))</f>
        <v>0</v>
      </c>
      <c r="AA217" s="35">
        <f t="shared" si="102"/>
        <v>0</v>
      </c>
      <c r="AB217" s="35">
        <f t="shared" si="102"/>
        <v>0</v>
      </c>
      <c r="AC217" s="35">
        <f>IFERROR(IF(OR($R217&lt;&gt;"Ja",VLOOKUP($D217,Listen!$A$2:$F$45,5,0)="Nein",E217&lt;IF(D217="LNG Anbindungsanlagen gemäß separater Festlegung",2022,2023)),$Y217,$W217),0)</f>
        <v>0</v>
      </c>
      <c r="AD217" s="35">
        <f>IFERROR(IF(OR($R217&lt;&gt;"Ja",VLOOKUP($D217,Listen!$A$2:$F$45,5,0)="Nein",E217&lt;IF(D217="LNG Anbindungsanlagen gemäß separater Festlegung",2022,2023)),$Y217,$W217),0)</f>
        <v>0</v>
      </c>
      <c r="AE217" s="35">
        <f>IFERROR(IF(OR($S217&lt;&gt;"Ja",VLOOKUP($D217,Listen!$A$2:$F$45,6,0)="Nein"),$Y217,$X217),0)</f>
        <v>0</v>
      </c>
      <c r="AF217" s="35">
        <f>IFERROR(IF(OR($S217&lt;&gt;"Ja",VLOOKUP($D217,Listen!$A$2:$F$45,6,0)="Nein"),$Y217,$X217),0)</f>
        <v>0</v>
      </c>
      <c r="AG217" s="35">
        <f>IFERROR(IF(OR($S217&lt;&gt;"Ja",VLOOKUP($D217,Listen!$A$2:$F$45,6,0)="Nein"),$Y217,$X217),0)</f>
        <v>0</v>
      </c>
      <c r="AH217" s="37">
        <f t="shared" si="82"/>
        <v>0</v>
      </c>
      <c r="AI217" s="147">
        <f>IFERROR(IF(VLOOKUP($D217,Listen!$A$2:$F$45,6,0)="Ja",MAX(BC217:BD217),D_SAV!$BC217),0)</f>
        <v>0</v>
      </c>
      <c r="AJ217" s="37">
        <f t="shared" si="83"/>
        <v>0</v>
      </c>
      <c r="AL217" s="149">
        <f t="shared" si="84"/>
        <v>0</v>
      </c>
      <c r="AM217" s="149">
        <f t="shared" si="85"/>
        <v>0</v>
      </c>
      <c r="AN217" s="149">
        <f t="shared" si="86"/>
        <v>0</v>
      </c>
      <c r="AO217" s="149">
        <f t="shared" si="87"/>
        <v>0</v>
      </c>
      <c r="AP217" s="149">
        <f t="shared" si="88"/>
        <v>0</v>
      </c>
      <c r="AQ217" s="149">
        <f t="shared" si="89"/>
        <v>0</v>
      </c>
      <c r="AR217" s="149">
        <f t="shared" si="90"/>
        <v>0</v>
      </c>
      <c r="AS217" s="149">
        <f t="shared" si="91"/>
        <v>0</v>
      </c>
      <c r="AT217" s="149">
        <f t="shared" si="92"/>
        <v>0</v>
      </c>
      <c r="AU217" s="149">
        <f t="shared" si="93"/>
        <v>0</v>
      </c>
      <c r="AV217" s="149">
        <f t="shared" si="94"/>
        <v>0</v>
      </c>
      <c r="AW217" s="149">
        <f t="shared" si="95"/>
        <v>0</v>
      </c>
      <c r="AX217" s="149">
        <f t="shared" si="96"/>
        <v>0</v>
      </c>
      <c r="AY217" s="149">
        <f t="shared" si="97"/>
        <v>0</v>
      </c>
      <c r="AZ217" s="149">
        <f t="shared" si="98"/>
        <v>0</v>
      </c>
      <c r="BA217" s="149">
        <f>IFERROR(IF(VLOOKUP($D217,Listen!$A$2:$F$45,6,0)="Ja",AX217-MAX(AY217:AZ217),AX217-AY217),0)</f>
        <v>0</v>
      </c>
      <c r="BB217" s="149">
        <f t="shared" si="99"/>
        <v>0</v>
      </c>
      <c r="BC217" s="149">
        <f t="shared" si="100"/>
        <v>0</v>
      </c>
      <c r="BD217" s="149">
        <f t="shared" si="101"/>
        <v>0</v>
      </c>
      <c r="BE217" s="149">
        <f>IFERROR(IF(VLOOKUP($D217,Listen!$A$2:$F$45,6,0)="Ja",BB217-MAX(BC217:BD217),BB217-BC217),0)</f>
        <v>0</v>
      </c>
    </row>
    <row r="218" spans="1:57" x14ac:dyDescent="0.25">
      <c r="A218" s="142">
        <v>214</v>
      </c>
      <c r="B218" s="143" t="str">
        <f>IF(AND(E218&lt;&gt;0,D218&lt;&gt;0,F218&lt;&gt;0),IF(C218&lt;&gt;0,CONCATENATE(C218,"-AGr",VLOOKUP(D218,Listen!$A$2:$D$45,4,FALSE),"-",E218,"-",F218,),CONCATENATE("AGr",VLOOKUP(D218,Listen!$A$2:$D$45,4,FALSE),"-",E218,"-",F218)),"keine vollständige ID")</f>
        <v>keine vollständige ID</v>
      </c>
      <c r="C218" s="28"/>
      <c r="D218" s="144"/>
      <c r="E218" s="144"/>
      <c r="F218" s="151"/>
      <c r="G218" s="12"/>
      <c r="H218" s="12"/>
      <c r="I218" s="12"/>
      <c r="J218" s="12"/>
      <c r="K218" s="12"/>
      <c r="L218" s="145">
        <f>IF(E218&gt;A_Stammdaten!$B$12,0,G218+H218-J218)</f>
        <v>0</v>
      </c>
      <c r="M218" s="12"/>
      <c r="N218" s="12"/>
      <c r="O218" s="12"/>
      <c r="P218" s="45">
        <f t="shared" si="79"/>
        <v>0</v>
      </c>
      <c r="Q218" s="26"/>
      <c r="R218" s="26"/>
      <c r="S218" s="26"/>
      <c r="T218" s="26"/>
      <c r="U218" s="146"/>
      <c r="V218" s="26"/>
      <c r="W218" s="46" t="str">
        <f t="shared" si="80"/>
        <v>-</v>
      </c>
      <c r="X218" s="46" t="str">
        <f t="shared" si="81"/>
        <v>-</v>
      </c>
      <c r="Y218" s="46">
        <f>IF(ISBLANK($D218),0,VLOOKUP($D218,Listen!$A$2:$C$45,2,FALSE))</f>
        <v>0</v>
      </c>
      <c r="Z218" s="46">
        <f>IF(ISBLANK($D218),0,VLOOKUP($D218,Listen!$A$2:$C$45,3,FALSE))</f>
        <v>0</v>
      </c>
      <c r="AA218" s="35">
        <f t="shared" si="102"/>
        <v>0</v>
      </c>
      <c r="AB218" s="35">
        <f t="shared" si="102"/>
        <v>0</v>
      </c>
      <c r="AC218" s="35">
        <f>IFERROR(IF(OR($R218&lt;&gt;"Ja",VLOOKUP($D218,Listen!$A$2:$F$45,5,0)="Nein",E218&lt;IF(D218="LNG Anbindungsanlagen gemäß separater Festlegung",2022,2023)),$Y218,$W218),0)</f>
        <v>0</v>
      </c>
      <c r="AD218" s="35">
        <f>IFERROR(IF(OR($R218&lt;&gt;"Ja",VLOOKUP($D218,Listen!$A$2:$F$45,5,0)="Nein",E218&lt;IF(D218="LNG Anbindungsanlagen gemäß separater Festlegung",2022,2023)),$Y218,$W218),0)</f>
        <v>0</v>
      </c>
      <c r="AE218" s="35">
        <f>IFERROR(IF(OR($S218&lt;&gt;"Ja",VLOOKUP($D218,Listen!$A$2:$F$45,6,0)="Nein"),$Y218,$X218),0)</f>
        <v>0</v>
      </c>
      <c r="AF218" s="35">
        <f>IFERROR(IF(OR($S218&lt;&gt;"Ja",VLOOKUP($D218,Listen!$A$2:$F$45,6,0)="Nein"),$Y218,$X218),0)</f>
        <v>0</v>
      </c>
      <c r="AG218" s="35">
        <f>IFERROR(IF(OR($S218&lt;&gt;"Ja",VLOOKUP($D218,Listen!$A$2:$F$45,6,0)="Nein"),$Y218,$X218),0)</f>
        <v>0</v>
      </c>
      <c r="AH218" s="37">
        <f t="shared" si="82"/>
        <v>0</v>
      </c>
      <c r="AI218" s="147">
        <f>IFERROR(IF(VLOOKUP($D218,Listen!$A$2:$F$45,6,0)="Ja",MAX(BC218:BD218),D_SAV!$BC218),0)</f>
        <v>0</v>
      </c>
      <c r="AJ218" s="37">
        <f t="shared" si="83"/>
        <v>0</v>
      </c>
      <c r="AL218" s="149">
        <f t="shared" si="84"/>
        <v>0</v>
      </c>
      <c r="AM218" s="149">
        <f t="shared" si="85"/>
        <v>0</v>
      </c>
      <c r="AN218" s="149">
        <f t="shared" si="86"/>
        <v>0</v>
      </c>
      <c r="AO218" s="149">
        <f t="shared" si="87"/>
        <v>0</v>
      </c>
      <c r="AP218" s="149">
        <f t="shared" si="88"/>
        <v>0</v>
      </c>
      <c r="AQ218" s="149">
        <f t="shared" si="89"/>
        <v>0</v>
      </c>
      <c r="AR218" s="149">
        <f t="shared" si="90"/>
        <v>0</v>
      </c>
      <c r="AS218" s="149">
        <f t="shared" si="91"/>
        <v>0</v>
      </c>
      <c r="AT218" s="149">
        <f t="shared" si="92"/>
        <v>0</v>
      </c>
      <c r="AU218" s="149">
        <f t="shared" si="93"/>
        <v>0</v>
      </c>
      <c r="AV218" s="149">
        <f t="shared" si="94"/>
        <v>0</v>
      </c>
      <c r="AW218" s="149">
        <f t="shared" si="95"/>
        <v>0</v>
      </c>
      <c r="AX218" s="149">
        <f t="shared" si="96"/>
        <v>0</v>
      </c>
      <c r="AY218" s="149">
        <f t="shared" si="97"/>
        <v>0</v>
      </c>
      <c r="AZ218" s="149">
        <f t="shared" si="98"/>
        <v>0</v>
      </c>
      <c r="BA218" s="149">
        <f>IFERROR(IF(VLOOKUP($D218,Listen!$A$2:$F$45,6,0)="Ja",AX218-MAX(AY218:AZ218),AX218-AY218),0)</f>
        <v>0</v>
      </c>
      <c r="BB218" s="149">
        <f t="shared" si="99"/>
        <v>0</v>
      </c>
      <c r="BC218" s="149">
        <f t="shared" si="100"/>
        <v>0</v>
      </c>
      <c r="BD218" s="149">
        <f t="shared" si="101"/>
        <v>0</v>
      </c>
      <c r="BE218" s="149">
        <f>IFERROR(IF(VLOOKUP($D218,Listen!$A$2:$F$45,6,0)="Ja",BB218-MAX(BC218:BD218),BB218-BC218),0)</f>
        <v>0</v>
      </c>
    </row>
    <row r="219" spans="1:57" x14ac:dyDescent="0.25">
      <c r="A219" s="142">
        <v>215</v>
      </c>
      <c r="B219" s="143" t="str">
        <f>IF(AND(E219&lt;&gt;0,D219&lt;&gt;0,F219&lt;&gt;0),IF(C219&lt;&gt;0,CONCATENATE(C219,"-AGr",VLOOKUP(D219,Listen!$A$2:$D$45,4,FALSE),"-",E219,"-",F219,),CONCATENATE("AGr",VLOOKUP(D219,Listen!$A$2:$D$45,4,FALSE),"-",E219,"-",F219)),"keine vollständige ID")</f>
        <v>keine vollständige ID</v>
      </c>
      <c r="C219" s="28"/>
      <c r="D219" s="144"/>
      <c r="E219" s="144"/>
      <c r="F219" s="151"/>
      <c r="G219" s="12"/>
      <c r="H219" s="12"/>
      <c r="I219" s="12"/>
      <c r="J219" s="12"/>
      <c r="K219" s="12"/>
      <c r="L219" s="145">
        <f>IF(E219&gt;A_Stammdaten!$B$12,0,G219+H219-J219)</f>
        <v>0</v>
      </c>
      <c r="M219" s="12"/>
      <c r="N219" s="12"/>
      <c r="O219" s="12"/>
      <c r="P219" s="45">
        <f t="shared" si="79"/>
        <v>0</v>
      </c>
      <c r="Q219" s="26"/>
      <c r="R219" s="26"/>
      <c r="S219" s="26"/>
      <c r="T219" s="26"/>
      <c r="U219" s="146"/>
      <c r="V219" s="26"/>
      <c r="W219" s="46" t="str">
        <f t="shared" si="80"/>
        <v>-</v>
      </c>
      <c r="X219" s="46" t="str">
        <f t="shared" si="81"/>
        <v>-</v>
      </c>
      <c r="Y219" s="46">
        <f>IF(ISBLANK($D219),0,VLOOKUP($D219,Listen!$A$2:$C$45,2,FALSE))</f>
        <v>0</v>
      </c>
      <c r="Z219" s="46">
        <f>IF(ISBLANK($D219),0,VLOOKUP($D219,Listen!$A$2:$C$45,3,FALSE))</f>
        <v>0</v>
      </c>
      <c r="AA219" s="35">
        <f t="shared" si="102"/>
        <v>0</v>
      </c>
      <c r="AB219" s="35">
        <f t="shared" si="102"/>
        <v>0</v>
      </c>
      <c r="AC219" s="35">
        <f>IFERROR(IF(OR($R219&lt;&gt;"Ja",VLOOKUP($D219,Listen!$A$2:$F$45,5,0)="Nein",E219&lt;IF(D219="LNG Anbindungsanlagen gemäß separater Festlegung",2022,2023)),$Y219,$W219),0)</f>
        <v>0</v>
      </c>
      <c r="AD219" s="35">
        <f>IFERROR(IF(OR($R219&lt;&gt;"Ja",VLOOKUP($D219,Listen!$A$2:$F$45,5,0)="Nein",E219&lt;IF(D219="LNG Anbindungsanlagen gemäß separater Festlegung",2022,2023)),$Y219,$W219),0)</f>
        <v>0</v>
      </c>
      <c r="AE219" s="35">
        <f>IFERROR(IF(OR($S219&lt;&gt;"Ja",VLOOKUP($D219,Listen!$A$2:$F$45,6,0)="Nein"),$Y219,$X219),0)</f>
        <v>0</v>
      </c>
      <c r="AF219" s="35">
        <f>IFERROR(IF(OR($S219&lt;&gt;"Ja",VLOOKUP($D219,Listen!$A$2:$F$45,6,0)="Nein"),$Y219,$X219),0)</f>
        <v>0</v>
      </c>
      <c r="AG219" s="35">
        <f>IFERROR(IF(OR($S219&lt;&gt;"Ja",VLOOKUP($D219,Listen!$A$2:$F$45,6,0)="Nein"),$Y219,$X219),0)</f>
        <v>0</v>
      </c>
      <c r="AH219" s="37">
        <f t="shared" si="82"/>
        <v>0</v>
      </c>
      <c r="AI219" s="147">
        <f>IFERROR(IF(VLOOKUP($D219,Listen!$A$2:$F$45,6,0)="Ja",MAX(BC219:BD219),D_SAV!$BC219),0)</f>
        <v>0</v>
      </c>
      <c r="AJ219" s="37">
        <f t="shared" si="83"/>
        <v>0</v>
      </c>
      <c r="AL219" s="149">
        <f t="shared" si="84"/>
        <v>0</v>
      </c>
      <c r="AM219" s="149">
        <f t="shared" si="85"/>
        <v>0</v>
      </c>
      <c r="AN219" s="149">
        <f t="shared" si="86"/>
        <v>0</v>
      </c>
      <c r="AO219" s="149">
        <f t="shared" si="87"/>
        <v>0</v>
      </c>
      <c r="AP219" s="149">
        <f t="shared" si="88"/>
        <v>0</v>
      </c>
      <c r="AQ219" s="149">
        <f t="shared" si="89"/>
        <v>0</v>
      </c>
      <c r="AR219" s="149">
        <f t="shared" si="90"/>
        <v>0</v>
      </c>
      <c r="AS219" s="149">
        <f t="shared" si="91"/>
        <v>0</v>
      </c>
      <c r="AT219" s="149">
        <f t="shared" si="92"/>
        <v>0</v>
      </c>
      <c r="AU219" s="149">
        <f t="shared" si="93"/>
        <v>0</v>
      </c>
      <c r="AV219" s="149">
        <f t="shared" si="94"/>
        <v>0</v>
      </c>
      <c r="AW219" s="149">
        <f t="shared" si="95"/>
        <v>0</v>
      </c>
      <c r="AX219" s="149">
        <f t="shared" si="96"/>
        <v>0</v>
      </c>
      <c r="AY219" s="149">
        <f t="shared" si="97"/>
        <v>0</v>
      </c>
      <c r="AZ219" s="149">
        <f t="shared" si="98"/>
        <v>0</v>
      </c>
      <c r="BA219" s="149">
        <f>IFERROR(IF(VLOOKUP($D219,Listen!$A$2:$F$45,6,0)="Ja",AX219-MAX(AY219:AZ219),AX219-AY219),0)</f>
        <v>0</v>
      </c>
      <c r="BB219" s="149">
        <f t="shared" si="99"/>
        <v>0</v>
      </c>
      <c r="BC219" s="149">
        <f t="shared" si="100"/>
        <v>0</v>
      </c>
      <c r="BD219" s="149">
        <f t="shared" si="101"/>
        <v>0</v>
      </c>
      <c r="BE219" s="149">
        <f>IFERROR(IF(VLOOKUP($D219,Listen!$A$2:$F$45,6,0)="Ja",BB219-MAX(BC219:BD219),BB219-BC219),0)</f>
        <v>0</v>
      </c>
    </row>
    <row r="220" spans="1:57" x14ac:dyDescent="0.25">
      <c r="A220" s="142">
        <v>216</v>
      </c>
      <c r="B220" s="143" t="str">
        <f>IF(AND(E220&lt;&gt;0,D220&lt;&gt;0,F220&lt;&gt;0),IF(C220&lt;&gt;0,CONCATENATE(C220,"-AGr",VLOOKUP(D220,Listen!$A$2:$D$45,4,FALSE),"-",E220,"-",F220,),CONCATENATE("AGr",VLOOKUP(D220,Listen!$A$2:$D$45,4,FALSE),"-",E220,"-",F220)),"keine vollständige ID")</f>
        <v>keine vollständige ID</v>
      </c>
      <c r="C220" s="28"/>
      <c r="D220" s="144"/>
      <c r="E220" s="144"/>
      <c r="F220" s="151"/>
      <c r="G220" s="12"/>
      <c r="H220" s="12"/>
      <c r="I220" s="12"/>
      <c r="J220" s="12"/>
      <c r="K220" s="12"/>
      <c r="L220" s="145">
        <f>IF(E220&gt;A_Stammdaten!$B$12,0,G220+H220-J220)</f>
        <v>0</v>
      </c>
      <c r="M220" s="12"/>
      <c r="N220" s="12"/>
      <c r="O220" s="12"/>
      <c r="P220" s="45">
        <f t="shared" si="79"/>
        <v>0</v>
      </c>
      <c r="Q220" s="26"/>
      <c r="R220" s="26"/>
      <c r="S220" s="26"/>
      <c r="T220" s="26"/>
      <c r="U220" s="146"/>
      <c r="V220" s="26"/>
      <c r="W220" s="46" t="str">
        <f t="shared" si="80"/>
        <v>-</v>
      </c>
      <c r="X220" s="46" t="str">
        <f t="shared" si="81"/>
        <v>-</v>
      </c>
      <c r="Y220" s="46">
        <f>IF(ISBLANK($D220),0,VLOOKUP($D220,Listen!$A$2:$C$45,2,FALSE))</f>
        <v>0</v>
      </c>
      <c r="Z220" s="46">
        <f>IF(ISBLANK($D220),0,VLOOKUP($D220,Listen!$A$2:$C$45,3,FALSE))</f>
        <v>0</v>
      </c>
      <c r="AA220" s="35">
        <f t="shared" si="102"/>
        <v>0</v>
      </c>
      <c r="AB220" s="35">
        <f t="shared" si="102"/>
        <v>0</v>
      </c>
      <c r="AC220" s="35">
        <f>IFERROR(IF(OR($R220&lt;&gt;"Ja",VLOOKUP($D220,Listen!$A$2:$F$45,5,0)="Nein",E220&lt;IF(D220="LNG Anbindungsanlagen gemäß separater Festlegung",2022,2023)),$Y220,$W220),0)</f>
        <v>0</v>
      </c>
      <c r="AD220" s="35">
        <f>IFERROR(IF(OR($R220&lt;&gt;"Ja",VLOOKUP($D220,Listen!$A$2:$F$45,5,0)="Nein",E220&lt;IF(D220="LNG Anbindungsanlagen gemäß separater Festlegung",2022,2023)),$Y220,$W220),0)</f>
        <v>0</v>
      </c>
      <c r="AE220" s="35">
        <f>IFERROR(IF(OR($S220&lt;&gt;"Ja",VLOOKUP($D220,Listen!$A$2:$F$45,6,0)="Nein"),$Y220,$X220),0)</f>
        <v>0</v>
      </c>
      <c r="AF220" s="35">
        <f>IFERROR(IF(OR($S220&lt;&gt;"Ja",VLOOKUP($D220,Listen!$A$2:$F$45,6,0)="Nein"),$Y220,$X220),0)</f>
        <v>0</v>
      </c>
      <c r="AG220" s="35">
        <f>IFERROR(IF(OR($S220&lt;&gt;"Ja",VLOOKUP($D220,Listen!$A$2:$F$45,6,0)="Nein"),$Y220,$X220),0)</f>
        <v>0</v>
      </c>
      <c r="AH220" s="37">
        <f t="shared" si="82"/>
        <v>0</v>
      </c>
      <c r="AI220" s="147">
        <f>IFERROR(IF(VLOOKUP($D220,Listen!$A$2:$F$45,6,0)="Ja",MAX(BC220:BD220),D_SAV!$BC220),0)</f>
        <v>0</v>
      </c>
      <c r="AJ220" s="37">
        <f t="shared" si="83"/>
        <v>0</v>
      </c>
      <c r="AL220" s="149">
        <f t="shared" si="84"/>
        <v>0</v>
      </c>
      <c r="AM220" s="149">
        <f t="shared" si="85"/>
        <v>0</v>
      </c>
      <c r="AN220" s="149">
        <f t="shared" si="86"/>
        <v>0</v>
      </c>
      <c r="AO220" s="149">
        <f t="shared" si="87"/>
        <v>0</v>
      </c>
      <c r="AP220" s="149">
        <f t="shared" si="88"/>
        <v>0</v>
      </c>
      <c r="AQ220" s="149">
        <f t="shared" si="89"/>
        <v>0</v>
      </c>
      <c r="AR220" s="149">
        <f t="shared" si="90"/>
        <v>0</v>
      </c>
      <c r="AS220" s="149">
        <f t="shared" si="91"/>
        <v>0</v>
      </c>
      <c r="AT220" s="149">
        <f t="shared" si="92"/>
        <v>0</v>
      </c>
      <c r="AU220" s="149">
        <f t="shared" si="93"/>
        <v>0</v>
      </c>
      <c r="AV220" s="149">
        <f t="shared" si="94"/>
        <v>0</v>
      </c>
      <c r="AW220" s="149">
        <f t="shared" si="95"/>
        <v>0</v>
      </c>
      <c r="AX220" s="149">
        <f t="shared" si="96"/>
        <v>0</v>
      </c>
      <c r="AY220" s="149">
        <f t="shared" si="97"/>
        <v>0</v>
      </c>
      <c r="AZ220" s="149">
        <f t="shared" si="98"/>
        <v>0</v>
      </c>
      <c r="BA220" s="149">
        <f>IFERROR(IF(VLOOKUP($D220,Listen!$A$2:$F$45,6,0)="Ja",AX220-MAX(AY220:AZ220),AX220-AY220),0)</f>
        <v>0</v>
      </c>
      <c r="BB220" s="149">
        <f t="shared" si="99"/>
        <v>0</v>
      </c>
      <c r="BC220" s="149">
        <f t="shared" si="100"/>
        <v>0</v>
      </c>
      <c r="BD220" s="149">
        <f t="shared" si="101"/>
        <v>0</v>
      </c>
      <c r="BE220" s="149">
        <f>IFERROR(IF(VLOOKUP($D220,Listen!$A$2:$F$45,6,0)="Ja",BB220-MAX(BC220:BD220),BB220-BC220),0)</f>
        <v>0</v>
      </c>
    </row>
    <row r="221" spans="1:57" x14ac:dyDescent="0.25">
      <c r="A221" s="142">
        <v>217</v>
      </c>
      <c r="B221" s="143" t="str">
        <f>IF(AND(E221&lt;&gt;0,D221&lt;&gt;0,F221&lt;&gt;0),IF(C221&lt;&gt;0,CONCATENATE(C221,"-AGr",VLOOKUP(D221,Listen!$A$2:$D$45,4,FALSE),"-",E221,"-",F221,),CONCATENATE("AGr",VLOOKUP(D221,Listen!$A$2:$D$45,4,FALSE),"-",E221,"-",F221)),"keine vollständige ID")</f>
        <v>keine vollständige ID</v>
      </c>
      <c r="C221" s="28"/>
      <c r="D221" s="144"/>
      <c r="E221" s="144"/>
      <c r="F221" s="151"/>
      <c r="G221" s="12"/>
      <c r="H221" s="12"/>
      <c r="I221" s="12"/>
      <c r="J221" s="12"/>
      <c r="K221" s="12"/>
      <c r="L221" s="145">
        <f>IF(E221&gt;A_Stammdaten!$B$12,0,G221+H221-J221)</f>
        <v>0</v>
      </c>
      <c r="M221" s="12"/>
      <c r="N221" s="12"/>
      <c r="O221" s="12"/>
      <c r="P221" s="45">
        <f t="shared" si="79"/>
        <v>0</v>
      </c>
      <c r="Q221" s="26"/>
      <c r="R221" s="26"/>
      <c r="S221" s="26"/>
      <c r="T221" s="26"/>
      <c r="U221" s="146"/>
      <c r="V221" s="26"/>
      <c r="W221" s="46" t="str">
        <f t="shared" si="80"/>
        <v>-</v>
      </c>
      <c r="X221" s="46" t="str">
        <f t="shared" si="81"/>
        <v>-</v>
      </c>
      <c r="Y221" s="46">
        <f>IF(ISBLANK($D221),0,VLOOKUP($D221,Listen!$A$2:$C$45,2,FALSE))</f>
        <v>0</v>
      </c>
      <c r="Z221" s="46">
        <f>IF(ISBLANK($D221),0,VLOOKUP($D221,Listen!$A$2:$C$45,3,FALSE))</f>
        <v>0</v>
      </c>
      <c r="AA221" s="35">
        <f t="shared" si="102"/>
        <v>0</v>
      </c>
      <c r="AB221" s="35">
        <f t="shared" si="102"/>
        <v>0</v>
      </c>
      <c r="AC221" s="35">
        <f>IFERROR(IF(OR($R221&lt;&gt;"Ja",VLOOKUP($D221,Listen!$A$2:$F$45,5,0)="Nein",E221&lt;IF(D221="LNG Anbindungsanlagen gemäß separater Festlegung",2022,2023)),$Y221,$W221),0)</f>
        <v>0</v>
      </c>
      <c r="AD221" s="35">
        <f>IFERROR(IF(OR($R221&lt;&gt;"Ja",VLOOKUP($D221,Listen!$A$2:$F$45,5,0)="Nein",E221&lt;IF(D221="LNG Anbindungsanlagen gemäß separater Festlegung",2022,2023)),$Y221,$W221),0)</f>
        <v>0</v>
      </c>
      <c r="AE221" s="35">
        <f>IFERROR(IF(OR($S221&lt;&gt;"Ja",VLOOKUP($D221,Listen!$A$2:$F$45,6,0)="Nein"),$Y221,$X221),0)</f>
        <v>0</v>
      </c>
      <c r="AF221" s="35">
        <f>IFERROR(IF(OR($S221&lt;&gt;"Ja",VLOOKUP($D221,Listen!$A$2:$F$45,6,0)="Nein"),$Y221,$X221),0)</f>
        <v>0</v>
      </c>
      <c r="AG221" s="35">
        <f>IFERROR(IF(OR($S221&lt;&gt;"Ja",VLOOKUP($D221,Listen!$A$2:$F$45,6,0)="Nein"),$Y221,$X221),0)</f>
        <v>0</v>
      </c>
      <c r="AH221" s="37">
        <f t="shared" si="82"/>
        <v>0</v>
      </c>
      <c r="AI221" s="147">
        <f>IFERROR(IF(VLOOKUP($D221,Listen!$A$2:$F$45,6,0)="Ja",MAX(BC221:BD221),D_SAV!$BC221),0)</f>
        <v>0</v>
      </c>
      <c r="AJ221" s="37">
        <f t="shared" si="83"/>
        <v>0</v>
      </c>
      <c r="AL221" s="149">
        <f t="shared" si="84"/>
        <v>0</v>
      </c>
      <c r="AM221" s="149">
        <f t="shared" si="85"/>
        <v>0</v>
      </c>
      <c r="AN221" s="149">
        <f t="shared" si="86"/>
        <v>0</v>
      </c>
      <c r="AO221" s="149">
        <f t="shared" si="87"/>
        <v>0</v>
      </c>
      <c r="AP221" s="149">
        <f t="shared" si="88"/>
        <v>0</v>
      </c>
      <c r="AQ221" s="149">
        <f t="shared" si="89"/>
        <v>0</v>
      </c>
      <c r="AR221" s="149">
        <f t="shared" si="90"/>
        <v>0</v>
      </c>
      <c r="AS221" s="149">
        <f t="shared" si="91"/>
        <v>0</v>
      </c>
      <c r="AT221" s="149">
        <f t="shared" si="92"/>
        <v>0</v>
      </c>
      <c r="AU221" s="149">
        <f t="shared" si="93"/>
        <v>0</v>
      </c>
      <c r="AV221" s="149">
        <f t="shared" si="94"/>
        <v>0</v>
      </c>
      <c r="AW221" s="149">
        <f t="shared" si="95"/>
        <v>0</v>
      </c>
      <c r="AX221" s="149">
        <f t="shared" si="96"/>
        <v>0</v>
      </c>
      <c r="AY221" s="149">
        <f t="shared" si="97"/>
        <v>0</v>
      </c>
      <c r="AZ221" s="149">
        <f t="shared" si="98"/>
        <v>0</v>
      </c>
      <c r="BA221" s="149">
        <f>IFERROR(IF(VLOOKUP($D221,Listen!$A$2:$F$45,6,0)="Ja",AX221-MAX(AY221:AZ221),AX221-AY221),0)</f>
        <v>0</v>
      </c>
      <c r="BB221" s="149">
        <f t="shared" si="99"/>
        <v>0</v>
      </c>
      <c r="BC221" s="149">
        <f t="shared" si="100"/>
        <v>0</v>
      </c>
      <c r="BD221" s="149">
        <f t="shared" si="101"/>
        <v>0</v>
      </c>
      <c r="BE221" s="149">
        <f>IFERROR(IF(VLOOKUP($D221,Listen!$A$2:$F$45,6,0)="Ja",BB221-MAX(BC221:BD221),BB221-BC221),0)</f>
        <v>0</v>
      </c>
    </row>
    <row r="222" spans="1:57" x14ac:dyDescent="0.25">
      <c r="A222" s="142">
        <v>218</v>
      </c>
      <c r="B222" s="143" t="str">
        <f>IF(AND(E222&lt;&gt;0,D222&lt;&gt;0,F222&lt;&gt;0),IF(C222&lt;&gt;0,CONCATENATE(C222,"-AGr",VLOOKUP(D222,Listen!$A$2:$D$45,4,FALSE),"-",E222,"-",F222,),CONCATENATE("AGr",VLOOKUP(D222,Listen!$A$2:$D$45,4,FALSE),"-",E222,"-",F222)),"keine vollständige ID")</f>
        <v>keine vollständige ID</v>
      </c>
      <c r="C222" s="28"/>
      <c r="D222" s="144"/>
      <c r="E222" s="144"/>
      <c r="F222" s="151"/>
      <c r="G222" s="12"/>
      <c r="H222" s="12"/>
      <c r="I222" s="12"/>
      <c r="J222" s="12"/>
      <c r="K222" s="12"/>
      <c r="L222" s="145">
        <f>IF(E222&gt;A_Stammdaten!$B$12,0,G222+H222-J222)</f>
        <v>0</v>
      </c>
      <c r="M222" s="12"/>
      <c r="N222" s="12"/>
      <c r="O222" s="12"/>
      <c r="P222" s="45">
        <f t="shared" si="79"/>
        <v>0</v>
      </c>
      <c r="Q222" s="26"/>
      <c r="R222" s="26"/>
      <c r="S222" s="26"/>
      <c r="T222" s="26"/>
      <c r="U222" s="146"/>
      <c r="V222" s="26"/>
      <c r="W222" s="46" t="str">
        <f t="shared" si="80"/>
        <v>-</v>
      </c>
      <c r="X222" s="46" t="str">
        <f t="shared" si="81"/>
        <v>-</v>
      </c>
      <c r="Y222" s="46">
        <f>IF(ISBLANK($D222),0,VLOOKUP($D222,Listen!$A$2:$C$45,2,FALSE))</f>
        <v>0</v>
      </c>
      <c r="Z222" s="46">
        <f>IF(ISBLANK($D222),0,VLOOKUP($D222,Listen!$A$2:$C$45,3,FALSE))</f>
        <v>0</v>
      </c>
      <c r="AA222" s="35">
        <f t="shared" si="102"/>
        <v>0</v>
      </c>
      <c r="AB222" s="35">
        <f t="shared" si="102"/>
        <v>0</v>
      </c>
      <c r="AC222" s="35">
        <f>IFERROR(IF(OR($R222&lt;&gt;"Ja",VLOOKUP($D222,Listen!$A$2:$F$45,5,0)="Nein",E222&lt;IF(D222="LNG Anbindungsanlagen gemäß separater Festlegung",2022,2023)),$Y222,$W222),0)</f>
        <v>0</v>
      </c>
      <c r="AD222" s="35">
        <f>IFERROR(IF(OR($R222&lt;&gt;"Ja",VLOOKUP($D222,Listen!$A$2:$F$45,5,0)="Nein",E222&lt;IF(D222="LNG Anbindungsanlagen gemäß separater Festlegung",2022,2023)),$Y222,$W222),0)</f>
        <v>0</v>
      </c>
      <c r="AE222" s="35">
        <f>IFERROR(IF(OR($S222&lt;&gt;"Ja",VLOOKUP($D222,Listen!$A$2:$F$45,6,0)="Nein"),$Y222,$X222),0)</f>
        <v>0</v>
      </c>
      <c r="AF222" s="35">
        <f>IFERROR(IF(OR($S222&lt;&gt;"Ja",VLOOKUP($D222,Listen!$A$2:$F$45,6,0)="Nein"),$Y222,$X222),0)</f>
        <v>0</v>
      </c>
      <c r="AG222" s="35">
        <f>IFERROR(IF(OR($S222&lt;&gt;"Ja",VLOOKUP($D222,Listen!$A$2:$F$45,6,0)="Nein"),$Y222,$X222),0)</f>
        <v>0</v>
      </c>
      <c r="AH222" s="37">
        <f t="shared" si="82"/>
        <v>0</v>
      </c>
      <c r="AI222" s="147">
        <f>IFERROR(IF(VLOOKUP($D222,Listen!$A$2:$F$45,6,0)="Ja",MAX(BC222:BD222),D_SAV!$BC222),0)</f>
        <v>0</v>
      </c>
      <c r="AJ222" s="37">
        <f t="shared" si="83"/>
        <v>0</v>
      </c>
      <c r="AL222" s="149">
        <f t="shared" si="84"/>
        <v>0</v>
      </c>
      <c r="AM222" s="149">
        <f t="shared" si="85"/>
        <v>0</v>
      </c>
      <c r="AN222" s="149">
        <f t="shared" si="86"/>
        <v>0</v>
      </c>
      <c r="AO222" s="149">
        <f t="shared" si="87"/>
        <v>0</v>
      </c>
      <c r="AP222" s="149">
        <f t="shared" si="88"/>
        <v>0</v>
      </c>
      <c r="AQ222" s="149">
        <f t="shared" si="89"/>
        <v>0</v>
      </c>
      <c r="AR222" s="149">
        <f t="shared" si="90"/>
        <v>0</v>
      </c>
      <c r="AS222" s="149">
        <f t="shared" si="91"/>
        <v>0</v>
      </c>
      <c r="AT222" s="149">
        <f t="shared" si="92"/>
        <v>0</v>
      </c>
      <c r="AU222" s="149">
        <f t="shared" si="93"/>
        <v>0</v>
      </c>
      <c r="AV222" s="149">
        <f t="shared" si="94"/>
        <v>0</v>
      </c>
      <c r="AW222" s="149">
        <f t="shared" si="95"/>
        <v>0</v>
      </c>
      <c r="AX222" s="149">
        <f t="shared" si="96"/>
        <v>0</v>
      </c>
      <c r="AY222" s="149">
        <f t="shared" si="97"/>
        <v>0</v>
      </c>
      <c r="AZ222" s="149">
        <f t="shared" si="98"/>
        <v>0</v>
      </c>
      <c r="BA222" s="149">
        <f>IFERROR(IF(VLOOKUP($D222,Listen!$A$2:$F$45,6,0)="Ja",AX222-MAX(AY222:AZ222),AX222-AY222),0)</f>
        <v>0</v>
      </c>
      <c r="BB222" s="149">
        <f t="shared" si="99"/>
        <v>0</v>
      </c>
      <c r="BC222" s="149">
        <f t="shared" si="100"/>
        <v>0</v>
      </c>
      <c r="BD222" s="149">
        <f t="shared" si="101"/>
        <v>0</v>
      </c>
      <c r="BE222" s="149">
        <f>IFERROR(IF(VLOOKUP($D222,Listen!$A$2:$F$45,6,0)="Ja",BB222-MAX(BC222:BD222),BB222-BC222),0)</f>
        <v>0</v>
      </c>
    </row>
    <row r="223" spans="1:57" x14ac:dyDescent="0.25">
      <c r="A223" s="142">
        <v>219</v>
      </c>
      <c r="B223" s="143" t="str">
        <f>IF(AND(E223&lt;&gt;0,D223&lt;&gt;0,F223&lt;&gt;0),IF(C223&lt;&gt;0,CONCATENATE(C223,"-AGr",VLOOKUP(D223,Listen!$A$2:$D$45,4,FALSE),"-",E223,"-",F223,),CONCATENATE("AGr",VLOOKUP(D223,Listen!$A$2:$D$45,4,FALSE),"-",E223,"-",F223)),"keine vollständige ID")</f>
        <v>keine vollständige ID</v>
      </c>
      <c r="C223" s="28"/>
      <c r="D223" s="144"/>
      <c r="E223" s="144"/>
      <c r="F223" s="151"/>
      <c r="G223" s="12"/>
      <c r="H223" s="12"/>
      <c r="I223" s="12"/>
      <c r="J223" s="12"/>
      <c r="K223" s="12"/>
      <c r="L223" s="145">
        <f>IF(E223&gt;A_Stammdaten!$B$12,0,G223+H223-J223)</f>
        <v>0</v>
      </c>
      <c r="M223" s="12"/>
      <c r="N223" s="12"/>
      <c r="O223" s="12"/>
      <c r="P223" s="45">
        <f t="shared" si="79"/>
        <v>0</v>
      </c>
      <c r="Q223" s="26"/>
      <c r="R223" s="26"/>
      <c r="S223" s="26"/>
      <c r="T223" s="26"/>
      <c r="U223" s="146"/>
      <c r="V223" s="26"/>
      <c r="W223" s="46" t="str">
        <f t="shared" si="80"/>
        <v>-</v>
      </c>
      <c r="X223" s="46" t="str">
        <f t="shared" si="81"/>
        <v>-</v>
      </c>
      <c r="Y223" s="46">
        <f>IF(ISBLANK($D223),0,VLOOKUP($D223,Listen!$A$2:$C$45,2,FALSE))</f>
        <v>0</v>
      </c>
      <c r="Z223" s="46">
        <f>IF(ISBLANK($D223),0,VLOOKUP($D223,Listen!$A$2:$C$45,3,FALSE))</f>
        <v>0</v>
      </c>
      <c r="AA223" s="35">
        <f t="shared" si="102"/>
        <v>0</v>
      </c>
      <c r="AB223" s="35">
        <f t="shared" si="102"/>
        <v>0</v>
      </c>
      <c r="AC223" s="35">
        <f>IFERROR(IF(OR($R223&lt;&gt;"Ja",VLOOKUP($D223,Listen!$A$2:$F$45,5,0)="Nein",E223&lt;IF(D223="LNG Anbindungsanlagen gemäß separater Festlegung",2022,2023)),$Y223,$W223),0)</f>
        <v>0</v>
      </c>
      <c r="AD223" s="35">
        <f>IFERROR(IF(OR($R223&lt;&gt;"Ja",VLOOKUP($D223,Listen!$A$2:$F$45,5,0)="Nein",E223&lt;IF(D223="LNG Anbindungsanlagen gemäß separater Festlegung",2022,2023)),$Y223,$W223),0)</f>
        <v>0</v>
      </c>
      <c r="AE223" s="35">
        <f>IFERROR(IF(OR($S223&lt;&gt;"Ja",VLOOKUP($D223,Listen!$A$2:$F$45,6,0)="Nein"),$Y223,$X223),0)</f>
        <v>0</v>
      </c>
      <c r="AF223" s="35">
        <f>IFERROR(IF(OR($S223&lt;&gt;"Ja",VLOOKUP($D223,Listen!$A$2:$F$45,6,0)="Nein"),$Y223,$X223),0)</f>
        <v>0</v>
      </c>
      <c r="AG223" s="35">
        <f>IFERROR(IF(OR($S223&lt;&gt;"Ja",VLOOKUP($D223,Listen!$A$2:$F$45,6,0)="Nein"),$Y223,$X223),0)</f>
        <v>0</v>
      </c>
      <c r="AH223" s="37">
        <f t="shared" si="82"/>
        <v>0</v>
      </c>
      <c r="AI223" s="147">
        <f>IFERROR(IF(VLOOKUP($D223,Listen!$A$2:$F$45,6,0)="Ja",MAX(BC223:BD223),D_SAV!$BC223),0)</f>
        <v>0</v>
      </c>
      <c r="AJ223" s="37">
        <f t="shared" si="83"/>
        <v>0</v>
      </c>
      <c r="AL223" s="149">
        <f t="shared" si="84"/>
        <v>0</v>
      </c>
      <c r="AM223" s="149">
        <f t="shared" si="85"/>
        <v>0</v>
      </c>
      <c r="AN223" s="149">
        <f t="shared" si="86"/>
        <v>0</v>
      </c>
      <c r="AO223" s="149">
        <f t="shared" si="87"/>
        <v>0</v>
      </c>
      <c r="AP223" s="149">
        <f t="shared" si="88"/>
        <v>0</v>
      </c>
      <c r="AQ223" s="149">
        <f t="shared" si="89"/>
        <v>0</v>
      </c>
      <c r="AR223" s="149">
        <f t="shared" si="90"/>
        <v>0</v>
      </c>
      <c r="AS223" s="149">
        <f t="shared" si="91"/>
        <v>0</v>
      </c>
      <c r="AT223" s="149">
        <f t="shared" si="92"/>
        <v>0</v>
      </c>
      <c r="AU223" s="149">
        <f t="shared" si="93"/>
        <v>0</v>
      </c>
      <c r="AV223" s="149">
        <f t="shared" si="94"/>
        <v>0</v>
      </c>
      <c r="AW223" s="149">
        <f t="shared" si="95"/>
        <v>0</v>
      </c>
      <c r="AX223" s="149">
        <f t="shared" si="96"/>
        <v>0</v>
      </c>
      <c r="AY223" s="149">
        <f t="shared" si="97"/>
        <v>0</v>
      </c>
      <c r="AZ223" s="149">
        <f t="shared" si="98"/>
        <v>0</v>
      </c>
      <c r="BA223" s="149">
        <f>IFERROR(IF(VLOOKUP($D223,Listen!$A$2:$F$45,6,0)="Ja",AX223-MAX(AY223:AZ223),AX223-AY223),0)</f>
        <v>0</v>
      </c>
      <c r="BB223" s="149">
        <f t="shared" si="99"/>
        <v>0</v>
      </c>
      <c r="BC223" s="149">
        <f t="shared" si="100"/>
        <v>0</v>
      </c>
      <c r="BD223" s="149">
        <f t="shared" si="101"/>
        <v>0</v>
      </c>
      <c r="BE223" s="149">
        <f>IFERROR(IF(VLOOKUP($D223,Listen!$A$2:$F$45,6,0)="Ja",BB223-MAX(BC223:BD223),BB223-BC223),0)</f>
        <v>0</v>
      </c>
    </row>
    <row r="224" spans="1:57" x14ac:dyDescent="0.25">
      <c r="A224" s="142">
        <v>220</v>
      </c>
      <c r="B224" s="143" t="str">
        <f>IF(AND(E224&lt;&gt;0,D224&lt;&gt;0,F224&lt;&gt;0),IF(C224&lt;&gt;0,CONCATENATE(C224,"-AGr",VLOOKUP(D224,Listen!$A$2:$D$45,4,FALSE),"-",E224,"-",F224,),CONCATENATE("AGr",VLOOKUP(D224,Listen!$A$2:$D$45,4,FALSE),"-",E224,"-",F224)),"keine vollständige ID")</f>
        <v>keine vollständige ID</v>
      </c>
      <c r="C224" s="28"/>
      <c r="D224" s="144"/>
      <c r="E224" s="144"/>
      <c r="F224" s="151"/>
      <c r="G224" s="12"/>
      <c r="H224" s="12"/>
      <c r="I224" s="12"/>
      <c r="J224" s="12"/>
      <c r="K224" s="12"/>
      <c r="L224" s="145">
        <f>IF(E224&gt;A_Stammdaten!$B$12,0,G224+H224-J224)</f>
        <v>0</v>
      </c>
      <c r="M224" s="12"/>
      <c r="N224" s="12"/>
      <c r="O224" s="12"/>
      <c r="P224" s="45">
        <f t="shared" si="79"/>
        <v>0</v>
      </c>
      <c r="Q224" s="26"/>
      <c r="R224" s="26"/>
      <c r="S224" s="26"/>
      <c r="T224" s="26"/>
      <c r="U224" s="146"/>
      <c r="V224" s="26"/>
      <c r="W224" s="46" t="str">
        <f t="shared" si="80"/>
        <v>-</v>
      </c>
      <c r="X224" s="46" t="str">
        <f t="shared" si="81"/>
        <v>-</v>
      </c>
      <c r="Y224" s="46">
        <f>IF(ISBLANK($D224),0,VLOOKUP($D224,Listen!$A$2:$C$45,2,FALSE))</f>
        <v>0</v>
      </c>
      <c r="Z224" s="46">
        <f>IF(ISBLANK($D224),0,VLOOKUP($D224,Listen!$A$2:$C$45,3,FALSE))</f>
        <v>0</v>
      </c>
      <c r="AA224" s="35">
        <f t="shared" si="102"/>
        <v>0</v>
      </c>
      <c r="AB224" s="35">
        <f t="shared" si="102"/>
        <v>0</v>
      </c>
      <c r="AC224" s="35">
        <f>IFERROR(IF(OR($R224&lt;&gt;"Ja",VLOOKUP($D224,Listen!$A$2:$F$45,5,0)="Nein",E224&lt;IF(D224="LNG Anbindungsanlagen gemäß separater Festlegung",2022,2023)),$Y224,$W224),0)</f>
        <v>0</v>
      </c>
      <c r="AD224" s="35">
        <f>IFERROR(IF(OR($R224&lt;&gt;"Ja",VLOOKUP($D224,Listen!$A$2:$F$45,5,0)="Nein",E224&lt;IF(D224="LNG Anbindungsanlagen gemäß separater Festlegung",2022,2023)),$Y224,$W224),0)</f>
        <v>0</v>
      </c>
      <c r="AE224" s="35">
        <f>IFERROR(IF(OR($S224&lt;&gt;"Ja",VLOOKUP($D224,Listen!$A$2:$F$45,6,0)="Nein"),$Y224,$X224),0)</f>
        <v>0</v>
      </c>
      <c r="AF224" s="35">
        <f>IFERROR(IF(OR($S224&lt;&gt;"Ja",VLOOKUP($D224,Listen!$A$2:$F$45,6,0)="Nein"),$Y224,$X224),0)</f>
        <v>0</v>
      </c>
      <c r="AG224" s="35">
        <f>IFERROR(IF(OR($S224&lt;&gt;"Ja",VLOOKUP($D224,Listen!$A$2:$F$45,6,0)="Nein"),$Y224,$X224),0)</f>
        <v>0</v>
      </c>
      <c r="AH224" s="37">
        <f t="shared" si="82"/>
        <v>0</v>
      </c>
      <c r="AI224" s="147">
        <f>IFERROR(IF(VLOOKUP($D224,Listen!$A$2:$F$45,6,0)="Ja",MAX(BC224:BD224),D_SAV!$BC224),0)</f>
        <v>0</v>
      </c>
      <c r="AJ224" s="37">
        <f t="shared" si="83"/>
        <v>0</v>
      </c>
      <c r="AL224" s="149">
        <f t="shared" si="84"/>
        <v>0</v>
      </c>
      <c r="AM224" s="149">
        <f t="shared" si="85"/>
        <v>0</v>
      </c>
      <c r="AN224" s="149">
        <f t="shared" si="86"/>
        <v>0</v>
      </c>
      <c r="AO224" s="149">
        <f t="shared" si="87"/>
        <v>0</v>
      </c>
      <c r="AP224" s="149">
        <f t="shared" si="88"/>
        <v>0</v>
      </c>
      <c r="AQ224" s="149">
        <f t="shared" si="89"/>
        <v>0</v>
      </c>
      <c r="AR224" s="149">
        <f t="shared" si="90"/>
        <v>0</v>
      </c>
      <c r="AS224" s="149">
        <f t="shared" si="91"/>
        <v>0</v>
      </c>
      <c r="AT224" s="149">
        <f t="shared" si="92"/>
        <v>0</v>
      </c>
      <c r="AU224" s="149">
        <f t="shared" si="93"/>
        <v>0</v>
      </c>
      <c r="AV224" s="149">
        <f t="shared" si="94"/>
        <v>0</v>
      </c>
      <c r="AW224" s="149">
        <f t="shared" si="95"/>
        <v>0</v>
      </c>
      <c r="AX224" s="149">
        <f t="shared" si="96"/>
        <v>0</v>
      </c>
      <c r="AY224" s="149">
        <f t="shared" si="97"/>
        <v>0</v>
      </c>
      <c r="AZ224" s="149">
        <f t="shared" si="98"/>
        <v>0</v>
      </c>
      <c r="BA224" s="149">
        <f>IFERROR(IF(VLOOKUP($D224,Listen!$A$2:$F$45,6,0)="Ja",AX224-MAX(AY224:AZ224),AX224-AY224),0)</f>
        <v>0</v>
      </c>
      <c r="BB224" s="149">
        <f t="shared" si="99"/>
        <v>0</v>
      </c>
      <c r="BC224" s="149">
        <f t="shared" si="100"/>
        <v>0</v>
      </c>
      <c r="BD224" s="149">
        <f t="shared" si="101"/>
        <v>0</v>
      </c>
      <c r="BE224" s="149">
        <f>IFERROR(IF(VLOOKUP($D224,Listen!$A$2:$F$45,6,0)="Ja",BB224-MAX(BC224:BD224),BB224-BC224),0)</f>
        <v>0</v>
      </c>
    </row>
    <row r="225" spans="1:57" x14ac:dyDescent="0.25">
      <c r="A225" s="142">
        <v>221</v>
      </c>
      <c r="B225" s="143" t="str">
        <f>IF(AND(E225&lt;&gt;0,D225&lt;&gt;0,F225&lt;&gt;0),IF(C225&lt;&gt;0,CONCATENATE(C225,"-AGr",VLOOKUP(D225,Listen!$A$2:$D$45,4,FALSE),"-",E225,"-",F225,),CONCATENATE("AGr",VLOOKUP(D225,Listen!$A$2:$D$45,4,FALSE),"-",E225,"-",F225)),"keine vollständige ID")</f>
        <v>keine vollständige ID</v>
      </c>
      <c r="C225" s="28"/>
      <c r="D225" s="144"/>
      <c r="E225" s="144"/>
      <c r="F225" s="151"/>
      <c r="G225" s="12"/>
      <c r="H225" s="12"/>
      <c r="I225" s="12"/>
      <c r="J225" s="12"/>
      <c r="K225" s="12"/>
      <c r="L225" s="145">
        <f>IF(E225&gt;A_Stammdaten!$B$12,0,G225+H225-J225)</f>
        <v>0</v>
      </c>
      <c r="M225" s="12"/>
      <c r="N225" s="12"/>
      <c r="O225" s="12"/>
      <c r="P225" s="45">
        <f t="shared" si="79"/>
        <v>0</v>
      </c>
      <c r="Q225" s="26"/>
      <c r="R225" s="26"/>
      <c r="S225" s="26"/>
      <c r="T225" s="26"/>
      <c r="U225" s="146"/>
      <c r="V225" s="26"/>
      <c r="W225" s="46" t="str">
        <f t="shared" si="80"/>
        <v>-</v>
      </c>
      <c r="X225" s="46" t="str">
        <f t="shared" si="81"/>
        <v>-</v>
      </c>
      <c r="Y225" s="46">
        <f>IF(ISBLANK($D225),0,VLOOKUP($D225,Listen!$A$2:$C$45,2,FALSE))</f>
        <v>0</v>
      </c>
      <c r="Z225" s="46">
        <f>IF(ISBLANK($D225),0,VLOOKUP($D225,Listen!$A$2:$C$45,3,FALSE))</f>
        <v>0</v>
      </c>
      <c r="AA225" s="35">
        <f t="shared" ref="AA225:AB244" si="103">IFERROR($Y225,0)</f>
        <v>0</v>
      </c>
      <c r="AB225" s="35">
        <f t="shared" si="103"/>
        <v>0</v>
      </c>
      <c r="AC225" s="35">
        <f>IFERROR(IF(OR($R225&lt;&gt;"Ja",VLOOKUP($D225,Listen!$A$2:$F$45,5,0)="Nein",E225&lt;IF(D225="LNG Anbindungsanlagen gemäß separater Festlegung",2022,2023)),$Y225,$W225),0)</f>
        <v>0</v>
      </c>
      <c r="AD225" s="35">
        <f>IFERROR(IF(OR($R225&lt;&gt;"Ja",VLOOKUP($D225,Listen!$A$2:$F$45,5,0)="Nein",E225&lt;IF(D225="LNG Anbindungsanlagen gemäß separater Festlegung",2022,2023)),$Y225,$W225),0)</f>
        <v>0</v>
      </c>
      <c r="AE225" s="35">
        <f>IFERROR(IF(OR($S225&lt;&gt;"Ja",VLOOKUP($D225,Listen!$A$2:$F$45,6,0)="Nein"),$Y225,$X225),0)</f>
        <v>0</v>
      </c>
      <c r="AF225" s="35">
        <f>IFERROR(IF(OR($S225&lt;&gt;"Ja",VLOOKUP($D225,Listen!$A$2:$F$45,6,0)="Nein"),$Y225,$X225),0)</f>
        <v>0</v>
      </c>
      <c r="AG225" s="35">
        <f>IFERROR(IF(OR($S225&lt;&gt;"Ja",VLOOKUP($D225,Listen!$A$2:$F$45,6,0)="Nein"),$Y225,$X225),0)</f>
        <v>0</v>
      </c>
      <c r="AH225" s="37">
        <f t="shared" si="82"/>
        <v>0</v>
      </c>
      <c r="AI225" s="147">
        <f>IFERROR(IF(VLOOKUP($D225,Listen!$A$2:$F$45,6,0)="Ja",MAX(BC225:BD225),D_SAV!$BC225),0)</f>
        <v>0</v>
      </c>
      <c r="AJ225" s="37">
        <f t="shared" si="83"/>
        <v>0</v>
      </c>
      <c r="AL225" s="149">
        <f t="shared" si="84"/>
        <v>0</v>
      </c>
      <c r="AM225" s="149">
        <f t="shared" si="85"/>
        <v>0</v>
      </c>
      <c r="AN225" s="149">
        <f t="shared" si="86"/>
        <v>0</v>
      </c>
      <c r="AO225" s="149">
        <f t="shared" si="87"/>
        <v>0</v>
      </c>
      <c r="AP225" s="149">
        <f t="shared" si="88"/>
        <v>0</v>
      </c>
      <c r="AQ225" s="149">
        <f t="shared" si="89"/>
        <v>0</v>
      </c>
      <c r="AR225" s="149">
        <f t="shared" si="90"/>
        <v>0</v>
      </c>
      <c r="AS225" s="149">
        <f t="shared" si="91"/>
        <v>0</v>
      </c>
      <c r="AT225" s="149">
        <f t="shared" si="92"/>
        <v>0</v>
      </c>
      <c r="AU225" s="149">
        <f t="shared" si="93"/>
        <v>0</v>
      </c>
      <c r="AV225" s="149">
        <f t="shared" si="94"/>
        <v>0</v>
      </c>
      <c r="AW225" s="149">
        <f t="shared" si="95"/>
        <v>0</v>
      </c>
      <c r="AX225" s="149">
        <f t="shared" si="96"/>
        <v>0</v>
      </c>
      <c r="AY225" s="149">
        <f t="shared" si="97"/>
        <v>0</v>
      </c>
      <c r="AZ225" s="149">
        <f t="shared" si="98"/>
        <v>0</v>
      </c>
      <c r="BA225" s="149">
        <f>IFERROR(IF(VLOOKUP($D225,Listen!$A$2:$F$45,6,0)="Ja",AX225-MAX(AY225:AZ225),AX225-AY225),0)</f>
        <v>0</v>
      </c>
      <c r="BB225" s="149">
        <f t="shared" si="99"/>
        <v>0</v>
      </c>
      <c r="BC225" s="149">
        <f t="shared" si="100"/>
        <v>0</v>
      </c>
      <c r="BD225" s="149">
        <f t="shared" si="101"/>
        <v>0</v>
      </c>
      <c r="BE225" s="149">
        <f>IFERROR(IF(VLOOKUP($D225,Listen!$A$2:$F$45,6,0)="Ja",BB225-MAX(BC225:BD225),BB225-BC225),0)</f>
        <v>0</v>
      </c>
    </row>
    <row r="226" spans="1:57" x14ac:dyDescent="0.25">
      <c r="A226" s="142">
        <v>222</v>
      </c>
      <c r="B226" s="143" t="str">
        <f>IF(AND(E226&lt;&gt;0,D226&lt;&gt;0,F226&lt;&gt;0),IF(C226&lt;&gt;0,CONCATENATE(C226,"-AGr",VLOOKUP(D226,Listen!$A$2:$D$45,4,FALSE),"-",E226,"-",F226,),CONCATENATE("AGr",VLOOKUP(D226,Listen!$A$2:$D$45,4,FALSE),"-",E226,"-",F226)),"keine vollständige ID")</f>
        <v>keine vollständige ID</v>
      </c>
      <c r="C226" s="28"/>
      <c r="D226" s="144"/>
      <c r="E226" s="144"/>
      <c r="F226" s="151"/>
      <c r="G226" s="12"/>
      <c r="H226" s="12"/>
      <c r="I226" s="12"/>
      <c r="J226" s="12"/>
      <c r="K226" s="12"/>
      <c r="L226" s="145">
        <f>IF(E226&gt;A_Stammdaten!$B$12,0,G226+H226-J226)</f>
        <v>0</v>
      </c>
      <c r="M226" s="12"/>
      <c r="N226" s="12"/>
      <c r="O226" s="12"/>
      <c r="P226" s="45">
        <f t="shared" si="79"/>
        <v>0</v>
      </c>
      <c r="Q226" s="26"/>
      <c r="R226" s="26"/>
      <c r="S226" s="26"/>
      <c r="T226" s="26"/>
      <c r="U226" s="146"/>
      <c r="V226" s="26"/>
      <c r="W226" s="46" t="str">
        <f t="shared" si="80"/>
        <v>-</v>
      </c>
      <c r="X226" s="46" t="str">
        <f t="shared" si="81"/>
        <v>-</v>
      </c>
      <c r="Y226" s="46">
        <f>IF(ISBLANK($D226),0,VLOOKUP($D226,Listen!$A$2:$C$45,2,FALSE))</f>
        <v>0</v>
      </c>
      <c r="Z226" s="46">
        <f>IF(ISBLANK($D226),0,VLOOKUP($D226,Listen!$A$2:$C$45,3,FALSE))</f>
        <v>0</v>
      </c>
      <c r="AA226" s="35">
        <f t="shared" si="103"/>
        <v>0</v>
      </c>
      <c r="AB226" s="35">
        <f t="shared" si="103"/>
        <v>0</v>
      </c>
      <c r="AC226" s="35">
        <f>IFERROR(IF(OR($R226&lt;&gt;"Ja",VLOOKUP($D226,Listen!$A$2:$F$45,5,0)="Nein",E226&lt;IF(D226="LNG Anbindungsanlagen gemäß separater Festlegung",2022,2023)),$Y226,$W226),0)</f>
        <v>0</v>
      </c>
      <c r="AD226" s="35">
        <f>IFERROR(IF(OR($R226&lt;&gt;"Ja",VLOOKUP($D226,Listen!$A$2:$F$45,5,0)="Nein",E226&lt;IF(D226="LNG Anbindungsanlagen gemäß separater Festlegung",2022,2023)),$Y226,$W226),0)</f>
        <v>0</v>
      </c>
      <c r="AE226" s="35">
        <f>IFERROR(IF(OR($S226&lt;&gt;"Ja",VLOOKUP($D226,Listen!$A$2:$F$45,6,0)="Nein"),$Y226,$X226),0)</f>
        <v>0</v>
      </c>
      <c r="AF226" s="35">
        <f>IFERROR(IF(OR($S226&lt;&gt;"Ja",VLOOKUP($D226,Listen!$A$2:$F$45,6,0)="Nein"),$Y226,$X226),0)</f>
        <v>0</v>
      </c>
      <c r="AG226" s="35">
        <f>IFERROR(IF(OR($S226&lt;&gt;"Ja",VLOOKUP($D226,Listen!$A$2:$F$45,6,0)="Nein"),$Y226,$X226),0)</f>
        <v>0</v>
      </c>
      <c r="AH226" s="37">
        <f t="shared" si="82"/>
        <v>0</v>
      </c>
      <c r="AI226" s="147">
        <f>IFERROR(IF(VLOOKUP($D226,Listen!$A$2:$F$45,6,0)="Ja",MAX(BC226:BD226),D_SAV!$BC226),0)</f>
        <v>0</v>
      </c>
      <c r="AJ226" s="37">
        <f t="shared" si="83"/>
        <v>0</v>
      </c>
      <c r="AL226" s="149">
        <f t="shared" si="84"/>
        <v>0</v>
      </c>
      <c r="AM226" s="149">
        <f t="shared" si="85"/>
        <v>0</v>
      </c>
      <c r="AN226" s="149">
        <f t="shared" si="86"/>
        <v>0</v>
      </c>
      <c r="AO226" s="149">
        <f t="shared" si="87"/>
        <v>0</v>
      </c>
      <c r="AP226" s="149">
        <f t="shared" si="88"/>
        <v>0</v>
      </c>
      <c r="AQ226" s="149">
        <f t="shared" si="89"/>
        <v>0</v>
      </c>
      <c r="AR226" s="149">
        <f t="shared" si="90"/>
        <v>0</v>
      </c>
      <c r="AS226" s="149">
        <f t="shared" si="91"/>
        <v>0</v>
      </c>
      <c r="AT226" s="149">
        <f t="shared" si="92"/>
        <v>0</v>
      </c>
      <c r="AU226" s="149">
        <f t="shared" si="93"/>
        <v>0</v>
      </c>
      <c r="AV226" s="149">
        <f t="shared" si="94"/>
        <v>0</v>
      </c>
      <c r="AW226" s="149">
        <f t="shared" si="95"/>
        <v>0</v>
      </c>
      <c r="AX226" s="149">
        <f t="shared" si="96"/>
        <v>0</v>
      </c>
      <c r="AY226" s="149">
        <f t="shared" si="97"/>
        <v>0</v>
      </c>
      <c r="AZ226" s="149">
        <f t="shared" si="98"/>
        <v>0</v>
      </c>
      <c r="BA226" s="149">
        <f>IFERROR(IF(VLOOKUP($D226,Listen!$A$2:$F$45,6,0)="Ja",AX226-MAX(AY226:AZ226),AX226-AY226),0)</f>
        <v>0</v>
      </c>
      <c r="BB226" s="149">
        <f t="shared" si="99"/>
        <v>0</v>
      </c>
      <c r="BC226" s="149">
        <f t="shared" si="100"/>
        <v>0</v>
      </c>
      <c r="BD226" s="149">
        <f t="shared" si="101"/>
        <v>0</v>
      </c>
      <c r="BE226" s="149">
        <f>IFERROR(IF(VLOOKUP($D226,Listen!$A$2:$F$45,6,0)="Ja",BB226-MAX(BC226:BD226),BB226-BC226),0)</f>
        <v>0</v>
      </c>
    </row>
    <row r="227" spans="1:57" x14ac:dyDescent="0.25">
      <c r="A227" s="142">
        <v>223</v>
      </c>
      <c r="B227" s="143" t="str">
        <f>IF(AND(E227&lt;&gt;0,D227&lt;&gt;0,F227&lt;&gt;0),IF(C227&lt;&gt;0,CONCATENATE(C227,"-AGr",VLOOKUP(D227,Listen!$A$2:$D$45,4,FALSE),"-",E227,"-",F227,),CONCATENATE("AGr",VLOOKUP(D227,Listen!$A$2:$D$45,4,FALSE),"-",E227,"-",F227)),"keine vollständige ID")</f>
        <v>keine vollständige ID</v>
      </c>
      <c r="C227" s="28"/>
      <c r="D227" s="144"/>
      <c r="E227" s="144"/>
      <c r="F227" s="151"/>
      <c r="G227" s="12"/>
      <c r="H227" s="12"/>
      <c r="I227" s="12"/>
      <c r="J227" s="12"/>
      <c r="K227" s="12"/>
      <c r="L227" s="145">
        <f>IF(E227&gt;A_Stammdaten!$B$12,0,G227+H227-J227)</f>
        <v>0</v>
      </c>
      <c r="M227" s="12"/>
      <c r="N227" s="12"/>
      <c r="O227" s="12"/>
      <c r="P227" s="45">
        <f t="shared" si="79"/>
        <v>0</v>
      </c>
      <c r="Q227" s="26"/>
      <c r="R227" s="26"/>
      <c r="S227" s="26"/>
      <c r="T227" s="26"/>
      <c r="U227" s="146"/>
      <c r="V227" s="26"/>
      <c r="W227" s="46" t="str">
        <f t="shared" si="80"/>
        <v>-</v>
      </c>
      <c r="X227" s="46" t="str">
        <f t="shared" si="81"/>
        <v>-</v>
      </c>
      <c r="Y227" s="46">
        <f>IF(ISBLANK($D227),0,VLOOKUP($D227,Listen!$A$2:$C$45,2,FALSE))</f>
        <v>0</v>
      </c>
      <c r="Z227" s="46">
        <f>IF(ISBLANK($D227),0,VLOOKUP($D227,Listen!$A$2:$C$45,3,FALSE))</f>
        <v>0</v>
      </c>
      <c r="AA227" s="35">
        <f t="shared" si="103"/>
        <v>0</v>
      </c>
      <c r="AB227" s="35">
        <f t="shared" si="103"/>
        <v>0</v>
      </c>
      <c r="AC227" s="35">
        <f>IFERROR(IF(OR($R227&lt;&gt;"Ja",VLOOKUP($D227,Listen!$A$2:$F$45,5,0)="Nein",E227&lt;IF(D227="LNG Anbindungsanlagen gemäß separater Festlegung",2022,2023)),$Y227,$W227),0)</f>
        <v>0</v>
      </c>
      <c r="AD227" s="35">
        <f>IFERROR(IF(OR($R227&lt;&gt;"Ja",VLOOKUP($D227,Listen!$A$2:$F$45,5,0)="Nein",E227&lt;IF(D227="LNG Anbindungsanlagen gemäß separater Festlegung",2022,2023)),$Y227,$W227),0)</f>
        <v>0</v>
      </c>
      <c r="AE227" s="35">
        <f>IFERROR(IF(OR($S227&lt;&gt;"Ja",VLOOKUP($D227,Listen!$A$2:$F$45,6,0)="Nein"),$Y227,$X227),0)</f>
        <v>0</v>
      </c>
      <c r="AF227" s="35">
        <f>IFERROR(IF(OR($S227&lt;&gt;"Ja",VLOOKUP($D227,Listen!$A$2:$F$45,6,0)="Nein"),$Y227,$X227),0)</f>
        <v>0</v>
      </c>
      <c r="AG227" s="35">
        <f>IFERROR(IF(OR($S227&lt;&gt;"Ja",VLOOKUP($D227,Listen!$A$2:$F$45,6,0)="Nein"),$Y227,$X227),0)</f>
        <v>0</v>
      </c>
      <c r="AH227" s="37">
        <f t="shared" si="82"/>
        <v>0</v>
      </c>
      <c r="AI227" s="147">
        <f>IFERROR(IF(VLOOKUP($D227,Listen!$A$2:$F$45,6,0)="Ja",MAX(BC227:BD227),D_SAV!$BC227),0)</f>
        <v>0</v>
      </c>
      <c r="AJ227" s="37">
        <f t="shared" si="83"/>
        <v>0</v>
      </c>
      <c r="AL227" s="149">
        <f t="shared" si="84"/>
        <v>0</v>
      </c>
      <c r="AM227" s="149">
        <f t="shared" si="85"/>
        <v>0</v>
      </c>
      <c r="AN227" s="149">
        <f t="shared" si="86"/>
        <v>0</v>
      </c>
      <c r="AO227" s="149">
        <f t="shared" si="87"/>
        <v>0</v>
      </c>
      <c r="AP227" s="149">
        <f t="shared" si="88"/>
        <v>0</v>
      </c>
      <c r="AQ227" s="149">
        <f t="shared" si="89"/>
        <v>0</v>
      </c>
      <c r="AR227" s="149">
        <f t="shared" si="90"/>
        <v>0</v>
      </c>
      <c r="AS227" s="149">
        <f t="shared" si="91"/>
        <v>0</v>
      </c>
      <c r="AT227" s="149">
        <f t="shared" si="92"/>
        <v>0</v>
      </c>
      <c r="AU227" s="149">
        <f t="shared" si="93"/>
        <v>0</v>
      </c>
      <c r="AV227" s="149">
        <f t="shared" si="94"/>
        <v>0</v>
      </c>
      <c r="AW227" s="149">
        <f t="shared" si="95"/>
        <v>0</v>
      </c>
      <c r="AX227" s="149">
        <f t="shared" si="96"/>
        <v>0</v>
      </c>
      <c r="AY227" s="149">
        <f t="shared" si="97"/>
        <v>0</v>
      </c>
      <c r="AZ227" s="149">
        <f t="shared" si="98"/>
        <v>0</v>
      </c>
      <c r="BA227" s="149">
        <f>IFERROR(IF(VLOOKUP($D227,Listen!$A$2:$F$45,6,0)="Ja",AX227-MAX(AY227:AZ227),AX227-AY227),0)</f>
        <v>0</v>
      </c>
      <c r="BB227" s="149">
        <f t="shared" si="99"/>
        <v>0</v>
      </c>
      <c r="BC227" s="149">
        <f t="shared" si="100"/>
        <v>0</v>
      </c>
      <c r="BD227" s="149">
        <f t="shared" si="101"/>
        <v>0</v>
      </c>
      <c r="BE227" s="149">
        <f>IFERROR(IF(VLOOKUP($D227,Listen!$A$2:$F$45,6,0)="Ja",BB227-MAX(BC227:BD227),BB227-BC227),0)</f>
        <v>0</v>
      </c>
    </row>
    <row r="228" spans="1:57" x14ac:dyDescent="0.25">
      <c r="A228" s="142">
        <v>224</v>
      </c>
      <c r="B228" s="143" t="str">
        <f>IF(AND(E228&lt;&gt;0,D228&lt;&gt;0,F228&lt;&gt;0),IF(C228&lt;&gt;0,CONCATENATE(C228,"-AGr",VLOOKUP(D228,Listen!$A$2:$D$45,4,FALSE),"-",E228,"-",F228,),CONCATENATE("AGr",VLOOKUP(D228,Listen!$A$2:$D$45,4,FALSE),"-",E228,"-",F228)),"keine vollständige ID")</f>
        <v>keine vollständige ID</v>
      </c>
      <c r="C228" s="28"/>
      <c r="D228" s="144"/>
      <c r="E228" s="144"/>
      <c r="F228" s="151"/>
      <c r="G228" s="12"/>
      <c r="H228" s="12"/>
      <c r="I228" s="12"/>
      <c r="J228" s="12"/>
      <c r="K228" s="12"/>
      <c r="L228" s="145">
        <f>IF(E228&gt;A_Stammdaten!$B$12,0,G228+H228-J228)</f>
        <v>0</v>
      </c>
      <c r="M228" s="12"/>
      <c r="N228" s="12"/>
      <c r="O228" s="12"/>
      <c r="P228" s="45">
        <f t="shared" si="79"/>
        <v>0</v>
      </c>
      <c r="Q228" s="26"/>
      <c r="R228" s="26"/>
      <c r="S228" s="26"/>
      <c r="T228" s="26"/>
      <c r="U228" s="146"/>
      <c r="V228" s="26"/>
      <c r="W228" s="46" t="str">
        <f t="shared" si="80"/>
        <v>-</v>
      </c>
      <c r="X228" s="46" t="str">
        <f t="shared" si="81"/>
        <v>-</v>
      </c>
      <c r="Y228" s="46">
        <f>IF(ISBLANK($D228),0,VLOOKUP($D228,Listen!$A$2:$C$45,2,FALSE))</f>
        <v>0</v>
      </c>
      <c r="Z228" s="46">
        <f>IF(ISBLANK($D228),0,VLOOKUP($D228,Listen!$A$2:$C$45,3,FALSE))</f>
        <v>0</v>
      </c>
      <c r="AA228" s="35">
        <f t="shared" si="103"/>
        <v>0</v>
      </c>
      <c r="AB228" s="35">
        <f t="shared" si="103"/>
        <v>0</v>
      </c>
      <c r="AC228" s="35">
        <f>IFERROR(IF(OR($R228&lt;&gt;"Ja",VLOOKUP($D228,Listen!$A$2:$F$45,5,0)="Nein",E228&lt;IF(D228="LNG Anbindungsanlagen gemäß separater Festlegung",2022,2023)),$Y228,$W228),0)</f>
        <v>0</v>
      </c>
      <c r="AD228" s="35">
        <f>IFERROR(IF(OR($R228&lt;&gt;"Ja",VLOOKUP($D228,Listen!$A$2:$F$45,5,0)="Nein",E228&lt;IF(D228="LNG Anbindungsanlagen gemäß separater Festlegung",2022,2023)),$Y228,$W228),0)</f>
        <v>0</v>
      </c>
      <c r="AE228" s="35">
        <f>IFERROR(IF(OR($S228&lt;&gt;"Ja",VLOOKUP($D228,Listen!$A$2:$F$45,6,0)="Nein"),$Y228,$X228),0)</f>
        <v>0</v>
      </c>
      <c r="AF228" s="35">
        <f>IFERROR(IF(OR($S228&lt;&gt;"Ja",VLOOKUP($D228,Listen!$A$2:$F$45,6,0)="Nein"),$Y228,$X228),0)</f>
        <v>0</v>
      </c>
      <c r="AG228" s="35">
        <f>IFERROR(IF(OR($S228&lt;&gt;"Ja",VLOOKUP($D228,Listen!$A$2:$F$45,6,0)="Nein"),$Y228,$X228),0)</f>
        <v>0</v>
      </c>
      <c r="AH228" s="37">
        <f t="shared" si="82"/>
        <v>0</v>
      </c>
      <c r="AI228" s="147">
        <f>IFERROR(IF(VLOOKUP($D228,Listen!$A$2:$F$45,6,0)="Ja",MAX(BC228:BD228),D_SAV!$BC228),0)</f>
        <v>0</v>
      </c>
      <c r="AJ228" s="37">
        <f t="shared" si="83"/>
        <v>0</v>
      </c>
      <c r="AL228" s="149">
        <f t="shared" si="84"/>
        <v>0</v>
      </c>
      <c r="AM228" s="149">
        <f t="shared" si="85"/>
        <v>0</v>
      </c>
      <c r="AN228" s="149">
        <f t="shared" si="86"/>
        <v>0</v>
      </c>
      <c r="AO228" s="149">
        <f t="shared" si="87"/>
        <v>0</v>
      </c>
      <c r="AP228" s="149">
        <f t="shared" si="88"/>
        <v>0</v>
      </c>
      <c r="AQ228" s="149">
        <f t="shared" si="89"/>
        <v>0</v>
      </c>
      <c r="AR228" s="149">
        <f t="shared" si="90"/>
        <v>0</v>
      </c>
      <c r="AS228" s="149">
        <f t="shared" si="91"/>
        <v>0</v>
      </c>
      <c r="AT228" s="149">
        <f t="shared" si="92"/>
        <v>0</v>
      </c>
      <c r="AU228" s="149">
        <f t="shared" si="93"/>
        <v>0</v>
      </c>
      <c r="AV228" s="149">
        <f t="shared" si="94"/>
        <v>0</v>
      </c>
      <c r="AW228" s="149">
        <f t="shared" si="95"/>
        <v>0</v>
      </c>
      <c r="AX228" s="149">
        <f t="shared" si="96"/>
        <v>0</v>
      </c>
      <c r="AY228" s="149">
        <f t="shared" si="97"/>
        <v>0</v>
      </c>
      <c r="AZ228" s="149">
        <f t="shared" si="98"/>
        <v>0</v>
      </c>
      <c r="BA228" s="149">
        <f>IFERROR(IF(VLOOKUP($D228,Listen!$A$2:$F$45,6,0)="Ja",AX228-MAX(AY228:AZ228),AX228-AY228),0)</f>
        <v>0</v>
      </c>
      <c r="BB228" s="149">
        <f t="shared" si="99"/>
        <v>0</v>
      </c>
      <c r="BC228" s="149">
        <f t="shared" si="100"/>
        <v>0</v>
      </c>
      <c r="BD228" s="149">
        <f t="shared" si="101"/>
        <v>0</v>
      </c>
      <c r="BE228" s="149">
        <f>IFERROR(IF(VLOOKUP($D228,Listen!$A$2:$F$45,6,0)="Ja",BB228-MAX(BC228:BD228),BB228-BC228),0)</f>
        <v>0</v>
      </c>
    </row>
    <row r="229" spans="1:57" x14ac:dyDescent="0.25">
      <c r="A229" s="142">
        <v>225</v>
      </c>
      <c r="B229" s="143" t="str">
        <f>IF(AND(E229&lt;&gt;0,D229&lt;&gt;0,F229&lt;&gt;0),IF(C229&lt;&gt;0,CONCATENATE(C229,"-AGr",VLOOKUP(D229,Listen!$A$2:$D$45,4,FALSE),"-",E229,"-",F229,),CONCATENATE("AGr",VLOOKUP(D229,Listen!$A$2:$D$45,4,FALSE),"-",E229,"-",F229)),"keine vollständige ID")</f>
        <v>keine vollständige ID</v>
      </c>
      <c r="C229" s="28"/>
      <c r="D229" s="144"/>
      <c r="E229" s="144"/>
      <c r="F229" s="151"/>
      <c r="G229" s="12"/>
      <c r="H229" s="12"/>
      <c r="I229" s="12"/>
      <c r="J229" s="12"/>
      <c r="K229" s="12"/>
      <c r="L229" s="145">
        <f>IF(E229&gt;A_Stammdaten!$B$12,0,G229+H229-J229)</f>
        <v>0</v>
      </c>
      <c r="M229" s="12"/>
      <c r="N229" s="12"/>
      <c r="O229" s="12"/>
      <c r="P229" s="45">
        <f t="shared" si="79"/>
        <v>0</v>
      </c>
      <c r="Q229" s="26"/>
      <c r="R229" s="26"/>
      <c r="S229" s="26"/>
      <c r="T229" s="26"/>
      <c r="U229" s="146"/>
      <c r="V229" s="26"/>
      <c r="W229" s="46" t="str">
        <f t="shared" si="80"/>
        <v>-</v>
      </c>
      <c r="X229" s="46" t="str">
        <f t="shared" si="81"/>
        <v>-</v>
      </c>
      <c r="Y229" s="46">
        <f>IF(ISBLANK($D229),0,VLOOKUP($D229,Listen!$A$2:$C$45,2,FALSE))</f>
        <v>0</v>
      </c>
      <c r="Z229" s="46">
        <f>IF(ISBLANK($D229),0,VLOOKUP($D229,Listen!$A$2:$C$45,3,FALSE))</f>
        <v>0</v>
      </c>
      <c r="AA229" s="35">
        <f t="shared" si="103"/>
        <v>0</v>
      </c>
      <c r="AB229" s="35">
        <f t="shared" si="103"/>
        <v>0</v>
      </c>
      <c r="AC229" s="35">
        <f>IFERROR(IF(OR($R229&lt;&gt;"Ja",VLOOKUP($D229,Listen!$A$2:$F$45,5,0)="Nein",E229&lt;IF(D229="LNG Anbindungsanlagen gemäß separater Festlegung",2022,2023)),$Y229,$W229),0)</f>
        <v>0</v>
      </c>
      <c r="AD229" s="35">
        <f>IFERROR(IF(OR($R229&lt;&gt;"Ja",VLOOKUP($D229,Listen!$A$2:$F$45,5,0)="Nein",E229&lt;IF(D229="LNG Anbindungsanlagen gemäß separater Festlegung",2022,2023)),$Y229,$W229),0)</f>
        <v>0</v>
      </c>
      <c r="AE229" s="35">
        <f>IFERROR(IF(OR($S229&lt;&gt;"Ja",VLOOKUP($D229,Listen!$A$2:$F$45,6,0)="Nein"),$Y229,$X229),0)</f>
        <v>0</v>
      </c>
      <c r="AF229" s="35">
        <f>IFERROR(IF(OR($S229&lt;&gt;"Ja",VLOOKUP($D229,Listen!$A$2:$F$45,6,0)="Nein"),$Y229,$X229),0)</f>
        <v>0</v>
      </c>
      <c r="AG229" s="35">
        <f>IFERROR(IF(OR($S229&lt;&gt;"Ja",VLOOKUP($D229,Listen!$A$2:$F$45,6,0)="Nein"),$Y229,$X229),0)</f>
        <v>0</v>
      </c>
      <c r="AH229" s="37">
        <f t="shared" si="82"/>
        <v>0</v>
      </c>
      <c r="AI229" s="147">
        <f>IFERROR(IF(VLOOKUP($D229,Listen!$A$2:$F$45,6,0)="Ja",MAX(BC229:BD229),D_SAV!$BC229),0)</f>
        <v>0</v>
      </c>
      <c r="AJ229" s="37">
        <f t="shared" si="83"/>
        <v>0</v>
      </c>
      <c r="AL229" s="149">
        <f t="shared" si="84"/>
        <v>0</v>
      </c>
      <c r="AM229" s="149">
        <f t="shared" si="85"/>
        <v>0</v>
      </c>
      <c r="AN229" s="149">
        <f t="shared" si="86"/>
        <v>0</v>
      </c>
      <c r="AO229" s="149">
        <f t="shared" si="87"/>
        <v>0</v>
      </c>
      <c r="AP229" s="149">
        <f t="shared" si="88"/>
        <v>0</v>
      </c>
      <c r="AQ229" s="149">
        <f t="shared" si="89"/>
        <v>0</v>
      </c>
      <c r="AR229" s="149">
        <f t="shared" si="90"/>
        <v>0</v>
      </c>
      <c r="AS229" s="149">
        <f t="shared" si="91"/>
        <v>0</v>
      </c>
      <c r="AT229" s="149">
        <f t="shared" si="92"/>
        <v>0</v>
      </c>
      <c r="AU229" s="149">
        <f t="shared" si="93"/>
        <v>0</v>
      </c>
      <c r="AV229" s="149">
        <f t="shared" si="94"/>
        <v>0</v>
      </c>
      <c r="AW229" s="149">
        <f t="shared" si="95"/>
        <v>0</v>
      </c>
      <c r="AX229" s="149">
        <f t="shared" si="96"/>
        <v>0</v>
      </c>
      <c r="AY229" s="149">
        <f t="shared" si="97"/>
        <v>0</v>
      </c>
      <c r="AZ229" s="149">
        <f t="shared" si="98"/>
        <v>0</v>
      </c>
      <c r="BA229" s="149">
        <f>IFERROR(IF(VLOOKUP($D229,Listen!$A$2:$F$45,6,0)="Ja",AX229-MAX(AY229:AZ229),AX229-AY229),0)</f>
        <v>0</v>
      </c>
      <c r="BB229" s="149">
        <f t="shared" si="99"/>
        <v>0</v>
      </c>
      <c r="BC229" s="149">
        <f t="shared" si="100"/>
        <v>0</v>
      </c>
      <c r="BD229" s="149">
        <f t="shared" si="101"/>
        <v>0</v>
      </c>
      <c r="BE229" s="149">
        <f>IFERROR(IF(VLOOKUP($D229,Listen!$A$2:$F$45,6,0)="Ja",BB229-MAX(BC229:BD229),BB229-BC229),0)</f>
        <v>0</v>
      </c>
    </row>
    <row r="230" spans="1:57" x14ac:dyDescent="0.25">
      <c r="A230" s="142">
        <v>226</v>
      </c>
      <c r="B230" s="143" t="str">
        <f>IF(AND(E230&lt;&gt;0,D230&lt;&gt;0,F230&lt;&gt;0),IF(C230&lt;&gt;0,CONCATENATE(C230,"-AGr",VLOOKUP(D230,Listen!$A$2:$D$45,4,FALSE),"-",E230,"-",F230,),CONCATENATE("AGr",VLOOKUP(D230,Listen!$A$2:$D$45,4,FALSE),"-",E230,"-",F230)),"keine vollständige ID")</f>
        <v>keine vollständige ID</v>
      </c>
      <c r="C230" s="28"/>
      <c r="D230" s="144"/>
      <c r="E230" s="144"/>
      <c r="F230" s="151"/>
      <c r="G230" s="12"/>
      <c r="H230" s="12"/>
      <c r="I230" s="12"/>
      <c r="J230" s="12"/>
      <c r="K230" s="12"/>
      <c r="L230" s="145">
        <f>IF(E230&gt;A_Stammdaten!$B$12,0,G230+H230-J230)</f>
        <v>0</v>
      </c>
      <c r="M230" s="12"/>
      <c r="N230" s="12"/>
      <c r="O230" s="12"/>
      <c r="P230" s="45">
        <f t="shared" si="79"/>
        <v>0</v>
      </c>
      <c r="Q230" s="26"/>
      <c r="R230" s="26"/>
      <c r="S230" s="26"/>
      <c r="T230" s="26"/>
      <c r="U230" s="146"/>
      <c r="V230" s="26"/>
      <c r="W230" s="46" t="str">
        <f t="shared" si="80"/>
        <v>-</v>
      </c>
      <c r="X230" s="46" t="str">
        <f t="shared" si="81"/>
        <v>-</v>
      </c>
      <c r="Y230" s="46">
        <f>IF(ISBLANK($D230),0,VLOOKUP($D230,Listen!$A$2:$C$45,2,FALSE))</f>
        <v>0</v>
      </c>
      <c r="Z230" s="46">
        <f>IF(ISBLANK($D230),0,VLOOKUP($D230,Listen!$A$2:$C$45,3,FALSE))</f>
        <v>0</v>
      </c>
      <c r="AA230" s="35">
        <f t="shared" si="103"/>
        <v>0</v>
      </c>
      <c r="AB230" s="35">
        <f t="shared" si="103"/>
        <v>0</v>
      </c>
      <c r="AC230" s="35">
        <f>IFERROR(IF(OR($R230&lt;&gt;"Ja",VLOOKUP($D230,Listen!$A$2:$F$45,5,0)="Nein",E230&lt;IF(D230="LNG Anbindungsanlagen gemäß separater Festlegung",2022,2023)),$Y230,$W230),0)</f>
        <v>0</v>
      </c>
      <c r="AD230" s="35">
        <f>IFERROR(IF(OR($R230&lt;&gt;"Ja",VLOOKUP($D230,Listen!$A$2:$F$45,5,0)="Nein",E230&lt;IF(D230="LNG Anbindungsanlagen gemäß separater Festlegung",2022,2023)),$Y230,$W230),0)</f>
        <v>0</v>
      </c>
      <c r="AE230" s="35">
        <f>IFERROR(IF(OR($S230&lt;&gt;"Ja",VLOOKUP($D230,Listen!$A$2:$F$45,6,0)="Nein"),$Y230,$X230),0)</f>
        <v>0</v>
      </c>
      <c r="AF230" s="35">
        <f>IFERROR(IF(OR($S230&lt;&gt;"Ja",VLOOKUP($D230,Listen!$A$2:$F$45,6,0)="Nein"),$Y230,$X230),0)</f>
        <v>0</v>
      </c>
      <c r="AG230" s="35">
        <f>IFERROR(IF(OR($S230&lt;&gt;"Ja",VLOOKUP($D230,Listen!$A$2:$F$45,6,0)="Nein"),$Y230,$X230),0)</f>
        <v>0</v>
      </c>
      <c r="AH230" s="37">
        <f t="shared" si="82"/>
        <v>0</v>
      </c>
      <c r="AI230" s="147">
        <f>IFERROR(IF(VLOOKUP($D230,Listen!$A$2:$F$45,6,0)="Ja",MAX(BC230:BD230),D_SAV!$BC230),0)</f>
        <v>0</v>
      </c>
      <c r="AJ230" s="37">
        <f t="shared" si="83"/>
        <v>0</v>
      </c>
      <c r="AL230" s="149">
        <f t="shared" si="84"/>
        <v>0</v>
      </c>
      <c r="AM230" s="149">
        <f t="shared" si="85"/>
        <v>0</v>
      </c>
      <c r="AN230" s="149">
        <f t="shared" si="86"/>
        <v>0</v>
      </c>
      <c r="AO230" s="149">
        <f t="shared" si="87"/>
        <v>0</v>
      </c>
      <c r="AP230" s="149">
        <f t="shared" si="88"/>
        <v>0</v>
      </c>
      <c r="AQ230" s="149">
        <f t="shared" si="89"/>
        <v>0</v>
      </c>
      <c r="AR230" s="149">
        <f t="shared" si="90"/>
        <v>0</v>
      </c>
      <c r="AS230" s="149">
        <f t="shared" si="91"/>
        <v>0</v>
      </c>
      <c r="AT230" s="149">
        <f t="shared" si="92"/>
        <v>0</v>
      </c>
      <c r="AU230" s="149">
        <f t="shared" si="93"/>
        <v>0</v>
      </c>
      <c r="AV230" s="149">
        <f t="shared" si="94"/>
        <v>0</v>
      </c>
      <c r="AW230" s="149">
        <f t="shared" si="95"/>
        <v>0</v>
      </c>
      <c r="AX230" s="149">
        <f t="shared" si="96"/>
        <v>0</v>
      </c>
      <c r="AY230" s="149">
        <f t="shared" si="97"/>
        <v>0</v>
      </c>
      <c r="AZ230" s="149">
        <f t="shared" si="98"/>
        <v>0</v>
      </c>
      <c r="BA230" s="149">
        <f>IFERROR(IF(VLOOKUP($D230,Listen!$A$2:$F$45,6,0)="Ja",AX230-MAX(AY230:AZ230),AX230-AY230),0)</f>
        <v>0</v>
      </c>
      <c r="BB230" s="149">
        <f t="shared" si="99"/>
        <v>0</v>
      </c>
      <c r="BC230" s="149">
        <f t="shared" si="100"/>
        <v>0</v>
      </c>
      <c r="BD230" s="149">
        <f t="shared" si="101"/>
        <v>0</v>
      </c>
      <c r="BE230" s="149">
        <f>IFERROR(IF(VLOOKUP($D230,Listen!$A$2:$F$45,6,0)="Ja",BB230-MAX(BC230:BD230),BB230-BC230),0)</f>
        <v>0</v>
      </c>
    </row>
    <row r="231" spans="1:57" x14ac:dyDescent="0.25">
      <c r="A231" s="142">
        <v>227</v>
      </c>
      <c r="B231" s="143" t="str">
        <f>IF(AND(E231&lt;&gt;0,D231&lt;&gt;0,F231&lt;&gt;0),IF(C231&lt;&gt;0,CONCATENATE(C231,"-AGr",VLOOKUP(D231,Listen!$A$2:$D$45,4,FALSE),"-",E231,"-",F231,),CONCATENATE("AGr",VLOOKUP(D231,Listen!$A$2:$D$45,4,FALSE),"-",E231,"-",F231)),"keine vollständige ID")</f>
        <v>keine vollständige ID</v>
      </c>
      <c r="C231" s="28"/>
      <c r="D231" s="144"/>
      <c r="E231" s="144"/>
      <c r="F231" s="151"/>
      <c r="G231" s="12"/>
      <c r="H231" s="12"/>
      <c r="I231" s="12"/>
      <c r="J231" s="12"/>
      <c r="K231" s="12"/>
      <c r="L231" s="145">
        <f>IF(E231&gt;A_Stammdaten!$B$12,0,G231+H231-J231)</f>
        <v>0</v>
      </c>
      <c r="M231" s="12"/>
      <c r="N231" s="12"/>
      <c r="O231" s="12"/>
      <c r="P231" s="45">
        <f t="shared" si="79"/>
        <v>0</v>
      </c>
      <c r="Q231" s="26"/>
      <c r="R231" s="26"/>
      <c r="S231" s="26"/>
      <c r="T231" s="26"/>
      <c r="U231" s="146"/>
      <c r="V231" s="26"/>
      <c r="W231" s="46" t="str">
        <f t="shared" si="80"/>
        <v>-</v>
      </c>
      <c r="X231" s="46" t="str">
        <f t="shared" si="81"/>
        <v>-</v>
      </c>
      <c r="Y231" s="46">
        <f>IF(ISBLANK($D231),0,VLOOKUP($D231,Listen!$A$2:$C$45,2,FALSE))</f>
        <v>0</v>
      </c>
      <c r="Z231" s="46">
        <f>IF(ISBLANK($D231),0,VLOOKUP($D231,Listen!$A$2:$C$45,3,FALSE))</f>
        <v>0</v>
      </c>
      <c r="AA231" s="35">
        <f t="shared" si="103"/>
        <v>0</v>
      </c>
      <c r="AB231" s="35">
        <f t="shared" si="103"/>
        <v>0</v>
      </c>
      <c r="AC231" s="35">
        <f>IFERROR(IF(OR($R231&lt;&gt;"Ja",VLOOKUP($D231,Listen!$A$2:$F$45,5,0)="Nein",E231&lt;IF(D231="LNG Anbindungsanlagen gemäß separater Festlegung",2022,2023)),$Y231,$W231),0)</f>
        <v>0</v>
      </c>
      <c r="AD231" s="35">
        <f>IFERROR(IF(OR($R231&lt;&gt;"Ja",VLOOKUP($D231,Listen!$A$2:$F$45,5,0)="Nein",E231&lt;IF(D231="LNG Anbindungsanlagen gemäß separater Festlegung",2022,2023)),$Y231,$W231),0)</f>
        <v>0</v>
      </c>
      <c r="AE231" s="35">
        <f>IFERROR(IF(OR($S231&lt;&gt;"Ja",VLOOKUP($D231,Listen!$A$2:$F$45,6,0)="Nein"),$Y231,$X231),0)</f>
        <v>0</v>
      </c>
      <c r="AF231" s="35">
        <f>IFERROR(IF(OR($S231&lt;&gt;"Ja",VLOOKUP($D231,Listen!$A$2:$F$45,6,0)="Nein"),$Y231,$X231),0)</f>
        <v>0</v>
      </c>
      <c r="AG231" s="35">
        <f>IFERROR(IF(OR($S231&lt;&gt;"Ja",VLOOKUP($D231,Listen!$A$2:$F$45,6,0)="Nein"),$Y231,$X231),0)</f>
        <v>0</v>
      </c>
      <c r="AH231" s="37">
        <f t="shared" si="82"/>
        <v>0</v>
      </c>
      <c r="AI231" s="147">
        <f>IFERROR(IF(VLOOKUP($D231,Listen!$A$2:$F$45,6,0)="Ja",MAX(BC231:BD231),D_SAV!$BC231),0)</f>
        <v>0</v>
      </c>
      <c r="AJ231" s="37">
        <f t="shared" si="83"/>
        <v>0</v>
      </c>
      <c r="AL231" s="149">
        <f t="shared" si="84"/>
        <v>0</v>
      </c>
      <c r="AM231" s="149">
        <f t="shared" si="85"/>
        <v>0</v>
      </c>
      <c r="AN231" s="149">
        <f t="shared" si="86"/>
        <v>0</v>
      </c>
      <c r="AO231" s="149">
        <f t="shared" si="87"/>
        <v>0</v>
      </c>
      <c r="AP231" s="149">
        <f t="shared" si="88"/>
        <v>0</v>
      </c>
      <c r="AQ231" s="149">
        <f t="shared" si="89"/>
        <v>0</v>
      </c>
      <c r="AR231" s="149">
        <f t="shared" si="90"/>
        <v>0</v>
      </c>
      <c r="AS231" s="149">
        <f t="shared" si="91"/>
        <v>0</v>
      </c>
      <c r="AT231" s="149">
        <f t="shared" si="92"/>
        <v>0</v>
      </c>
      <c r="AU231" s="149">
        <f t="shared" si="93"/>
        <v>0</v>
      </c>
      <c r="AV231" s="149">
        <f t="shared" si="94"/>
        <v>0</v>
      </c>
      <c r="AW231" s="149">
        <f t="shared" si="95"/>
        <v>0</v>
      </c>
      <c r="AX231" s="149">
        <f t="shared" si="96"/>
        <v>0</v>
      </c>
      <c r="AY231" s="149">
        <f t="shared" si="97"/>
        <v>0</v>
      </c>
      <c r="AZ231" s="149">
        <f t="shared" si="98"/>
        <v>0</v>
      </c>
      <c r="BA231" s="149">
        <f>IFERROR(IF(VLOOKUP($D231,Listen!$A$2:$F$45,6,0)="Ja",AX231-MAX(AY231:AZ231),AX231-AY231),0)</f>
        <v>0</v>
      </c>
      <c r="BB231" s="149">
        <f t="shared" si="99"/>
        <v>0</v>
      </c>
      <c r="BC231" s="149">
        <f t="shared" si="100"/>
        <v>0</v>
      </c>
      <c r="BD231" s="149">
        <f t="shared" si="101"/>
        <v>0</v>
      </c>
      <c r="BE231" s="149">
        <f>IFERROR(IF(VLOOKUP($D231,Listen!$A$2:$F$45,6,0)="Ja",BB231-MAX(BC231:BD231),BB231-BC231),0)</f>
        <v>0</v>
      </c>
    </row>
    <row r="232" spans="1:57" x14ac:dyDescent="0.25">
      <c r="A232" s="142">
        <v>228</v>
      </c>
      <c r="B232" s="143" t="str">
        <f>IF(AND(E232&lt;&gt;0,D232&lt;&gt;0,F232&lt;&gt;0),IF(C232&lt;&gt;0,CONCATENATE(C232,"-AGr",VLOOKUP(D232,Listen!$A$2:$D$45,4,FALSE),"-",E232,"-",F232,),CONCATENATE("AGr",VLOOKUP(D232,Listen!$A$2:$D$45,4,FALSE),"-",E232,"-",F232)),"keine vollständige ID")</f>
        <v>keine vollständige ID</v>
      </c>
      <c r="C232" s="28"/>
      <c r="D232" s="144"/>
      <c r="E232" s="144"/>
      <c r="F232" s="151"/>
      <c r="G232" s="12"/>
      <c r="H232" s="12"/>
      <c r="I232" s="12"/>
      <c r="J232" s="12"/>
      <c r="K232" s="12"/>
      <c r="L232" s="145">
        <f>IF(E232&gt;A_Stammdaten!$B$12,0,G232+H232-J232)</f>
        <v>0</v>
      </c>
      <c r="M232" s="12"/>
      <c r="N232" s="12"/>
      <c r="O232" s="12"/>
      <c r="P232" s="45">
        <f t="shared" si="79"/>
        <v>0</v>
      </c>
      <c r="Q232" s="26"/>
      <c r="R232" s="26"/>
      <c r="S232" s="26"/>
      <c r="T232" s="26"/>
      <c r="U232" s="146"/>
      <c r="V232" s="26"/>
      <c r="W232" s="46" t="str">
        <f t="shared" si="80"/>
        <v>-</v>
      </c>
      <c r="X232" s="46" t="str">
        <f t="shared" si="81"/>
        <v>-</v>
      </c>
      <c r="Y232" s="46">
        <f>IF(ISBLANK($D232),0,VLOOKUP($D232,Listen!$A$2:$C$45,2,FALSE))</f>
        <v>0</v>
      </c>
      <c r="Z232" s="46">
        <f>IF(ISBLANK($D232),0,VLOOKUP($D232,Listen!$A$2:$C$45,3,FALSE))</f>
        <v>0</v>
      </c>
      <c r="AA232" s="35">
        <f t="shared" si="103"/>
        <v>0</v>
      </c>
      <c r="AB232" s="35">
        <f t="shared" si="103"/>
        <v>0</v>
      </c>
      <c r="AC232" s="35">
        <f>IFERROR(IF(OR($R232&lt;&gt;"Ja",VLOOKUP($D232,Listen!$A$2:$F$45,5,0)="Nein",E232&lt;IF(D232="LNG Anbindungsanlagen gemäß separater Festlegung",2022,2023)),$Y232,$W232),0)</f>
        <v>0</v>
      </c>
      <c r="AD232" s="35">
        <f>IFERROR(IF(OR($R232&lt;&gt;"Ja",VLOOKUP($D232,Listen!$A$2:$F$45,5,0)="Nein",E232&lt;IF(D232="LNG Anbindungsanlagen gemäß separater Festlegung",2022,2023)),$Y232,$W232),0)</f>
        <v>0</v>
      </c>
      <c r="AE232" s="35">
        <f>IFERROR(IF(OR($S232&lt;&gt;"Ja",VLOOKUP($D232,Listen!$A$2:$F$45,6,0)="Nein"),$Y232,$X232),0)</f>
        <v>0</v>
      </c>
      <c r="AF232" s="35">
        <f>IFERROR(IF(OR($S232&lt;&gt;"Ja",VLOOKUP($D232,Listen!$A$2:$F$45,6,0)="Nein"),$Y232,$X232),0)</f>
        <v>0</v>
      </c>
      <c r="AG232" s="35">
        <f>IFERROR(IF(OR($S232&lt;&gt;"Ja",VLOOKUP($D232,Listen!$A$2:$F$45,6,0)="Nein"),$Y232,$X232),0)</f>
        <v>0</v>
      </c>
      <c r="AH232" s="37">
        <f t="shared" si="82"/>
        <v>0</v>
      </c>
      <c r="AI232" s="147">
        <f>IFERROR(IF(VLOOKUP($D232,Listen!$A$2:$F$45,6,0)="Ja",MAX(BC232:BD232),D_SAV!$BC232),0)</f>
        <v>0</v>
      </c>
      <c r="AJ232" s="37">
        <f t="shared" si="83"/>
        <v>0</v>
      </c>
      <c r="AL232" s="149">
        <f t="shared" si="84"/>
        <v>0</v>
      </c>
      <c r="AM232" s="149">
        <f t="shared" si="85"/>
        <v>0</v>
      </c>
      <c r="AN232" s="149">
        <f t="shared" si="86"/>
        <v>0</v>
      </c>
      <c r="AO232" s="149">
        <f t="shared" si="87"/>
        <v>0</v>
      </c>
      <c r="AP232" s="149">
        <f t="shared" si="88"/>
        <v>0</v>
      </c>
      <c r="AQ232" s="149">
        <f t="shared" si="89"/>
        <v>0</v>
      </c>
      <c r="AR232" s="149">
        <f t="shared" si="90"/>
        <v>0</v>
      </c>
      <c r="AS232" s="149">
        <f t="shared" si="91"/>
        <v>0</v>
      </c>
      <c r="AT232" s="149">
        <f t="shared" si="92"/>
        <v>0</v>
      </c>
      <c r="AU232" s="149">
        <f t="shared" si="93"/>
        <v>0</v>
      </c>
      <c r="AV232" s="149">
        <f t="shared" si="94"/>
        <v>0</v>
      </c>
      <c r="AW232" s="149">
        <f t="shared" si="95"/>
        <v>0</v>
      </c>
      <c r="AX232" s="149">
        <f t="shared" si="96"/>
        <v>0</v>
      </c>
      <c r="AY232" s="149">
        <f t="shared" si="97"/>
        <v>0</v>
      </c>
      <c r="AZ232" s="149">
        <f t="shared" si="98"/>
        <v>0</v>
      </c>
      <c r="BA232" s="149">
        <f>IFERROR(IF(VLOOKUP($D232,Listen!$A$2:$F$45,6,0)="Ja",AX232-MAX(AY232:AZ232),AX232-AY232),0)</f>
        <v>0</v>
      </c>
      <c r="BB232" s="149">
        <f t="shared" si="99"/>
        <v>0</v>
      </c>
      <c r="BC232" s="149">
        <f t="shared" si="100"/>
        <v>0</v>
      </c>
      <c r="BD232" s="149">
        <f t="shared" si="101"/>
        <v>0</v>
      </c>
      <c r="BE232" s="149">
        <f>IFERROR(IF(VLOOKUP($D232,Listen!$A$2:$F$45,6,0)="Ja",BB232-MAX(BC232:BD232),BB232-BC232),0)</f>
        <v>0</v>
      </c>
    </row>
    <row r="233" spans="1:57" x14ac:dyDescent="0.25">
      <c r="A233" s="142">
        <v>229</v>
      </c>
      <c r="B233" s="143" t="str">
        <f>IF(AND(E233&lt;&gt;0,D233&lt;&gt;0,F233&lt;&gt;0),IF(C233&lt;&gt;0,CONCATENATE(C233,"-AGr",VLOOKUP(D233,Listen!$A$2:$D$45,4,FALSE),"-",E233,"-",F233,),CONCATENATE("AGr",VLOOKUP(D233,Listen!$A$2:$D$45,4,FALSE),"-",E233,"-",F233)),"keine vollständige ID")</f>
        <v>keine vollständige ID</v>
      </c>
      <c r="C233" s="28"/>
      <c r="D233" s="144"/>
      <c r="E233" s="144"/>
      <c r="F233" s="151"/>
      <c r="G233" s="12"/>
      <c r="H233" s="12"/>
      <c r="I233" s="12"/>
      <c r="J233" s="12"/>
      <c r="K233" s="12"/>
      <c r="L233" s="145">
        <f>IF(E233&gt;A_Stammdaten!$B$12,0,G233+H233-J233)</f>
        <v>0</v>
      </c>
      <c r="M233" s="12"/>
      <c r="N233" s="12"/>
      <c r="O233" s="12"/>
      <c r="P233" s="45">
        <f t="shared" si="79"/>
        <v>0</v>
      </c>
      <c r="Q233" s="26"/>
      <c r="R233" s="26"/>
      <c r="S233" s="26"/>
      <c r="T233" s="26"/>
      <c r="U233" s="146"/>
      <c r="V233" s="26"/>
      <c r="W233" s="46" t="str">
        <f t="shared" si="80"/>
        <v>-</v>
      </c>
      <c r="X233" s="46" t="str">
        <f t="shared" si="81"/>
        <v>-</v>
      </c>
      <c r="Y233" s="46">
        <f>IF(ISBLANK($D233),0,VLOOKUP($D233,Listen!$A$2:$C$45,2,FALSE))</f>
        <v>0</v>
      </c>
      <c r="Z233" s="46">
        <f>IF(ISBLANK($D233),0,VLOOKUP($D233,Listen!$A$2:$C$45,3,FALSE))</f>
        <v>0</v>
      </c>
      <c r="AA233" s="35">
        <f t="shared" si="103"/>
        <v>0</v>
      </c>
      <c r="AB233" s="35">
        <f t="shared" si="103"/>
        <v>0</v>
      </c>
      <c r="AC233" s="35">
        <f>IFERROR(IF(OR($R233&lt;&gt;"Ja",VLOOKUP($D233,Listen!$A$2:$F$45,5,0)="Nein",E233&lt;IF(D233="LNG Anbindungsanlagen gemäß separater Festlegung",2022,2023)),$Y233,$W233),0)</f>
        <v>0</v>
      </c>
      <c r="AD233" s="35">
        <f>IFERROR(IF(OR($R233&lt;&gt;"Ja",VLOOKUP($D233,Listen!$A$2:$F$45,5,0)="Nein",E233&lt;IF(D233="LNG Anbindungsanlagen gemäß separater Festlegung",2022,2023)),$Y233,$W233),0)</f>
        <v>0</v>
      </c>
      <c r="AE233" s="35">
        <f>IFERROR(IF(OR($S233&lt;&gt;"Ja",VLOOKUP($D233,Listen!$A$2:$F$45,6,0)="Nein"),$Y233,$X233),0)</f>
        <v>0</v>
      </c>
      <c r="AF233" s="35">
        <f>IFERROR(IF(OR($S233&lt;&gt;"Ja",VLOOKUP($D233,Listen!$A$2:$F$45,6,0)="Nein"),$Y233,$X233),0)</f>
        <v>0</v>
      </c>
      <c r="AG233" s="35">
        <f>IFERROR(IF(OR($S233&lt;&gt;"Ja",VLOOKUP($D233,Listen!$A$2:$F$45,6,0)="Nein"),$Y233,$X233),0)</f>
        <v>0</v>
      </c>
      <c r="AH233" s="37">
        <f t="shared" si="82"/>
        <v>0</v>
      </c>
      <c r="AI233" s="147">
        <f>IFERROR(IF(VLOOKUP($D233,Listen!$A$2:$F$45,6,0)="Ja",MAX(BC233:BD233),D_SAV!$BC233),0)</f>
        <v>0</v>
      </c>
      <c r="AJ233" s="37">
        <f t="shared" si="83"/>
        <v>0</v>
      </c>
      <c r="AL233" s="149">
        <f t="shared" si="84"/>
        <v>0</v>
      </c>
      <c r="AM233" s="149">
        <f t="shared" si="85"/>
        <v>0</v>
      </c>
      <c r="AN233" s="149">
        <f t="shared" si="86"/>
        <v>0</v>
      </c>
      <c r="AO233" s="149">
        <f t="shared" si="87"/>
        <v>0</v>
      </c>
      <c r="AP233" s="149">
        <f t="shared" si="88"/>
        <v>0</v>
      </c>
      <c r="AQ233" s="149">
        <f t="shared" si="89"/>
        <v>0</v>
      </c>
      <c r="AR233" s="149">
        <f t="shared" si="90"/>
        <v>0</v>
      </c>
      <c r="AS233" s="149">
        <f t="shared" si="91"/>
        <v>0</v>
      </c>
      <c r="AT233" s="149">
        <f t="shared" si="92"/>
        <v>0</v>
      </c>
      <c r="AU233" s="149">
        <f t="shared" si="93"/>
        <v>0</v>
      </c>
      <c r="AV233" s="149">
        <f t="shared" si="94"/>
        <v>0</v>
      </c>
      <c r="AW233" s="149">
        <f t="shared" si="95"/>
        <v>0</v>
      </c>
      <c r="AX233" s="149">
        <f t="shared" si="96"/>
        <v>0</v>
      </c>
      <c r="AY233" s="149">
        <f t="shared" si="97"/>
        <v>0</v>
      </c>
      <c r="AZ233" s="149">
        <f t="shared" si="98"/>
        <v>0</v>
      </c>
      <c r="BA233" s="149">
        <f>IFERROR(IF(VLOOKUP($D233,Listen!$A$2:$F$45,6,0)="Ja",AX233-MAX(AY233:AZ233),AX233-AY233),0)</f>
        <v>0</v>
      </c>
      <c r="BB233" s="149">
        <f t="shared" si="99"/>
        <v>0</v>
      </c>
      <c r="BC233" s="149">
        <f t="shared" si="100"/>
        <v>0</v>
      </c>
      <c r="BD233" s="149">
        <f t="shared" si="101"/>
        <v>0</v>
      </c>
      <c r="BE233" s="149">
        <f>IFERROR(IF(VLOOKUP($D233,Listen!$A$2:$F$45,6,0)="Ja",BB233-MAX(BC233:BD233),BB233-BC233),0)</f>
        <v>0</v>
      </c>
    </row>
    <row r="234" spans="1:57" x14ac:dyDescent="0.25">
      <c r="A234" s="142">
        <v>230</v>
      </c>
      <c r="B234" s="143" t="str">
        <f>IF(AND(E234&lt;&gt;0,D234&lt;&gt;0,F234&lt;&gt;0),IF(C234&lt;&gt;0,CONCATENATE(C234,"-AGr",VLOOKUP(D234,Listen!$A$2:$D$45,4,FALSE),"-",E234,"-",F234,),CONCATENATE("AGr",VLOOKUP(D234,Listen!$A$2:$D$45,4,FALSE),"-",E234,"-",F234)),"keine vollständige ID")</f>
        <v>keine vollständige ID</v>
      </c>
      <c r="C234" s="28"/>
      <c r="D234" s="144"/>
      <c r="E234" s="144"/>
      <c r="F234" s="151"/>
      <c r="G234" s="12"/>
      <c r="H234" s="12"/>
      <c r="I234" s="12"/>
      <c r="J234" s="12"/>
      <c r="K234" s="12"/>
      <c r="L234" s="145">
        <f>IF(E234&gt;A_Stammdaten!$B$12,0,G234+H234-J234)</f>
        <v>0</v>
      </c>
      <c r="M234" s="12"/>
      <c r="N234" s="12"/>
      <c r="O234" s="12"/>
      <c r="P234" s="45">
        <f t="shared" si="79"/>
        <v>0</v>
      </c>
      <c r="Q234" s="26"/>
      <c r="R234" s="26"/>
      <c r="S234" s="26"/>
      <c r="T234" s="26"/>
      <c r="U234" s="146"/>
      <c r="V234" s="26"/>
      <c r="W234" s="46" t="str">
        <f t="shared" si="80"/>
        <v>-</v>
      </c>
      <c r="X234" s="46" t="str">
        <f t="shared" si="81"/>
        <v>-</v>
      </c>
      <c r="Y234" s="46">
        <f>IF(ISBLANK($D234),0,VLOOKUP($D234,Listen!$A$2:$C$45,2,FALSE))</f>
        <v>0</v>
      </c>
      <c r="Z234" s="46">
        <f>IF(ISBLANK($D234),0,VLOOKUP($D234,Listen!$A$2:$C$45,3,FALSE))</f>
        <v>0</v>
      </c>
      <c r="AA234" s="35">
        <f t="shared" si="103"/>
        <v>0</v>
      </c>
      <c r="AB234" s="35">
        <f t="shared" si="103"/>
        <v>0</v>
      </c>
      <c r="AC234" s="35">
        <f>IFERROR(IF(OR($R234&lt;&gt;"Ja",VLOOKUP($D234,Listen!$A$2:$F$45,5,0)="Nein",E234&lt;IF(D234="LNG Anbindungsanlagen gemäß separater Festlegung",2022,2023)),$Y234,$W234),0)</f>
        <v>0</v>
      </c>
      <c r="AD234" s="35">
        <f>IFERROR(IF(OR($R234&lt;&gt;"Ja",VLOOKUP($D234,Listen!$A$2:$F$45,5,0)="Nein",E234&lt;IF(D234="LNG Anbindungsanlagen gemäß separater Festlegung",2022,2023)),$Y234,$W234),0)</f>
        <v>0</v>
      </c>
      <c r="AE234" s="35">
        <f>IFERROR(IF(OR($S234&lt;&gt;"Ja",VLOOKUP($D234,Listen!$A$2:$F$45,6,0)="Nein"),$Y234,$X234),0)</f>
        <v>0</v>
      </c>
      <c r="AF234" s="35">
        <f>IFERROR(IF(OR($S234&lt;&gt;"Ja",VLOOKUP($D234,Listen!$A$2:$F$45,6,0)="Nein"),$Y234,$X234),0)</f>
        <v>0</v>
      </c>
      <c r="AG234" s="35">
        <f>IFERROR(IF(OR($S234&lt;&gt;"Ja",VLOOKUP($D234,Listen!$A$2:$F$45,6,0)="Nein"),$Y234,$X234),0)</f>
        <v>0</v>
      </c>
      <c r="AH234" s="37">
        <f t="shared" si="82"/>
        <v>0</v>
      </c>
      <c r="AI234" s="147">
        <f>IFERROR(IF(VLOOKUP($D234,Listen!$A$2:$F$45,6,0)="Ja",MAX(BC234:BD234),D_SAV!$BC234),0)</f>
        <v>0</v>
      </c>
      <c r="AJ234" s="37">
        <f t="shared" si="83"/>
        <v>0</v>
      </c>
      <c r="AL234" s="149">
        <f t="shared" si="84"/>
        <v>0</v>
      </c>
      <c r="AM234" s="149">
        <f t="shared" si="85"/>
        <v>0</v>
      </c>
      <c r="AN234" s="149">
        <f t="shared" si="86"/>
        <v>0</v>
      </c>
      <c r="AO234" s="149">
        <f t="shared" si="87"/>
        <v>0</v>
      </c>
      <c r="AP234" s="149">
        <f t="shared" si="88"/>
        <v>0</v>
      </c>
      <c r="AQ234" s="149">
        <f t="shared" si="89"/>
        <v>0</v>
      </c>
      <c r="AR234" s="149">
        <f t="shared" si="90"/>
        <v>0</v>
      </c>
      <c r="AS234" s="149">
        <f t="shared" si="91"/>
        <v>0</v>
      </c>
      <c r="AT234" s="149">
        <f t="shared" si="92"/>
        <v>0</v>
      </c>
      <c r="AU234" s="149">
        <f t="shared" si="93"/>
        <v>0</v>
      </c>
      <c r="AV234" s="149">
        <f t="shared" si="94"/>
        <v>0</v>
      </c>
      <c r="AW234" s="149">
        <f t="shared" si="95"/>
        <v>0</v>
      </c>
      <c r="AX234" s="149">
        <f t="shared" si="96"/>
        <v>0</v>
      </c>
      <c r="AY234" s="149">
        <f t="shared" si="97"/>
        <v>0</v>
      </c>
      <c r="AZ234" s="149">
        <f t="shared" si="98"/>
        <v>0</v>
      </c>
      <c r="BA234" s="149">
        <f>IFERROR(IF(VLOOKUP($D234,Listen!$A$2:$F$45,6,0)="Ja",AX234-MAX(AY234:AZ234),AX234-AY234),0)</f>
        <v>0</v>
      </c>
      <c r="BB234" s="149">
        <f t="shared" si="99"/>
        <v>0</v>
      </c>
      <c r="BC234" s="149">
        <f t="shared" si="100"/>
        <v>0</v>
      </c>
      <c r="BD234" s="149">
        <f t="shared" si="101"/>
        <v>0</v>
      </c>
      <c r="BE234" s="149">
        <f>IFERROR(IF(VLOOKUP($D234,Listen!$A$2:$F$45,6,0)="Ja",BB234-MAX(BC234:BD234),BB234-BC234),0)</f>
        <v>0</v>
      </c>
    </row>
    <row r="235" spans="1:57" x14ac:dyDescent="0.25">
      <c r="A235" s="142">
        <v>231</v>
      </c>
      <c r="B235" s="143" t="str">
        <f>IF(AND(E235&lt;&gt;0,D235&lt;&gt;0,F235&lt;&gt;0),IF(C235&lt;&gt;0,CONCATENATE(C235,"-AGr",VLOOKUP(D235,Listen!$A$2:$D$45,4,FALSE),"-",E235,"-",F235,),CONCATENATE("AGr",VLOOKUP(D235,Listen!$A$2:$D$45,4,FALSE),"-",E235,"-",F235)),"keine vollständige ID")</f>
        <v>keine vollständige ID</v>
      </c>
      <c r="C235" s="28"/>
      <c r="D235" s="144"/>
      <c r="E235" s="144"/>
      <c r="F235" s="151"/>
      <c r="G235" s="12"/>
      <c r="H235" s="12"/>
      <c r="I235" s="12"/>
      <c r="J235" s="12"/>
      <c r="K235" s="12"/>
      <c r="L235" s="145">
        <f>IF(E235&gt;A_Stammdaten!$B$12,0,G235+H235-J235)</f>
        <v>0</v>
      </c>
      <c r="M235" s="12"/>
      <c r="N235" s="12"/>
      <c r="O235" s="12"/>
      <c r="P235" s="45">
        <f t="shared" si="79"/>
        <v>0</v>
      </c>
      <c r="Q235" s="26"/>
      <c r="R235" s="26"/>
      <c r="S235" s="26"/>
      <c r="T235" s="26"/>
      <c r="U235" s="146"/>
      <c r="V235" s="26"/>
      <c r="W235" s="46" t="str">
        <f t="shared" si="80"/>
        <v>-</v>
      </c>
      <c r="X235" s="46" t="str">
        <f t="shared" si="81"/>
        <v>-</v>
      </c>
      <c r="Y235" s="46">
        <f>IF(ISBLANK($D235),0,VLOOKUP($D235,Listen!$A$2:$C$45,2,FALSE))</f>
        <v>0</v>
      </c>
      <c r="Z235" s="46">
        <f>IF(ISBLANK($D235),0,VLOOKUP($D235,Listen!$A$2:$C$45,3,FALSE))</f>
        <v>0</v>
      </c>
      <c r="AA235" s="35">
        <f t="shared" si="103"/>
        <v>0</v>
      </c>
      <c r="AB235" s="35">
        <f t="shared" si="103"/>
        <v>0</v>
      </c>
      <c r="AC235" s="35">
        <f>IFERROR(IF(OR($R235&lt;&gt;"Ja",VLOOKUP($D235,Listen!$A$2:$F$45,5,0)="Nein",E235&lt;IF(D235="LNG Anbindungsanlagen gemäß separater Festlegung",2022,2023)),$Y235,$W235),0)</f>
        <v>0</v>
      </c>
      <c r="AD235" s="35">
        <f>IFERROR(IF(OR($R235&lt;&gt;"Ja",VLOOKUP($D235,Listen!$A$2:$F$45,5,0)="Nein",E235&lt;IF(D235="LNG Anbindungsanlagen gemäß separater Festlegung",2022,2023)),$Y235,$W235),0)</f>
        <v>0</v>
      </c>
      <c r="AE235" s="35">
        <f>IFERROR(IF(OR($S235&lt;&gt;"Ja",VLOOKUP($D235,Listen!$A$2:$F$45,6,0)="Nein"),$Y235,$X235),0)</f>
        <v>0</v>
      </c>
      <c r="AF235" s="35">
        <f>IFERROR(IF(OR($S235&lt;&gt;"Ja",VLOOKUP($D235,Listen!$A$2:$F$45,6,0)="Nein"),$Y235,$X235),0)</f>
        <v>0</v>
      </c>
      <c r="AG235" s="35">
        <f>IFERROR(IF(OR($S235&lt;&gt;"Ja",VLOOKUP($D235,Listen!$A$2:$F$45,6,0)="Nein"),$Y235,$X235),0)</f>
        <v>0</v>
      </c>
      <c r="AH235" s="37">
        <f t="shared" si="82"/>
        <v>0</v>
      </c>
      <c r="AI235" s="147">
        <f>IFERROR(IF(VLOOKUP($D235,Listen!$A$2:$F$45,6,0)="Ja",MAX(BC235:BD235),D_SAV!$BC235),0)</f>
        <v>0</v>
      </c>
      <c r="AJ235" s="37">
        <f t="shared" si="83"/>
        <v>0</v>
      </c>
      <c r="AL235" s="149">
        <f t="shared" si="84"/>
        <v>0</v>
      </c>
      <c r="AM235" s="149">
        <f t="shared" si="85"/>
        <v>0</v>
      </c>
      <c r="AN235" s="149">
        <f t="shared" si="86"/>
        <v>0</v>
      </c>
      <c r="AO235" s="149">
        <f t="shared" si="87"/>
        <v>0</v>
      </c>
      <c r="AP235" s="149">
        <f t="shared" si="88"/>
        <v>0</v>
      </c>
      <c r="AQ235" s="149">
        <f t="shared" si="89"/>
        <v>0</v>
      </c>
      <c r="AR235" s="149">
        <f t="shared" si="90"/>
        <v>0</v>
      </c>
      <c r="AS235" s="149">
        <f t="shared" si="91"/>
        <v>0</v>
      </c>
      <c r="AT235" s="149">
        <f t="shared" si="92"/>
        <v>0</v>
      </c>
      <c r="AU235" s="149">
        <f t="shared" si="93"/>
        <v>0</v>
      </c>
      <c r="AV235" s="149">
        <f t="shared" si="94"/>
        <v>0</v>
      </c>
      <c r="AW235" s="149">
        <f t="shared" si="95"/>
        <v>0</v>
      </c>
      <c r="AX235" s="149">
        <f t="shared" si="96"/>
        <v>0</v>
      </c>
      <c r="AY235" s="149">
        <f t="shared" si="97"/>
        <v>0</v>
      </c>
      <c r="AZ235" s="149">
        <f t="shared" si="98"/>
        <v>0</v>
      </c>
      <c r="BA235" s="149">
        <f>IFERROR(IF(VLOOKUP($D235,Listen!$A$2:$F$45,6,0)="Ja",AX235-MAX(AY235:AZ235),AX235-AY235),0)</f>
        <v>0</v>
      </c>
      <c r="BB235" s="149">
        <f t="shared" si="99"/>
        <v>0</v>
      </c>
      <c r="BC235" s="149">
        <f t="shared" si="100"/>
        <v>0</v>
      </c>
      <c r="BD235" s="149">
        <f t="shared" si="101"/>
        <v>0</v>
      </c>
      <c r="BE235" s="149">
        <f>IFERROR(IF(VLOOKUP($D235,Listen!$A$2:$F$45,6,0)="Ja",BB235-MAX(BC235:BD235),BB235-BC235),0)</f>
        <v>0</v>
      </c>
    </row>
    <row r="236" spans="1:57" x14ac:dyDescent="0.25">
      <c r="A236" s="142">
        <v>232</v>
      </c>
      <c r="B236" s="143" t="str">
        <f>IF(AND(E236&lt;&gt;0,D236&lt;&gt;0,F236&lt;&gt;0),IF(C236&lt;&gt;0,CONCATENATE(C236,"-AGr",VLOOKUP(D236,Listen!$A$2:$D$45,4,FALSE),"-",E236,"-",F236,),CONCATENATE("AGr",VLOOKUP(D236,Listen!$A$2:$D$45,4,FALSE),"-",E236,"-",F236)),"keine vollständige ID")</f>
        <v>keine vollständige ID</v>
      </c>
      <c r="C236" s="28"/>
      <c r="D236" s="144"/>
      <c r="E236" s="144"/>
      <c r="F236" s="151"/>
      <c r="G236" s="12"/>
      <c r="H236" s="12"/>
      <c r="I236" s="12"/>
      <c r="J236" s="12"/>
      <c r="K236" s="12"/>
      <c r="L236" s="145">
        <f>IF(E236&gt;A_Stammdaten!$B$12,0,G236+H236-J236)</f>
        <v>0</v>
      </c>
      <c r="M236" s="12"/>
      <c r="N236" s="12"/>
      <c r="O236" s="12"/>
      <c r="P236" s="45">
        <f t="shared" si="79"/>
        <v>0</v>
      </c>
      <c r="Q236" s="26"/>
      <c r="R236" s="26"/>
      <c r="S236" s="26"/>
      <c r="T236" s="26"/>
      <c r="U236" s="146"/>
      <c r="V236" s="26"/>
      <c r="W236" s="46" t="str">
        <f t="shared" si="80"/>
        <v>-</v>
      </c>
      <c r="X236" s="46" t="str">
        <f t="shared" si="81"/>
        <v>-</v>
      </c>
      <c r="Y236" s="46">
        <f>IF(ISBLANK($D236),0,VLOOKUP($D236,Listen!$A$2:$C$45,2,FALSE))</f>
        <v>0</v>
      </c>
      <c r="Z236" s="46">
        <f>IF(ISBLANK($D236),0,VLOOKUP($D236,Listen!$A$2:$C$45,3,FALSE))</f>
        <v>0</v>
      </c>
      <c r="AA236" s="35">
        <f t="shared" si="103"/>
        <v>0</v>
      </c>
      <c r="AB236" s="35">
        <f t="shared" si="103"/>
        <v>0</v>
      </c>
      <c r="AC236" s="35">
        <f>IFERROR(IF(OR($R236&lt;&gt;"Ja",VLOOKUP($D236,Listen!$A$2:$F$45,5,0)="Nein",E236&lt;IF(D236="LNG Anbindungsanlagen gemäß separater Festlegung",2022,2023)),$Y236,$W236),0)</f>
        <v>0</v>
      </c>
      <c r="AD236" s="35">
        <f>IFERROR(IF(OR($R236&lt;&gt;"Ja",VLOOKUP($D236,Listen!$A$2:$F$45,5,0)="Nein",E236&lt;IF(D236="LNG Anbindungsanlagen gemäß separater Festlegung",2022,2023)),$Y236,$W236),0)</f>
        <v>0</v>
      </c>
      <c r="AE236" s="35">
        <f>IFERROR(IF(OR($S236&lt;&gt;"Ja",VLOOKUP($D236,Listen!$A$2:$F$45,6,0)="Nein"),$Y236,$X236),0)</f>
        <v>0</v>
      </c>
      <c r="AF236" s="35">
        <f>IFERROR(IF(OR($S236&lt;&gt;"Ja",VLOOKUP($D236,Listen!$A$2:$F$45,6,0)="Nein"),$Y236,$X236),0)</f>
        <v>0</v>
      </c>
      <c r="AG236" s="35">
        <f>IFERROR(IF(OR($S236&lt;&gt;"Ja",VLOOKUP($D236,Listen!$A$2:$F$45,6,0)="Nein"),$Y236,$X236),0)</f>
        <v>0</v>
      </c>
      <c r="AH236" s="37">
        <f t="shared" si="82"/>
        <v>0</v>
      </c>
      <c r="AI236" s="147">
        <f>IFERROR(IF(VLOOKUP($D236,Listen!$A$2:$F$45,6,0)="Ja",MAX(BC236:BD236),D_SAV!$BC236),0)</f>
        <v>0</v>
      </c>
      <c r="AJ236" s="37">
        <f t="shared" si="83"/>
        <v>0</v>
      </c>
      <c r="AL236" s="149">
        <f t="shared" si="84"/>
        <v>0</v>
      </c>
      <c r="AM236" s="149">
        <f t="shared" si="85"/>
        <v>0</v>
      </c>
      <c r="AN236" s="149">
        <f t="shared" si="86"/>
        <v>0</v>
      </c>
      <c r="AO236" s="149">
        <f t="shared" si="87"/>
        <v>0</v>
      </c>
      <c r="AP236" s="149">
        <f t="shared" si="88"/>
        <v>0</v>
      </c>
      <c r="AQ236" s="149">
        <f t="shared" si="89"/>
        <v>0</v>
      </c>
      <c r="AR236" s="149">
        <f t="shared" si="90"/>
        <v>0</v>
      </c>
      <c r="AS236" s="149">
        <f t="shared" si="91"/>
        <v>0</v>
      </c>
      <c r="AT236" s="149">
        <f t="shared" si="92"/>
        <v>0</v>
      </c>
      <c r="AU236" s="149">
        <f t="shared" si="93"/>
        <v>0</v>
      </c>
      <c r="AV236" s="149">
        <f t="shared" si="94"/>
        <v>0</v>
      </c>
      <c r="AW236" s="149">
        <f t="shared" si="95"/>
        <v>0</v>
      </c>
      <c r="AX236" s="149">
        <f t="shared" si="96"/>
        <v>0</v>
      </c>
      <c r="AY236" s="149">
        <f t="shared" si="97"/>
        <v>0</v>
      </c>
      <c r="AZ236" s="149">
        <f t="shared" si="98"/>
        <v>0</v>
      </c>
      <c r="BA236" s="149">
        <f>IFERROR(IF(VLOOKUP($D236,Listen!$A$2:$F$45,6,0)="Ja",AX236-MAX(AY236:AZ236),AX236-AY236),0)</f>
        <v>0</v>
      </c>
      <c r="BB236" s="149">
        <f t="shared" si="99"/>
        <v>0</v>
      </c>
      <c r="BC236" s="149">
        <f t="shared" si="100"/>
        <v>0</v>
      </c>
      <c r="BD236" s="149">
        <f t="shared" si="101"/>
        <v>0</v>
      </c>
      <c r="BE236" s="149">
        <f>IFERROR(IF(VLOOKUP($D236,Listen!$A$2:$F$45,6,0)="Ja",BB236-MAX(BC236:BD236),BB236-BC236),0)</f>
        <v>0</v>
      </c>
    </row>
    <row r="237" spans="1:57" x14ac:dyDescent="0.25">
      <c r="A237" s="142">
        <v>233</v>
      </c>
      <c r="B237" s="143" t="str">
        <f>IF(AND(E237&lt;&gt;0,D237&lt;&gt;0,F237&lt;&gt;0),IF(C237&lt;&gt;0,CONCATENATE(C237,"-AGr",VLOOKUP(D237,Listen!$A$2:$D$45,4,FALSE),"-",E237,"-",F237,),CONCATENATE("AGr",VLOOKUP(D237,Listen!$A$2:$D$45,4,FALSE),"-",E237,"-",F237)),"keine vollständige ID")</f>
        <v>keine vollständige ID</v>
      </c>
      <c r="C237" s="28"/>
      <c r="D237" s="144"/>
      <c r="E237" s="144"/>
      <c r="F237" s="151"/>
      <c r="G237" s="12"/>
      <c r="H237" s="12"/>
      <c r="I237" s="12"/>
      <c r="J237" s="12"/>
      <c r="K237" s="12"/>
      <c r="L237" s="145">
        <f>IF(E237&gt;A_Stammdaten!$B$12,0,G237+H237-J237)</f>
        <v>0</v>
      </c>
      <c r="M237" s="12"/>
      <c r="N237" s="12"/>
      <c r="O237" s="12"/>
      <c r="P237" s="45">
        <f t="shared" si="79"/>
        <v>0</v>
      </c>
      <c r="Q237" s="26"/>
      <c r="R237" s="26"/>
      <c r="S237" s="26"/>
      <c r="T237" s="26"/>
      <c r="U237" s="146"/>
      <c r="V237" s="26"/>
      <c r="W237" s="46" t="str">
        <f t="shared" si="80"/>
        <v>-</v>
      </c>
      <c r="X237" s="46" t="str">
        <f t="shared" si="81"/>
        <v>-</v>
      </c>
      <c r="Y237" s="46">
        <f>IF(ISBLANK($D237),0,VLOOKUP($D237,Listen!$A$2:$C$45,2,FALSE))</f>
        <v>0</v>
      </c>
      <c r="Z237" s="46">
        <f>IF(ISBLANK($D237),0,VLOOKUP($D237,Listen!$A$2:$C$45,3,FALSE))</f>
        <v>0</v>
      </c>
      <c r="AA237" s="35">
        <f t="shared" si="103"/>
        <v>0</v>
      </c>
      <c r="AB237" s="35">
        <f t="shared" si="103"/>
        <v>0</v>
      </c>
      <c r="AC237" s="35">
        <f>IFERROR(IF(OR($R237&lt;&gt;"Ja",VLOOKUP($D237,Listen!$A$2:$F$45,5,0)="Nein",E237&lt;IF(D237="LNG Anbindungsanlagen gemäß separater Festlegung",2022,2023)),$Y237,$W237),0)</f>
        <v>0</v>
      </c>
      <c r="AD237" s="35">
        <f>IFERROR(IF(OR($R237&lt;&gt;"Ja",VLOOKUP($D237,Listen!$A$2:$F$45,5,0)="Nein",E237&lt;IF(D237="LNG Anbindungsanlagen gemäß separater Festlegung",2022,2023)),$Y237,$W237),0)</f>
        <v>0</v>
      </c>
      <c r="AE237" s="35">
        <f>IFERROR(IF(OR($S237&lt;&gt;"Ja",VLOOKUP($D237,Listen!$A$2:$F$45,6,0)="Nein"),$Y237,$X237),0)</f>
        <v>0</v>
      </c>
      <c r="AF237" s="35">
        <f>IFERROR(IF(OR($S237&lt;&gt;"Ja",VLOOKUP($D237,Listen!$A$2:$F$45,6,0)="Nein"),$Y237,$X237),0)</f>
        <v>0</v>
      </c>
      <c r="AG237" s="35">
        <f>IFERROR(IF(OR($S237&lt;&gt;"Ja",VLOOKUP($D237,Listen!$A$2:$F$45,6,0)="Nein"),$Y237,$X237),0)</f>
        <v>0</v>
      </c>
      <c r="AH237" s="37">
        <f t="shared" si="82"/>
        <v>0</v>
      </c>
      <c r="AI237" s="147">
        <f>IFERROR(IF(VLOOKUP($D237,Listen!$A$2:$F$45,6,0)="Ja",MAX(BC237:BD237),D_SAV!$BC237),0)</f>
        <v>0</v>
      </c>
      <c r="AJ237" s="37">
        <f t="shared" si="83"/>
        <v>0</v>
      </c>
      <c r="AL237" s="149">
        <f t="shared" si="84"/>
        <v>0</v>
      </c>
      <c r="AM237" s="149">
        <f t="shared" si="85"/>
        <v>0</v>
      </c>
      <c r="AN237" s="149">
        <f t="shared" si="86"/>
        <v>0</v>
      </c>
      <c r="AO237" s="149">
        <f t="shared" si="87"/>
        <v>0</v>
      </c>
      <c r="AP237" s="149">
        <f t="shared" si="88"/>
        <v>0</v>
      </c>
      <c r="AQ237" s="149">
        <f t="shared" si="89"/>
        <v>0</v>
      </c>
      <c r="AR237" s="149">
        <f t="shared" si="90"/>
        <v>0</v>
      </c>
      <c r="AS237" s="149">
        <f t="shared" si="91"/>
        <v>0</v>
      </c>
      <c r="AT237" s="149">
        <f t="shared" si="92"/>
        <v>0</v>
      </c>
      <c r="AU237" s="149">
        <f t="shared" si="93"/>
        <v>0</v>
      </c>
      <c r="AV237" s="149">
        <f t="shared" si="94"/>
        <v>0</v>
      </c>
      <c r="AW237" s="149">
        <f t="shared" si="95"/>
        <v>0</v>
      </c>
      <c r="AX237" s="149">
        <f t="shared" si="96"/>
        <v>0</v>
      </c>
      <c r="AY237" s="149">
        <f t="shared" si="97"/>
        <v>0</v>
      </c>
      <c r="AZ237" s="149">
        <f t="shared" si="98"/>
        <v>0</v>
      </c>
      <c r="BA237" s="149">
        <f>IFERROR(IF(VLOOKUP($D237,Listen!$A$2:$F$45,6,0)="Ja",AX237-MAX(AY237:AZ237),AX237-AY237),0)</f>
        <v>0</v>
      </c>
      <c r="BB237" s="149">
        <f t="shared" si="99"/>
        <v>0</v>
      </c>
      <c r="BC237" s="149">
        <f t="shared" si="100"/>
        <v>0</v>
      </c>
      <c r="BD237" s="149">
        <f t="shared" si="101"/>
        <v>0</v>
      </c>
      <c r="BE237" s="149">
        <f>IFERROR(IF(VLOOKUP($D237,Listen!$A$2:$F$45,6,0)="Ja",BB237-MAX(BC237:BD237),BB237-BC237),0)</f>
        <v>0</v>
      </c>
    </row>
    <row r="238" spans="1:57" x14ac:dyDescent="0.25">
      <c r="A238" s="142">
        <v>234</v>
      </c>
      <c r="B238" s="143" t="str">
        <f>IF(AND(E238&lt;&gt;0,D238&lt;&gt;0,F238&lt;&gt;0),IF(C238&lt;&gt;0,CONCATENATE(C238,"-AGr",VLOOKUP(D238,Listen!$A$2:$D$45,4,FALSE),"-",E238,"-",F238,),CONCATENATE("AGr",VLOOKUP(D238,Listen!$A$2:$D$45,4,FALSE),"-",E238,"-",F238)),"keine vollständige ID")</f>
        <v>keine vollständige ID</v>
      </c>
      <c r="C238" s="28"/>
      <c r="D238" s="144"/>
      <c r="E238" s="144"/>
      <c r="F238" s="151"/>
      <c r="G238" s="12"/>
      <c r="H238" s="12"/>
      <c r="I238" s="12"/>
      <c r="J238" s="12"/>
      <c r="K238" s="12"/>
      <c r="L238" s="145">
        <f>IF(E238&gt;A_Stammdaten!$B$12,0,G238+H238-J238)</f>
        <v>0</v>
      </c>
      <c r="M238" s="12"/>
      <c r="N238" s="12"/>
      <c r="O238" s="12"/>
      <c r="P238" s="45">
        <f t="shared" si="79"/>
        <v>0</v>
      </c>
      <c r="Q238" s="26"/>
      <c r="R238" s="26"/>
      <c r="S238" s="26"/>
      <c r="T238" s="26"/>
      <c r="U238" s="146"/>
      <c r="V238" s="26"/>
      <c r="W238" s="46" t="str">
        <f t="shared" si="80"/>
        <v>-</v>
      </c>
      <c r="X238" s="46" t="str">
        <f t="shared" si="81"/>
        <v>-</v>
      </c>
      <c r="Y238" s="46">
        <f>IF(ISBLANK($D238),0,VLOOKUP($D238,Listen!$A$2:$C$45,2,FALSE))</f>
        <v>0</v>
      </c>
      <c r="Z238" s="46">
        <f>IF(ISBLANK($D238),0,VLOOKUP($D238,Listen!$A$2:$C$45,3,FALSE))</f>
        <v>0</v>
      </c>
      <c r="AA238" s="35">
        <f t="shared" si="103"/>
        <v>0</v>
      </c>
      <c r="AB238" s="35">
        <f t="shared" si="103"/>
        <v>0</v>
      </c>
      <c r="AC238" s="35">
        <f>IFERROR(IF(OR($R238&lt;&gt;"Ja",VLOOKUP($D238,Listen!$A$2:$F$45,5,0)="Nein",E238&lt;IF(D238="LNG Anbindungsanlagen gemäß separater Festlegung",2022,2023)),$Y238,$W238),0)</f>
        <v>0</v>
      </c>
      <c r="AD238" s="35">
        <f>IFERROR(IF(OR($R238&lt;&gt;"Ja",VLOOKUP($D238,Listen!$A$2:$F$45,5,0)="Nein",E238&lt;IF(D238="LNG Anbindungsanlagen gemäß separater Festlegung",2022,2023)),$Y238,$W238),0)</f>
        <v>0</v>
      </c>
      <c r="AE238" s="35">
        <f>IFERROR(IF(OR($S238&lt;&gt;"Ja",VLOOKUP($D238,Listen!$A$2:$F$45,6,0)="Nein"),$Y238,$X238),0)</f>
        <v>0</v>
      </c>
      <c r="AF238" s="35">
        <f>IFERROR(IF(OR($S238&lt;&gt;"Ja",VLOOKUP($D238,Listen!$A$2:$F$45,6,0)="Nein"),$Y238,$X238),0)</f>
        <v>0</v>
      </c>
      <c r="AG238" s="35">
        <f>IFERROR(IF(OR($S238&lt;&gt;"Ja",VLOOKUP($D238,Listen!$A$2:$F$45,6,0)="Nein"),$Y238,$X238),0)</f>
        <v>0</v>
      </c>
      <c r="AH238" s="37">
        <f t="shared" si="82"/>
        <v>0</v>
      </c>
      <c r="AI238" s="147">
        <f>IFERROR(IF(VLOOKUP($D238,Listen!$A$2:$F$45,6,0)="Ja",MAX(BC238:BD238),D_SAV!$BC238),0)</f>
        <v>0</v>
      </c>
      <c r="AJ238" s="37">
        <f t="shared" si="83"/>
        <v>0</v>
      </c>
      <c r="AL238" s="149">
        <f t="shared" si="84"/>
        <v>0</v>
      </c>
      <c r="AM238" s="149">
        <f t="shared" si="85"/>
        <v>0</v>
      </c>
      <c r="AN238" s="149">
        <f t="shared" si="86"/>
        <v>0</v>
      </c>
      <c r="AO238" s="149">
        <f t="shared" si="87"/>
        <v>0</v>
      </c>
      <c r="AP238" s="149">
        <f t="shared" si="88"/>
        <v>0</v>
      </c>
      <c r="AQ238" s="149">
        <f t="shared" si="89"/>
        <v>0</v>
      </c>
      <c r="AR238" s="149">
        <f t="shared" si="90"/>
        <v>0</v>
      </c>
      <c r="AS238" s="149">
        <f t="shared" si="91"/>
        <v>0</v>
      </c>
      <c r="AT238" s="149">
        <f t="shared" si="92"/>
        <v>0</v>
      </c>
      <c r="AU238" s="149">
        <f t="shared" si="93"/>
        <v>0</v>
      </c>
      <c r="AV238" s="149">
        <f t="shared" si="94"/>
        <v>0</v>
      </c>
      <c r="AW238" s="149">
        <f t="shared" si="95"/>
        <v>0</v>
      </c>
      <c r="AX238" s="149">
        <f t="shared" si="96"/>
        <v>0</v>
      </c>
      <c r="AY238" s="149">
        <f t="shared" si="97"/>
        <v>0</v>
      </c>
      <c r="AZ238" s="149">
        <f t="shared" si="98"/>
        <v>0</v>
      </c>
      <c r="BA238" s="149">
        <f>IFERROR(IF(VLOOKUP($D238,Listen!$A$2:$F$45,6,0)="Ja",AX238-MAX(AY238:AZ238),AX238-AY238),0)</f>
        <v>0</v>
      </c>
      <c r="BB238" s="149">
        <f t="shared" si="99"/>
        <v>0</v>
      </c>
      <c r="BC238" s="149">
        <f t="shared" si="100"/>
        <v>0</v>
      </c>
      <c r="BD238" s="149">
        <f t="shared" si="101"/>
        <v>0</v>
      </c>
      <c r="BE238" s="149">
        <f>IFERROR(IF(VLOOKUP($D238,Listen!$A$2:$F$45,6,0)="Ja",BB238-MAX(BC238:BD238),BB238-BC238),0)</f>
        <v>0</v>
      </c>
    </row>
    <row r="239" spans="1:57" x14ac:dyDescent="0.25">
      <c r="A239" s="142">
        <v>235</v>
      </c>
      <c r="B239" s="143" t="str">
        <f>IF(AND(E239&lt;&gt;0,D239&lt;&gt;0,F239&lt;&gt;0),IF(C239&lt;&gt;0,CONCATENATE(C239,"-AGr",VLOOKUP(D239,Listen!$A$2:$D$45,4,FALSE),"-",E239,"-",F239,),CONCATENATE("AGr",VLOOKUP(D239,Listen!$A$2:$D$45,4,FALSE),"-",E239,"-",F239)),"keine vollständige ID")</f>
        <v>keine vollständige ID</v>
      </c>
      <c r="C239" s="28"/>
      <c r="D239" s="144"/>
      <c r="E239" s="144"/>
      <c r="F239" s="151"/>
      <c r="G239" s="12"/>
      <c r="H239" s="12"/>
      <c r="I239" s="12"/>
      <c r="J239" s="12"/>
      <c r="K239" s="12"/>
      <c r="L239" s="145">
        <f>IF(E239&gt;A_Stammdaten!$B$12,0,G239+H239-J239)</f>
        <v>0</v>
      </c>
      <c r="M239" s="12"/>
      <c r="N239" s="12"/>
      <c r="O239" s="12"/>
      <c r="P239" s="45">
        <f t="shared" si="79"/>
        <v>0</v>
      </c>
      <c r="Q239" s="26"/>
      <c r="R239" s="26"/>
      <c r="S239" s="26"/>
      <c r="T239" s="26"/>
      <c r="U239" s="146"/>
      <c r="V239" s="26"/>
      <c r="W239" s="46" t="str">
        <f t="shared" si="80"/>
        <v>-</v>
      </c>
      <c r="X239" s="46" t="str">
        <f t="shared" si="81"/>
        <v>-</v>
      </c>
      <c r="Y239" s="46">
        <f>IF(ISBLANK($D239),0,VLOOKUP($D239,Listen!$A$2:$C$45,2,FALSE))</f>
        <v>0</v>
      </c>
      <c r="Z239" s="46">
        <f>IF(ISBLANK($D239),0,VLOOKUP($D239,Listen!$A$2:$C$45,3,FALSE))</f>
        <v>0</v>
      </c>
      <c r="AA239" s="35">
        <f t="shared" si="103"/>
        <v>0</v>
      </c>
      <c r="AB239" s="35">
        <f t="shared" si="103"/>
        <v>0</v>
      </c>
      <c r="AC239" s="35">
        <f>IFERROR(IF(OR($R239&lt;&gt;"Ja",VLOOKUP($D239,Listen!$A$2:$F$45,5,0)="Nein",E239&lt;IF(D239="LNG Anbindungsanlagen gemäß separater Festlegung",2022,2023)),$Y239,$W239),0)</f>
        <v>0</v>
      </c>
      <c r="AD239" s="35">
        <f>IFERROR(IF(OR($R239&lt;&gt;"Ja",VLOOKUP($D239,Listen!$A$2:$F$45,5,0)="Nein",E239&lt;IF(D239="LNG Anbindungsanlagen gemäß separater Festlegung",2022,2023)),$Y239,$W239),0)</f>
        <v>0</v>
      </c>
      <c r="AE239" s="35">
        <f>IFERROR(IF(OR($S239&lt;&gt;"Ja",VLOOKUP($D239,Listen!$A$2:$F$45,6,0)="Nein"),$Y239,$X239),0)</f>
        <v>0</v>
      </c>
      <c r="AF239" s="35">
        <f>IFERROR(IF(OR($S239&lt;&gt;"Ja",VLOOKUP($D239,Listen!$A$2:$F$45,6,0)="Nein"),$Y239,$X239),0)</f>
        <v>0</v>
      </c>
      <c r="AG239" s="35">
        <f>IFERROR(IF(OR($S239&lt;&gt;"Ja",VLOOKUP($D239,Listen!$A$2:$F$45,6,0)="Nein"),$Y239,$X239),0)</f>
        <v>0</v>
      </c>
      <c r="AH239" s="37">
        <f t="shared" si="82"/>
        <v>0</v>
      </c>
      <c r="AI239" s="147">
        <f>IFERROR(IF(VLOOKUP($D239,Listen!$A$2:$F$45,6,0)="Ja",MAX(BC239:BD239),D_SAV!$BC239),0)</f>
        <v>0</v>
      </c>
      <c r="AJ239" s="37">
        <f t="shared" si="83"/>
        <v>0</v>
      </c>
      <c r="AL239" s="149">
        <f t="shared" si="84"/>
        <v>0</v>
      </c>
      <c r="AM239" s="149">
        <f t="shared" si="85"/>
        <v>0</v>
      </c>
      <c r="AN239" s="149">
        <f t="shared" si="86"/>
        <v>0</v>
      </c>
      <c r="AO239" s="149">
        <f t="shared" si="87"/>
        <v>0</v>
      </c>
      <c r="AP239" s="149">
        <f t="shared" si="88"/>
        <v>0</v>
      </c>
      <c r="AQ239" s="149">
        <f t="shared" si="89"/>
        <v>0</v>
      </c>
      <c r="AR239" s="149">
        <f t="shared" si="90"/>
        <v>0</v>
      </c>
      <c r="AS239" s="149">
        <f t="shared" si="91"/>
        <v>0</v>
      </c>
      <c r="AT239" s="149">
        <f t="shared" si="92"/>
        <v>0</v>
      </c>
      <c r="AU239" s="149">
        <f t="shared" si="93"/>
        <v>0</v>
      </c>
      <c r="AV239" s="149">
        <f t="shared" si="94"/>
        <v>0</v>
      </c>
      <c r="AW239" s="149">
        <f t="shared" si="95"/>
        <v>0</v>
      </c>
      <c r="AX239" s="149">
        <f t="shared" si="96"/>
        <v>0</v>
      </c>
      <c r="AY239" s="149">
        <f t="shared" si="97"/>
        <v>0</v>
      </c>
      <c r="AZ239" s="149">
        <f t="shared" si="98"/>
        <v>0</v>
      </c>
      <c r="BA239" s="149">
        <f>IFERROR(IF(VLOOKUP($D239,Listen!$A$2:$F$45,6,0)="Ja",AX239-MAX(AY239:AZ239),AX239-AY239),0)</f>
        <v>0</v>
      </c>
      <c r="BB239" s="149">
        <f t="shared" si="99"/>
        <v>0</v>
      </c>
      <c r="BC239" s="149">
        <f t="shared" si="100"/>
        <v>0</v>
      </c>
      <c r="BD239" s="149">
        <f t="shared" si="101"/>
        <v>0</v>
      </c>
      <c r="BE239" s="149">
        <f>IFERROR(IF(VLOOKUP($D239,Listen!$A$2:$F$45,6,0)="Ja",BB239-MAX(BC239:BD239),BB239-BC239),0)</f>
        <v>0</v>
      </c>
    </row>
    <row r="240" spans="1:57" x14ac:dyDescent="0.25">
      <c r="A240" s="142">
        <v>236</v>
      </c>
      <c r="B240" s="143" t="str">
        <f>IF(AND(E240&lt;&gt;0,D240&lt;&gt;0,F240&lt;&gt;0),IF(C240&lt;&gt;0,CONCATENATE(C240,"-AGr",VLOOKUP(D240,Listen!$A$2:$D$45,4,FALSE),"-",E240,"-",F240,),CONCATENATE("AGr",VLOOKUP(D240,Listen!$A$2:$D$45,4,FALSE),"-",E240,"-",F240)),"keine vollständige ID")</f>
        <v>keine vollständige ID</v>
      </c>
      <c r="C240" s="28"/>
      <c r="D240" s="144"/>
      <c r="E240" s="144"/>
      <c r="F240" s="151"/>
      <c r="G240" s="12"/>
      <c r="H240" s="12"/>
      <c r="I240" s="12"/>
      <c r="J240" s="12"/>
      <c r="K240" s="12"/>
      <c r="L240" s="145">
        <f>IF(E240&gt;A_Stammdaten!$B$12,0,G240+H240-J240)</f>
        <v>0</v>
      </c>
      <c r="M240" s="12"/>
      <c r="N240" s="12"/>
      <c r="O240" s="12"/>
      <c r="P240" s="45">
        <f t="shared" si="79"/>
        <v>0</v>
      </c>
      <c r="Q240" s="26"/>
      <c r="R240" s="26"/>
      <c r="S240" s="26"/>
      <c r="T240" s="26"/>
      <c r="U240" s="146"/>
      <c r="V240" s="26"/>
      <c r="W240" s="46" t="str">
        <f t="shared" si="80"/>
        <v>-</v>
      </c>
      <c r="X240" s="46" t="str">
        <f t="shared" si="81"/>
        <v>-</v>
      </c>
      <c r="Y240" s="46">
        <f>IF(ISBLANK($D240),0,VLOOKUP($D240,Listen!$A$2:$C$45,2,FALSE))</f>
        <v>0</v>
      </c>
      <c r="Z240" s="46">
        <f>IF(ISBLANK($D240),0,VLOOKUP($D240,Listen!$A$2:$C$45,3,FALSE))</f>
        <v>0</v>
      </c>
      <c r="AA240" s="35">
        <f t="shared" si="103"/>
        <v>0</v>
      </c>
      <c r="AB240" s="35">
        <f t="shared" si="103"/>
        <v>0</v>
      </c>
      <c r="AC240" s="35">
        <f>IFERROR(IF(OR($R240&lt;&gt;"Ja",VLOOKUP($D240,Listen!$A$2:$F$45,5,0)="Nein",E240&lt;IF(D240="LNG Anbindungsanlagen gemäß separater Festlegung",2022,2023)),$Y240,$W240),0)</f>
        <v>0</v>
      </c>
      <c r="AD240" s="35">
        <f>IFERROR(IF(OR($R240&lt;&gt;"Ja",VLOOKUP($D240,Listen!$A$2:$F$45,5,0)="Nein",E240&lt;IF(D240="LNG Anbindungsanlagen gemäß separater Festlegung",2022,2023)),$Y240,$W240),0)</f>
        <v>0</v>
      </c>
      <c r="AE240" s="35">
        <f>IFERROR(IF(OR($S240&lt;&gt;"Ja",VLOOKUP($D240,Listen!$A$2:$F$45,6,0)="Nein"),$Y240,$X240),0)</f>
        <v>0</v>
      </c>
      <c r="AF240" s="35">
        <f>IFERROR(IF(OR($S240&lt;&gt;"Ja",VLOOKUP($D240,Listen!$A$2:$F$45,6,0)="Nein"),$Y240,$X240),0)</f>
        <v>0</v>
      </c>
      <c r="AG240" s="35">
        <f>IFERROR(IF(OR($S240&lt;&gt;"Ja",VLOOKUP($D240,Listen!$A$2:$F$45,6,0)="Nein"),$Y240,$X240),0)</f>
        <v>0</v>
      </c>
      <c r="AH240" s="37">
        <f t="shared" si="82"/>
        <v>0</v>
      </c>
      <c r="AI240" s="147">
        <f>IFERROR(IF(VLOOKUP($D240,Listen!$A$2:$F$45,6,0)="Ja",MAX(BC240:BD240),D_SAV!$BC240),0)</f>
        <v>0</v>
      </c>
      <c r="AJ240" s="37">
        <f t="shared" si="83"/>
        <v>0</v>
      </c>
      <c r="AL240" s="149">
        <f t="shared" si="84"/>
        <v>0</v>
      </c>
      <c r="AM240" s="149">
        <f t="shared" si="85"/>
        <v>0</v>
      </c>
      <c r="AN240" s="149">
        <f t="shared" si="86"/>
        <v>0</v>
      </c>
      <c r="AO240" s="149">
        <f t="shared" si="87"/>
        <v>0</v>
      </c>
      <c r="AP240" s="149">
        <f t="shared" si="88"/>
        <v>0</v>
      </c>
      <c r="AQ240" s="149">
        <f t="shared" si="89"/>
        <v>0</v>
      </c>
      <c r="AR240" s="149">
        <f t="shared" si="90"/>
        <v>0</v>
      </c>
      <c r="AS240" s="149">
        <f t="shared" si="91"/>
        <v>0</v>
      </c>
      <c r="AT240" s="149">
        <f t="shared" si="92"/>
        <v>0</v>
      </c>
      <c r="AU240" s="149">
        <f t="shared" si="93"/>
        <v>0</v>
      </c>
      <c r="AV240" s="149">
        <f t="shared" si="94"/>
        <v>0</v>
      </c>
      <c r="AW240" s="149">
        <f t="shared" si="95"/>
        <v>0</v>
      </c>
      <c r="AX240" s="149">
        <f t="shared" si="96"/>
        <v>0</v>
      </c>
      <c r="AY240" s="149">
        <f t="shared" si="97"/>
        <v>0</v>
      </c>
      <c r="AZ240" s="149">
        <f t="shared" si="98"/>
        <v>0</v>
      </c>
      <c r="BA240" s="149">
        <f>IFERROR(IF(VLOOKUP($D240,Listen!$A$2:$F$45,6,0)="Ja",AX240-MAX(AY240:AZ240),AX240-AY240),0)</f>
        <v>0</v>
      </c>
      <c r="BB240" s="149">
        <f t="shared" si="99"/>
        <v>0</v>
      </c>
      <c r="BC240" s="149">
        <f t="shared" si="100"/>
        <v>0</v>
      </c>
      <c r="BD240" s="149">
        <f t="shared" si="101"/>
        <v>0</v>
      </c>
      <c r="BE240" s="149">
        <f>IFERROR(IF(VLOOKUP($D240,Listen!$A$2:$F$45,6,0)="Ja",BB240-MAX(BC240:BD240),BB240-BC240),0)</f>
        <v>0</v>
      </c>
    </row>
    <row r="241" spans="1:57" x14ac:dyDescent="0.25">
      <c r="A241" s="142">
        <v>237</v>
      </c>
      <c r="B241" s="143" t="str">
        <f>IF(AND(E241&lt;&gt;0,D241&lt;&gt;0,F241&lt;&gt;0),IF(C241&lt;&gt;0,CONCATENATE(C241,"-AGr",VLOOKUP(D241,Listen!$A$2:$D$45,4,FALSE),"-",E241,"-",F241,),CONCATENATE("AGr",VLOOKUP(D241,Listen!$A$2:$D$45,4,FALSE),"-",E241,"-",F241)),"keine vollständige ID")</f>
        <v>keine vollständige ID</v>
      </c>
      <c r="C241" s="28"/>
      <c r="D241" s="144"/>
      <c r="E241" s="144"/>
      <c r="F241" s="151"/>
      <c r="G241" s="12"/>
      <c r="H241" s="12"/>
      <c r="I241" s="12"/>
      <c r="J241" s="12"/>
      <c r="K241" s="12"/>
      <c r="L241" s="145">
        <f>IF(E241&gt;A_Stammdaten!$B$12,0,G241+H241-J241)</f>
        <v>0</v>
      </c>
      <c r="M241" s="12"/>
      <c r="N241" s="12"/>
      <c r="O241" s="12"/>
      <c r="P241" s="45">
        <f t="shared" si="79"/>
        <v>0</v>
      </c>
      <c r="Q241" s="26"/>
      <c r="R241" s="26"/>
      <c r="S241" s="26"/>
      <c r="T241" s="26"/>
      <c r="U241" s="146"/>
      <c r="V241" s="26"/>
      <c r="W241" s="46" t="str">
        <f t="shared" si="80"/>
        <v>-</v>
      </c>
      <c r="X241" s="46" t="str">
        <f t="shared" si="81"/>
        <v>-</v>
      </c>
      <c r="Y241" s="46">
        <f>IF(ISBLANK($D241),0,VLOOKUP($D241,Listen!$A$2:$C$45,2,FALSE))</f>
        <v>0</v>
      </c>
      <c r="Z241" s="46">
        <f>IF(ISBLANK($D241),0,VLOOKUP($D241,Listen!$A$2:$C$45,3,FALSE))</f>
        <v>0</v>
      </c>
      <c r="AA241" s="35">
        <f t="shared" si="103"/>
        <v>0</v>
      </c>
      <c r="AB241" s="35">
        <f t="shared" si="103"/>
        <v>0</v>
      </c>
      <c r="AC241" s="35">
        <f>IFERROR(IF(OR($R241&lt;&gt;"Ja",VLOOKUP($D241,Listen!$A$2:$F$45,5,0)="Nein",E241&lt;IF(D241="LNG Anbindungsanlagen gemäß separater Festlegung",2022,2023)),$Y241,$W241),0)</f>
        <v>0</v>
      </c>
      <c r="AD241" s="35">
        <f>IFERROR(IF(OR($R241&lt;&gt;"Ja",VLOOKUP($D241,Listen!$A$2:$F$45,5,0)="Nein",E241&lt;IF(D241="LNG Anbindungsanlagen gemäß separater Festlegung",2022,2023)),$Y241,$W241),0)</f>
        <v>0</v>
      </c>
      <c r="AE241" s="35">
        <f>IFERROR(IF(OR($S241&lt;&gt;"Ja",VLOOKUP($D241,Listen!$A$2:$F$45,6,0)="Nein"),$Y241,$X241),0)</f>
        <v>0</v>
      </c>
      <c r="AF241" s="35">
        <f>IFERROR(IF(OR($S241&lt;&gt;"Ja",VLOOKUP($D241,Listen!$A$2:$F$45,6,0)="Nein"),$Y241,$X241),0)</f>
        <v>0</v>
      </c>
      <c r="AG241" s="35">
        <f>IFERROR(IF(OR($S241&lt;&gt;"Ja",VLOOKUP($D241,Listen!$A$2:$F$45,6,0)="Nein"),$Y241,$X241),0)</f>
        <v>0</v>
      </c>
      <c r="AH241" s="37">
        <f t="shared" si="82"/>
        <v>0</v>
      </c>
      <c r="AI241" s="147">
        <f>IFERROR(IF(VLOOKUP($D241,Listen!$A$2:$F$45,6,0)="Ja",MAX(BC241:BD241),D_SAV!$BC241),0)</f>
        <v>0</v>
      </c>
      <c r="AJ241" s="37">
        <f t="shared" si="83"/>
        <v>0</v>
      </c>
      <c r="AL241" s="149">
        <f t="shared" si="84"/>
        <v>0</v>
      </c>
      <c r="AM241" s="149">
        <f t="shared" si="85"/>
        <v>0</v>
      </c>
      <c r="AN241" s="149">
        <f t="shared" si="86"/>
        <v>0</v>
      </c>
      <c r="AO241" s="149">
        <f t="shared" si="87"/>
        <v>0</v>
      </c>
      <c r="AP241" s="149">
        <f t="shared" si="88"/>
        <v>0</v>
      </c>
      <c r="AQ241" s="149">
        <f t="shared" si="89"/>
        <v>0</v>
      </c>
      <c r="AR241" s="149">
        <f t="shared" si="90"/>
        <v>0</v>
      </c>
      <c r="AS241" s="149">
        <f t="shared" si="91"/>
        <v>0</v>
      </c>
      <c r="AT241" s="149">
        <f t="shared" si="92"/>
        <v>0</v>
      </c>
      <c r="AU241" s="149">
        <f t="shared" si="93"/>
        <v>0</v>
      </c>
      <c r="AV241" s="149">
        <f t="shared" si="94"/>
        <v>0</v>
      </c>
      <c r="AW241" s="149">
        <f t="shared" si="95"/>
        <v>0</v>
      </c>
      <c r="AX241" s="149">
        <f t="shared" si="96"/>
        <v>0</v>
      </c>
      <c r="AY241" s="149">
        <f t="shared" si="97"/>
        <v>0</v>
      </c>
      <c r="AZ241" s="149">
        <f t="shared" si="98"/>
        <v>0</v>
      </c>
      <c r="BA241" s="149">
        <f>IFERROR(IF(VLOOKUP($D241,Listen!$A$2:$F$45,6,0)="Ja",AX241-MAX(AY241:AZ241),AX241-AY241),0)</f>
        <v>0</v>
      </c>
      <c r="BB241" s="149">
        <f t="shared" si="99"/>
        <v>0</v>
      </c>
      <c r="BC241" s="149">
        <f t="shared" si="100"/>
        <v>0</v>
      </c>
      <c r="BD241" s="149">
        <f t="shared" si="101"/>
        <v>0</v>
      </c>
      <c r="BE241" s="149">
        <f>IFERROR(IF(VLOOKUP($D241,Listen!$A$2:$F$45,6,0)="Ja",BB241-MAX(BC241:BD241),BB241-BC241),0)</f>
        <v>0</v>
      </c>
    </row>
    <row r="242" spans="1:57" x14ac:dyDescent="0.25">
      <c r="A242" s="142">
        <v>238</v>
      </c>
      <c r="B242" s="143" t="str">
        <f>IF(AND(E242&lt;&gt;0,D242&lt;&gt;0,F242&lt;&gt;0),IF(C242&lt;&gt;0,CONCATENATE(C242,"-AGr",VLOOKUP(D242,Listen!$A$2:$D$45,4,FALSE),"-",E242,"-",F242,),CONCATENATE("AGr",VLOOKUP(D242,Listen!$A$2:$D$45,4,FALSE),"-",E242,"-",F242)),"keine vollständige ID")</f>
        <v>keine vollständige ID</v>
      </c>
      <c r="C242" s="28"/>
      <c r="D242" s="144"/>
      <c r="E242" s="144"/>
      <c r="F242" s="151"/>
      <c r="G242" s="12"/>
      <c r="H242" s="12"/>
      <c r="I242" s="12"/>
      <c r="J242" s="12"/>
      <c r="K242" s="12"/>
      <c r="L242" s="145">
        <f>IF(E242&gt;A_Stammdaten!$B$12,0,G242+H242-J242)</f>
        <v>0</v>
      </c>
      <c r="M242" s="12"/>
      <c r="N242" s="12"/>
      <c r="O242" s="12"/>
      <c r="P242" s="45">
        <f t="shared" si="79"/>
        <v>0</v>
      </c>
      <c r="Q242" s="26"/>
      <c r="R242" s="26"/>
      <c r="S242" s="26"/>
      <c r="T242" s="26"/>
      <c r="U242" s="146"/>
      <c r="V242" s="26"/>
      <c r="W242" s="46" t="str">
        <f t="shared" si="80"/>
        <v>-</v>
      </c>
      <c r="X242" s="46" t="str">
        <f t="shared" si="81"/>
        <v>-</v>
      </c>
      <c r="Y242" s="46">
        <f>IF(ISBLANK($D242),0,VLOOKUP($D242,Listen!$A$2:$C$45,2,FALSE))</f>
        <v>0</v>
      </c>
      <c r="Z242" s="46">
        <f>IF(ISBLANK($D242),0,VLOOKUP($D242,Listen!$A$2:$C$45,3,FALSE))</f>
        <v>0</v>
      </c>
      <c r="AA242" s="35">
        <f t="shared" si="103"/>
        <v>0</v>
      </c>
      <c r="AB242" s="35">
        <f t="shared" si="103"/>
        <v>0</v>
      </c>
      <c r="AC242" s="35">
        <f>IFERROR(IF(OR($R242&lt;&gt;"Ja",VLOOKUP($D242,Listen!$A$2:$F$45,5,0)="Nein",E242&lt;IF(D242="LNG Anbindungsanlagen gemäß separater Festlegung",2022,2023)),$Y242,$W242),0)</f>
        <v>0</v>
      </c>
      <c r="AD242" s="35">
        <f>IFERROR(IF(OR($R242&lt;&gt;"Ja",VLOOKUP($D242,Listen!$A$2:$F$45,5,0)="Nein",E242&lt;IF(D242="LNG Anbindungsanlagen gemäß separater Festlegung",2022,2023)),$Y242,$W242),0)</f>
        <v>0</v>
      </c>
      <c r="AE242" s="35">
        <f>IFERROR(IF(OR($S242&lt;&gt;"Ja",VLOOKUP($D242,Listen!$A$2:$F$45,6,0)="Nein"),$Y242,$X242),0)</f>
        <v>0</v>
      </c>
      <c r="AF242" s="35">
        <f>IFERROR(IF(OR($S242&lt;&gt;"Ja",VLOOKUP($D242,Listen!$A$2:$F$45,6,0)="Nein"),$Y242,$X242),0)</f>
        <v>0</v>
      </c>
      <c r="AG242" s="35">
        <f>IFERROR(IF(OR($S242&lt;&gt;"Ja",VLOOKUP($D242,Listen!$A$2:$F$45,6,0)="Nein"),$Y242,$X242),0)</f>
        <v>0</v>
      </c>
      <c r="AH242" s="37">
        <f t="shared" si="82"/>
        <v>0</v>
      </c>
      <c r="AI242" s="147">
        <f>IFERROR(IF(VLOOKUP($D242,Listen!$A$2:$F$45,6,0)="Ja",MAX(BC242:BD242),D_SAV!$BC242),0)</f>
        <v>0</v>
      </c>
      <c r="AJ242" s="37">
        <f t="shared" si="83"/>
        <v>0</v>
      </c>
      <c r="AL242" s="149">
        <f t="shared" si="84"/>
        <v>0</v>
      </c>
      <c r="AM242" s="149">
        <f t="shared" si="85"/>
        <v>0</v>
      </c>
      <c r="AN242" s="149">
        <f t="shared" si="86"/>
        <v>0</v>
      </c>
      <c r="AO242" s="149">
        <f t="shared" si="87"/>
        <v>0</v>
      </c>
      <c r="AP242" s="149">
        <f t="shared" si="88"/>
        <v>0</v>
      </c>
      <c r="AQ242" s="149">
        <f t="shared" si="89"/>
        <v>0</v>
      </c>
      <c r="AR242" s="149">
        <f t="shared" si="90"/>
        <v>0</v>
      </c>
      <c r="AS242" s="149">
        <f t="shared" si="91"/>
        <v>0</v>
      </c>
      <c r="AT242" s="149">
        <f t="shared" si="92"/>
        <v>0</v>
      </c>
      <c r="AU242" s="149">
        <f t="shared" si="93"/>
        <v>0</v>
      </c>
      <c r="AV242" s="149">
        <f t="shared" si="94"/>
        <v>0</v>
      </c>
      <c r="AW242" s="149">
        <f t="shared" si="95"/>
        <v>0</v>
      </c>
      <c r="AX242" s="149">
        <f t="shared" si="96"/>
        <v>0</v>
      </c>
      <c r="AY242" s="149">
        <f t="shared" si="97"/>
        <v>0</v>
      </c>
      <c r="AZ242" s="149">
        <f t="shared" si="98"/>
        <v>0</v>
      </c>
      <c r="BA242" s="149">
        <f>IFERROR(IF(VLOOKUP($D242,Listen!$A$2:$F$45,6,0)="Ja",AX242-MAX(AY242:AZ242),AX242-AY242),0)</f>
        <v>0</v>
      </c>
      <c r="BB242" s="149">
        <f t="shared" si="99"/>
        <v>0</v>
      </c>
      <c r="BC242" s="149">
        <f t="shared" si="100"/>
        <v>0</v>
      </c>
      <c r="BD242" s="149">
        <f t="shared" si="101"/>
        <v>0</v>
      </c>
      <c r="BE242" s="149">
        <f>IFERROR(IF(VLOOKUP($D242,Listen!$A$2:$F$45,6,0)="Ja",BB242-MAX(BC242:BD242),BB242-BC242),0)</f>
        <v>0</v>
      </c>
    </row>
    <row r="243" spans="1:57" x14ac:dyDescent="0.25">
      <c r="A243" s="142">
        <v>239</v>
      </c>
      <c r="B243" s="143" t="str">
        <f>IF(AND(E243&lt;&gt;0,D243&lt;&gt;0,F243&lt;&gt;0),IF(C243&lt;&gt;0,CONCATENATE(C243,"-AGr",VLOOKUP(D243,Listen!$A$2:$D$45,4,FALSE),"-",E243,"-",F243,),CONCATENATE("AGr",VLOOKUP(D243,Listen!$A$2:$D$45,4,FALSE),"-",E243,"-",F243)),"keine vollständige ID")</f>
        <v>keine vollständige ID</v>
      </c>
      <c r="C243" s="28"/>
      <c r="D243" s="144"/>
      <c r="E243" s="144"/>
      <c r="F243" s="151"/>
      <c r="G243" s="12"/>
      <c r="H243" s="12"/>
      <c r="I243" s="12"/>
      <c r="J243" s="12"/>
      <c r="K243" s="12"/>
      <c r="L243" s="145">
        <f>IF(E243&gt;A_Stammdaten!$B$12,0,G243+H243-J243)</f>
        <v>0</v>
      </c>
      <c r="M243" s="12"/>
      <c r="N243" s="12"/>
      <c r="O243" s="12"/>
      <c r="P243" s="45">
        <f t="shared" si="79"/>
        <v>0</v>
      </c>
      <c r="Q243" s="26"/>
      <c r="R243" s="26"/>
      <c r="S243" s="26"/>
      <c r="T243" s="26"/>
      <c r="U243" s="146"/>
      <c r="V243" s="26"/>
      <c r="W243" s="46" t="str">
        <f t="shared" si="80"/>
        <v>-</v>
      </c>
      <c r="X243" s="46" t="str">
        <f t="shared" si="81"/>
        <v>-</v>
      </c>
      <c r="Y243" s="46">
        <f>IF(ISBLANK($D243),0,VLOOKUP($D243,Listen!$A$2:$C$45,2,FALSE))</f>
        <v>0</v>
      </c>
      <c r="Z243" s="46">
        <f>IF(ISBLANK($D243),0,VLOOKUP($D243,Listen!$A$2:$C$45,3,FALSE))</f>
        <v>0</v>
      </c>
      <c r="AA243" s="35">
        <f t="shared" si="103"/>
        <v>0</v>
      </c>
      <c r="AB243" s="35">
        <f t="shared" si="103"/>
        <v>0</v>
      </c>
      <c r="AC243" s="35">
        <f>IFERROR(IF(OR($R243&lt;&gt;"Ja",VLOOKUP($D243,Listen!$A$2:$F$45,5,0)="Nein",E243&lt;IF(D243="LNG Anbindungsanlagen gemäß separater Festlegung",2022,2023)),$Y243,$W243),0)</f>
        <v>0</v>
      </c>
      <c r="AD243" s="35">
        <f>IFERROR(IF(OR($R243&lt;&gt;"Ja",VLOOKUP($D243,Listen!$A$2:$F$45,5,0)="Nein",E243&lt;IF(D243="LNG Anbindungsanlagen gemäß separater Festlegung",2022,2023)),$Y243,$W243),0)</f>
        <v>0</v>
      </c>
      <c r="AE243" s="35">
        <f>IFERROR(IF(OR($S243&lt;&gt;"Ja",VLOOKUP($D243,Listen!$A$2:$F$45,6,0)="Nein"),$Y243,$X243),0)</f>
        <v>0</v>
      </c>
      <c r="AF243" s="35">
        <f>IFERROR(IF(OR($S243&lt;&gt;"Ja",VLOOKUP($D243,Listen!$A$2:$F$45,6,0)="Nein"),$Y243,$X243),0)</f>
        <v>0</v>
      </c>
      <c r="AG243" s="35">
        <f>IFERROR(IF(OR($S243&lt;&gt;"Ja",VLOOKUP($D243,Listen!$A$2:$F$45,6,0)="Nein"),$Y243,$X243),0)</f>
        <v>0</v>
      </c>
      <c r="AH243" s="37">
        <f t="shared" si="82"/>
        <v>0</v>
      </c>
      <c r="AI243" s="147">
        <f>IFERROR(IF(VLOOKUP($D243,Listen!$A$2:$F$45,6,0)="Ja",MAX(BC243:BD243),D_SAV!$BC243),0)</f>
        <v>0</v>
      </c>
      <c r="AJ243" s="37">
        <f t="shared" si="83"/>
        <v>0</v>
      </c>
      <c r="AL243" s="149">
        <f t="shared" si="84"/>
        <v>0</v>
      </c>
      <c r="AM243" s="149">
        <f t="shared" si="85"/>
        <v>0</v>
      </c>
      <c r="AN243" s="149">
        <f t="shared" si="86"/>
        <v>0</v>
      </c>
      <c r="AO243" s="149">
        <f t="shared" si="87"/>
        <v>0</v>
      </c>
      <c r="AP243" s="149">
        <f t="shared" si="88"/>
        <v>0</v>
      </c>
      <c r="AQ243" s="149">
        <f t="shared" si="89"/>
        <v>0</v>
      </c>
      <c r="AR243" s="149">
        <f t="shared" si="90"/>
        <v>0</v>
      </c>
      <c r="AS243" s="149">
        <f t="shared" si="91"/>
        <v>0</v>
      </c>
      <c r="AT243" s="149">
        <f t="shared" si="92"/>
        <v>0</v>
      </c>
      <c r="AU243" s="149">
        <f t="shared" si="93"/>
        <v>0</v>
      </c>
      <c r="AV243" s="149">
        <f t="shared" si="94"/>
        <v>0</v>
      </c>
      <c r="AW243" s="149">
        <f t="shared" si="95"/>
        <v>0</v>
      </c>
      <c r="AX243" s="149">
        <f t="shared" si="96"/>
        <v>0</v>
      </c>
      <c r="AY243" s="149">
        <f t="shared" si="97"/>
        <v>0</v>
      </c>
      <c r="AZ243" s="149">
        <f t="shared" si="98"/>
        <v>0</v>
      </c>
      <c r="BA243" s="149">
        <f>IFERROR(IF(VLOOKUP($D243,Listen!$A$2:$F$45,6,0)="Ja",AX243-MAX(AY243:AZ243),AX243-AY243),0)</f>
        <v>0</v>
      </c>
      <c r="BB243" s="149">
        <f t="shared" si="99"/>
        <v>0</v>
      </c>
      <c r="BC243" s="149">
        <f t="shared" si="100"/>
        <v>0</v>
      </c>
      <c r="BD243" s="149">
        <f t="shared" si="101"/>
        <v>0</v>
      </c>
      <c r="BE243" s="149">
        <f>IFERROR(IF(VLOOKUP($D243,Listen!$A$2:$F$45,6,0)="Ja",BB243-MAX(BC243:BD243),BB243-BC243),0)</f>
        <v>0</v>
      </c>
    </row>
    <row r="244" spans="1:57" x14ac:dyDescent="0.25">
      <c r="A244" s="142">
        <v>240</v>
      </c>
      <c r="B244" s="143" t="str">
        <f>IF(AND(E244&lt;&gt;0,D244&lt;&gt;0,F244&lt;&gt;0),IF(C244&lt;&gt;0,CONCATENATE(C244,"-AGr",VLOOKUP(D244,Listen!$A$2:$D$45,4,FALSE),"-",E244,"-",F244,),CONCATENATE("AGr",VLOOKUP(D244,Listen!$A$2:$D$45,4,FALSE),"-",E244,"-",F244)),"keine vollständige ID")</f>
        <v>keine vollständige ID</v>
      </c>
      <c r="C244" s="28"/>
      <c r="D244" s="144"/>
      <c r="E244" s="144"/>
      <c r="F244" s="151"/>
      <c r="G244" s="12"/>
      <c r="H244" s="12"/>
      <c r="I244" s="12"/>
      <c r="J244" s="12"/>
      <c r="K244" s="12"/>
      <c r="L244" s="145">
        <f>IF(E244&gt;A_Stammdaten!$B$12,0,G244+H244-J244)</f>
        <v>0</v>
      </c>
      <c r="M244" s="12"/>
      <c r="N244" s="12"/>
      <c r="O244" s="12"/>
      <c r="P244" s="45">
        <f t="shared" si="79"/>
        <v>0</v>
      </c>
      <c r="Q244" s="26"/>
      <c r="R244" s="26"/>
      <c r="S244" s="26"/>
      <c r="T244" s="26"/>
      <c r="U244" s="146"/>
      <c r="V244" s="26"/>
      <c r="W244" s="46" t="str">
        <f t="shared" si="80"/>
        <v>-</v>
      </c>
      <c r="X244" s="46" t="str">
        <f t="shared" si="81"/>
        <v>-</v>
      </c>
      <c r="Y244" s="46">
        <f>IF(ISBLANK($D244),0,VLOOKUP($D244,Listen!$A$2:$C$45,2,FALSE))</f>
        <v>0</v>
      </c>
      <c r="Z244" s="46">
        <f>IF(ISBLANK($D244),0,VLOOKUP($D244,Listen!$A$2:$C$45,3,FALSE))</f>
        <v>0</v>
      </c>
      <c r="AA244" s="35">
        <f t="shared" si="103"/>
        <v>0</v>
      </c>
      <c r="AB244" s="35">
        <f t="shared" si="103"/>
        <v>0</v>
      </c>
      <c r="AC244" s="35">
        <f>IFERROR(IF(OR($R244&lt;&gt;"Ja",VLOOKUP($D244,Listen!$A$2:$F$45,5,0)="Nein",E244&lt;IF(D244="LNG Anbindungsanlagen gemäß separater Festlegung",2022,2023)),$Y244,$W244),0)</f>
        <v>0</v>
      </c>
      <c r="AD244" s="35">
        <f>IFERROR(IF(OR($R244&lt;&gt;"Ja",VLOOKUP($D244,Listen!$A$2:$F$45,5,0)="Nein",E244&lt;IF(D244="LNG Anbindungsanlagen gemäß separater Festlegung",2022,2023)),$Y244,$W244),0)</f>
        <v>0</v>
      </c>
      <c r="AE244" s="35">
        <f>IFERROR(IF(OR($S244&lt;&gt;"Ja",VLOOKUP($D244,Listen!$A$2:$F$45,6,0)="Nein"),$Y244,$X244),0)</f>
        <v>0</v>
      </c>
      <c r="AF244" s="35">
        <f>IFERROR(IF(OR($S244&lt;&gt;"Ja",VLOOKUP($D244,Listen!$A$2:$F$45,6,0)="Nein"),$Y244,$X244),0)</f>
        <v>0</v>
      </c>
      <c r="AG244" s="35">
        <f>IFERROR(IF(OR($S244&lt;&gt;"Ja",VLOOKUP($D244,Listen!$A$2:$F$45,6,0)="Nein"),$Y244,$X244),0)</f>
        <v>0</v>
      </c>
      <c r="AH244" s="37">
        <f t="shared" si="82"/>
        <v>0</v>
      </c>
      <c r="AI244" s="147">
        <f>IFERROR(IF(VLOOKUP($D244,Listen!$A$2:$F$45,6,0)="Ja",MAX(BC244:BD244),D_SAV!$BC244),0)</f>
        <v>0</v>
      </c>
      <c r="AJ244" s="37">
        <f t="shared" si="83"/>
        <v>0</v>
      </c>
      <c r="AL244" s="149">
        <f t="shared" si="84"/>
        <v>0</v>
      </c>
      <c r="AM244" s="149">
        <f t="shared" si="85"/>
        <v>0</v>
      </c>
      <c r="AN244" s="149">
        <f t="shared" si="86"/>
        <v>0</v>
      </c>
      <c r="AO244" s="149">
        <f t="shared" si="87"/>
        <v>0</v>
      </c>
      <c r="AP244" s="149">
        <f t="shared" si="88"/>
        <v>0</v>
      </c>
      <c r="AQ244" s="149">
        <f t="shared" si="89"/>
        <v>0</v>
      </c>
      <c r="AR244" s="149">
        <f t="shared" si="90"/>
        <v>0</v>
      </c>
      <c r="AS244" s="149">
        <f t="shared" si="91"/>
        <v>0</v>
      </c>
      <c r="AT244" s="149">
        <f t="shared" si="92"/>
        <v>0</v>
      </c>
      <c r="AU244" s="149">
        <f t="shared" si="93"/>
        <v>0</v>
      </c>
      <c r="AV244" s="149">
        <f t="shared" si="94"/>
        <v>0</v>
      </c>
      <c r="AW244" s="149">
        <f t="shared" si="95"/>
        <v>0</v>
      </c>
      <c r="AX244" s="149">
        <f t="shared" si="96"/>
        <v>0</v>
      </c>
      <c r="AY244" s="149">
        <f t="shared" si="97"/>
        <v>0</v>
      </c>
      <c r="AZ244" s="149">
        <f t="shared" si="98"/>
        <v>0</v>
      </c>
      <c r="BA244" s="149">
        <f>IFERROR(IF(VLOOKUP($D244,Listen!$A$2:$F$45,6,0)="Ja",AX244-MAX(AY244:AZ244),AX244-AY244),0)</f>
        <v>0</v>
      </c>
      <c r="BB244" s="149">
        <f t="shared" si="99"/>
        <v>0</v>
      </c>
      <c r="BC244" s="149">
        <f t="shared" si="100"/>
        <v>0</v>
      </c>
      <c r="BD244" s="149">
        <f t="shared" si="101"/>
        <v>0</v>
      </c>
      <c r="BE244" s="149">
        <f>IFERROR(IF(VLOOKUP($D244,Listen!$A$2:$F$45,6,0)="Ja",BB244-MAX(BC244:BD244),BB244-BC244),0)</f>
        <v>0</v>
      </c>
    </row>
    <row r="245" spans="1:57" x14ac:dyDescent="0.25">
      <c r="A245" s="142">
        <v>241</v>
      </c>
      <c r="B245" s="143" t="str">
        <f>IF(AND(E245&lt;&gt;0,D245&lt;&gt;0,F245&lt;&gt;0),IF(C245&lt;&gt;0,CONCATENATE(C245,"-AGr",VLOOKUP(D245,Listen!$A$2:$D$45,4,FALSE),"-",E245,"-",F245,),CONCATENATE("AGr",VLOOKUP(D245,Listen!$A$2:$D$45,4,FALSE),"-",E245,"-",F245)),"keine vollständige ID")</f>
        <v>keine vollständige ID</v>
      </c>
      <c r="C245" s="28"/>
      <c r="D245" s="144"/>
      <c r="E245" s="144"/>
      <c r="F245" s="151"/>
      <c r="G245" s="12"/>
      <c r="H245" s="12"/>
      <c r="I245" s="12"/>
      <c r="J245" s="12"/>
      <c r="K245" s="12"/>
      <c r="L245" s="145">
        <f>IF(E245&gt;A_Stammdaten!$B$12,0,G245+H245-J245)</f>
        <v>0</v>
      </c>
      <c r="M245" s="12"/>
      <c r="N245" s="12"/>
      <c r="O245" s="12"/>
      <c r="P245" s="45">
        <f t="shared" si="79"/>
        <v>0</v>
      </c>
      <c r="Q245" s="26"/>
      <c r="R245" s="26"/>
      <c r="S245" s="26"/>
      <c r="T245" s="26"/>
      <c r="U245" s="146"/>
      <c r="V245" s="26"/>
      <c r="W245" s="46" t="str">
        <f t="shared" si="80"/>
        <v>-</v>
      </c>
      <c r="X245" s="46" t="str">
        <f t="shared" si="81"/>
        <v>-</v>
      </c>
      <c r="Y245" s="46">
        <f>IF(ISBLANK($D245),0,VLOOKUP($D245,Listen!$A$2:$C$45,2,FALSE))</f>
        <v>0</v>
      </c>
      <c r="Z245" s="46">
        <f>IF(ISBLANK($D245),0,VLOOKUP($D245,Listen!$A$2:$C$45,3,FALSE))</f>
        <v>0</v>
      </c>
      <c r="AA245" s="35">
        <f t="shared" ref="AA245:AB264" si="104">IFERROR($Y245,0)</f>
        <v>0</v>
      </c>
      <c r="AB245" s="35">
        <f t="shared" si="104"/>
        <v>0</v>
      </c>
      <c r="AC245" s="35">
        <f>IFERROR(IF(OR($R245&lt;&gt;"Ja",VLOOKUP($D245,Listen!$A$2:$F$45,5,0)="Nein",E245&lt;IF(D245="LNG Anbindungsanlagen gemäß separater Festlegung",2022,2023)),$Y245,$W245),0)</f>
        <v>0</v>
      </c>
      <c r="AD245" s="35">
        <f>IFERROR(IF(OR($R245&lt;&gt;"Ja",VLOOKUP($D245,Listen!$A$2:$F$45,5,0)="Nein",E245&lt;IF(D245="LNG Anbindungsanlagen gemäß separater Festlegung",2022,2023)),$Y245,$W245),0)</f>
        <v>0</v>
      </c>
      <c r="AE245" s="35">
        <f>IFERROR(IF(OR($S245&lt;&gt;"Ja",VLOOKUP($D245,Listen!$A$2:$F$45,6,0)="Nein"),$Y245,$X245),0)</f>
        <v>0</v>
      </c>
      <c r="AF245" s="35">
        <f>IFERROR(IF(OR($S245&lt;&gt;"Ja",VLOOKUP($D245,Listen!$A$2:$F$45,6,0)="Nein"),$Y245,$X245),0)</f>
        <v>0</v>
      </c>
      <c r="AG245" s="35">
        <f>IFERROR(IF(OR($S245&lt;&gt;"Ja",VLOOKUP($D245,Listen!$A$2:$F$45,6,0)="Nein"),$Y245,$X245),0)</f>
        <v>0</v>
      </c>
      <c r="AH245" s="37">
        <f t="shared" si="82"/>
        <v>0</v>
      </c>
      <c r="AI245" s="147">
        <f>IFERROR(IF(VLOOKUP($D245,Listen!$A$2:$F$45,6,0)="Ja",MAX(BC245:BD245),D_SAV!$BC245),0)</f>
        <v>0</v>
      </c>
      <c r="AJ245" s="37">
        <f t="shared" si="83"/>
        <v>0</v>
      </c>
      <c r="AL245" s="149">
        <f t="shared" si="84"/>
        <v>0</v>
      </c>
      <c r="AM245" s="149">
        <f t="shared" si="85"/>
        <v>0</v>
      </c>
      <c r="AN245" s="149">
        <f t="shared" si="86"/>
        <v>0</v>
      </c>
      <c r="AO245" s="149">
        <f t="shared" si="87"/>
        <v>0</v>
      </c>
      <c r="AP245" s="149">
        <f t="shared" si="88"/>
        <v>0</v>
      </c>
      <c r="AQ245" s="149">
        <f t="shared" si="89"/>
        <v>0</v>
      </c>
      <c r="AR245" s="149">
        <f t="shared" si="90"/>
        <v>0</v>
      </c>
      <c r="AS245" s="149">
        <f t="shared" si="91"/>
        <v>0</v>
      </c>
      <c r="AT245" s="149">
        <f t="shared" si="92"/>
        <v>0</v>
      </c>
      <c r="AU245" s="149">
        <f t="shared" si="93"/>
        <v>0</v>
      </c>
      <c r="AV245" s="149">
        <f t="shared" si="94"/>
        <v>0</v>
      </c>
      <c r="AW245" s="149">
        <f t="shared" si="95"/>
        <v>0</v>
      </c>
      <c r="AX245" s="149">
        <f t="shared" si="96"/>
        <v>0</v>
      </c>
      <c r="AY245" s="149">
        <f t="shared" si="97"/>
        <v>0</v>
      </c>
      <c r="AZ245" s="149">
        <f t="shared" si="98"/>
        <v>0</v>
      </c>
      <c r="BA245" s="149">
        <f>IFERROR(IF(VLOOKUP($D245,Listen!$A$2:$F$45,6,0)="Ja",AX245-MAX(AY245:AZ245),AX245-AY245),0)</f>
        <v>0</v>
      </c>
      <c r="BB245" s="149">
        <f t="shared" si="99"/>
        <v>0</v>
      </c>
      <c r="BC245" s="149">
        <f t="shared" si="100"/>
        <v>0</v>
      </c>
      <c r="BD245" s="149">
        <f t="shared" si="101"/>
        <v>0</v>
      </c>
      <c r="BE245" s="149">
        <f>IFERROR(IF(VLOOKUP($D245,Listen!$A$2:$F$45,6,0)="Ja",BB245-MAX(BC245:BD245),BB245-BC245),0)</f>
        <v>0</v>
      </c>
    </row>
    <row r="246" spans="1:57" x14ac:dyDescent="0.25">
      <c r="A246" s="142">
        <v>242</v>
      </c>
      <c r="B246" s="143" t="str">
        <f>IF(AND(E246&lt;&gt;0,D246&lt;&gt;0,F246&lt;&gt;0),IF(C246&lt;&gt;0,CONCATENATE(C246,"-AGr",VLOOKUP(D246,Listen!$A$2:$D$45,4,FALSE),"-",E246,"-",F246,),CONCATENATE("AGr",VLOOKUP(D246,Listen!$A$2:$D$45,4,FALSE),"-",E246,"-",F246)),"keine vollständige ID")</f>
        <v>keine vollständige ID</v>
      </c>
      <c r="C246" s="28"/>
      <c r="D246" s="144"/>
      <c r="E246" s="144"/>
      <c r="F246" s="151"/>
      <c r="G246" s="12"/>
      <c r="H246" s="12"/>
      <c r="I246" s="12"/>
      <c r="J246" s="12"/>
      <c r="K246" s="12"/>
      <c r="L246" s="145">
        <f>IF(E246&gt;A_Stammdaten!$B$12,0,G246+H246-J246)</f>
        <v>0</v>
      </c>
      <c r="M246" s="12"/>
      <c r="N246" s="12"/>
      <c r="O246" s="12"/>
      <c r="P246" s="45">
        <f t="shared" si="79"/>
        <v>0</v>
      </c>
      <c r="Q246" s="26"/>
      <c r="R246" s="26"/>
      <c r="S246" s="26"/>
      <c r="T246" s="26"/>
      <c r="U246" s="146"/>
      <c r="V246" s="26"/>
      <c r="W246" s="46" t="str">
        <f t="shared" si="80"/>
        <v>-</v>
      </c>
      <c r="X246" s="46" t="str">
        <f t="shared" si="81"/>
        <v>-</v>
      </c>
      <c r="Y246" s="46">
        <f>IF(ISBLANK($D246),0,VLOOKUP($D246,Listen!$A$2:$C$45,2,FALSE))</f>
        <v>0</v>
      </c>
      <c r="Z246" s="46">
        <f>IF(ISBLANK($D246),0,VLOOKUP($D246,Listen!$A$2:$C$45,3,FALSE))</f>
        <v>0</v>
      </c>
      <c r="AA246" s="35">
        <f t="shared" si="104"/>
        <v>0</v>
      </c>
      <c r="AB246" s="35">
        <f t="shared" si="104"/>
        <v>0</v>
      </c>
      <c r="AC246" s="35">
        <f>IFERROR(IF(OR($R246&lt;&gt;"Ja",VLOOKUP($D246,Listen!$A$2:$F$45,5,0)="Nein",E246&lt;IF(D246="LNG Anbindungsanlagen gemäß separater Festlegung",2022,2023)),$Y246,$W246),0)</f>
        <v>0</v>
      </c>
      <c r="AD246" s="35">
        <f>IFERROR(IF(OR($R246&lt;&gt;"Ja",VLOOKUP($D246,Listen!$A$2:$F$45,5,0)="Nein",E246&lt;IF(D246="LNG Anbindungsanlagen gemäß separater Festlegung",2022,2023)),$Y246,$W246),0)</f>
        <v>0</v>
      </c>
      <c r="AE246" s="35">
        <f>IFERROR(IF(OR($S246&lt;&gt;"Ja",VLOOKUP($D246,Listen!$A$2:$F$45,6,0)="Nein"),$Y246,$X246),0)</f>
        <v>0</v>
      </c>
      <c r="AF246" s="35">
        <f>IFERROR(IF(OR($S246&lt;&gt;"Ja",VLOOKUP($D246,Listen!$A$2:$F$45,6,0)="Nein"),$Y246,$X246),0)</f>
        <v>0</v>
      </c>
      <c r="AG246" s="35">
        <f>IFERROR(IF(OR($S246&lt;&gt;"Ja",VLOOKUP($D246,Listen!$A$2:$F$45,6,0)="Nein"),$Y246,$X246),0)</f>
        <v>0</v>
      </c>
      <c r="AH246" s="37">
        <f t="shared" si="82"/>
        <v>0</v>
      </c>
      <c r="AI246" s="147">
        <f>IFERROR(IF(VLOOKUP($D246,Listen!$A$2:$F$45,6,0)="Ja",MAX(BC246:BD246),D_SAV!$BC246),0)</f>
        <v>0</v>
      </c>
      <c r="AJ246" s="37">
        <f t="shared" si="83"/>
        <v>0</v>
      </c>
      <c r="AL246" s="149">
        <f t="shared" si="84"/>
        <v>0</v>
      </c>
      <c r="AM246" s="149">
        <f t="shared" si="85"/>
        <v>0</v>
      </c>
      <c r="AN246" s="149">
        <f t="shared" si="86"/>
        <v>0</v>
      </c>
      <c r="AO246" s="149">
        <f t="shared" si="87"/>
        <v>0</v>
      </c>
      <c r="AP246" s="149">
        <f t="shared" si="88"/>
        <v>0</v>
      </c>
      <c r="AQ246" s="149">
        <f t="shared" si="89"/>
        <v>0</v>
      </c>
      <c r="AR246" s="149">
        <f t="shared" si="90"/>
        <v>0</v>
      </c>
      <c r="AS246" s="149">
        <f t="shared" si="91"/>
        <v>0</v>
      </c>
      <c r="AT246" s="149">
        <f t="shared" si="92"/>
        <v>0</v>
      </c>
      <c r="AU246" s="149">
        <f t="shared" si="93"/>
        <v>0</v>
      </c>
      <c r="AV246" s="149">
        <f t="shared" si="94"/>
        <v>0</v>
      </c>
      <c r="AW246" s="149">
        <f t="shared" si="95"/>
        <v>0</v>
      </c>
      <c r="AX246" s="149">
        <f t="shared" si="96"/>
        <v>0</v>
      </c>
      <c r="AY246" s="149">
        <f t="shared" si="97"/>
        <v>0</v>
      </c>
      <c r="AZ246" s="149">
        <f t="shared" si="98"/>
        <v>0</v>
      </c>
      <c r="BA246" s="149">
        <f>IFERROR(IF(VLOOKUP($D246,Listen!$A$2:$F$45,6,0)="Ja",AX246-MAX(AY246:AZ246),AX246-AY246),0)</f>
        <v>0</v>
      </c>
      <c r="BB246" s="149">
        <f t="shared" si="99"/>
        <v>0</v>
      </c>
      <c r="BC246" s="149">
        <f t="shared" si="100"/>
        <v>0</v>
      </c>
      <c r="BD246" s="149">
        <f t="shared" si="101"/>
        <v>0</v>
      </c>
      <c r="BE246" s="149">
        <f>IFERROR(IF(VLOOKUP($D246,Listen!$A$2:$F$45,6,0)="Ja",BB246-MAX(BC246:BD246),BB246-BC246),0)</f>
        <v>0</v>
      </c>
    </row>
    <row r="247" spans="1:57" x14ac:dyDescent="0.25">
      <c r="A247" s="142">
        <v>243</v>
      </c>
      <c r="B247" s="143" t="str">
        <f>IF(AND(E247&lt;&gt;0,D247&lt;&gt;0,F247&lt;&gt;0),IF(C247&lt;&gt;0,CONCATENATE(C247,"-AGr",VLOOKUP(D247,Listen!$A$2:$D$45,4,FALSE),"-",E247,"-",F247,),CONCATENATE("AGr",VLOOKUP(D247,Listen!$A$2:$D$45,4,FALSE),"-",E247,"-",F247)),"keine vollständige ID")</f>
        <v>keine vollständige ID</v>
      </c>
      <c r="C247" s="28"/>
      <c r="D247" s="144"/>
      <c r="E247" s="144"/>
      <c r="F247" s="151"/>
      <c r="G247" s="12"/>
      <c r="H247" s="12"/>
      <c r="I247" s="12"/>
      <c r="J247" s="12"/>
      <c r="K247" s="12"/>
      <c r="L247" s="145">
        <f>IF(E247&gt;A_Stammdaten!$B$12,0,G247+H247-J247)</f>
        <v>0</v>
      </c>
      <c r="M247" s="12"/>
      <c r="N247" s="12"/>
      <c r="O247" s="12"/>
      <c r="P247" s="45">
        <f t="shared" si="79"/>
        <v>0</v>
      </c>
      <c r="Q247" s="26"/>
      <c r="R247" s="26"/>
      <c r="S247" s="26"/>
      <c r="T247" s="26"/>
      <c r="U247" s="146"/>
      <c r="V247" s="26"/>
      <c r="W247" s="46" t="str">
        <f t="shared" si="80"/>
        <v>-</v>
      </c>
      <c r="X247" s="46" t="str">
        <f t="shared" si="81"/>
        <v>-</v>
      </c>
      <c r="Y247" s="46">
        <f>IF(ISBLANK($D247),0,VLOOKUP($D247,Listen!$A$2:$C$45,2,FALSE))</f>
        <v>0</v>
      </c>
      <c r="Z247" s="46">
        <f>IF(ISBLANK($D247),0,VLOOKUP($D247,Listen!$A$2:$C$45,3,FALSE))</f>
        <v>0</v>
      </c>
      <c r="AA247" s="35">
        <f t="shared" si="104"/>
        <v>0</v>
      </c>
      <c r="AB247" s="35">
        <f t="shared" si="104"/>
        <v>0</v>
      </c>
      <c r="AC247" s="35">
        <f>IFERROR(IF(OR($R247&lt;&gt;"Ja",VLOOKUP($D247,Listen!$A$2:$F$45,5,0)="Nein",E247&lt;IF(D247="LNG Anbindungsanlagen gemäß separater Festlegung",2022,2023)),$Y247,$W247),0)</f>
        <v>0</v>
      </c>
      <c r="AD247" s="35">
        <f>IFERROR(IF(OR($R247&lt;&gt;"Ja",VLOOKUP($D247,Listen!$A$2:$F$45,5,0)="Nein",E247&lt;IF(D247="LNG Anbindungsanlagen gemäß separater Festlegung",2022,2023)),$Y247,$W247),0)</f>
        <v>0</v>
      </c>
      <c r="AE247" s="35">
        <f>IFERROR(IF(OR($S247&lt;&gt;"Ja",VLOOKUP($D247,Listen!$A$2:$F$45,6,0)="Nein"),$Y247,$X247),0)</f>
        <v>0</v>
      </c>
      <c r="AF247" s="35">
        <f>IFERROR(IF(OR($S247&lt;&gt;"Ja",VLOOKUP($D247,Listen!$A$2:$F$45,6,0)="Nein"),$Y247,$X247),0)</f>
        <v>0</v>
      </c>
      <c r="AG247" s="35">
        <f>IFERROR(IF(OR($S247&lt;&gt;"Ja",VLOOKUP($D247,Listen!$A$2:$F$45,6,0)="Nein"),$Y247,$X247),0)</f>
        <v>0</v>
      </c>
      <c r="AH247" s="37">
        <f t="shared" si="82"/>
        <v>0</v>
      </c>
      <c r="AI247" s="147">
        <f>IFERROR(IF(VLOOKUP($D247,Listen!$A$2:$F$45,6,0)="Ja",MAX(BC247:BD247),D_SAV!$BC247),0)</f>
        <v>0</v>
      </c>
      <c r="AJ247" s="37">
        <f t="shared" si="83"/>
        <v>0</v>
      </c>
      <c r="AL247" s="149">
        <f t="shared" si="84"/>
        <v>0</v>
      </c>
      <c r="AM247" s="149">
        <f t="shared" si="85"/>
        <v>0</v>
      </c>
      <c r="AN247" s="149">
        <f t="shared" si="86"/>
        <v>0</v>
      </c>
      <c r="AO247" s="149">
        <f t="shared" si="87"/>
        <v>0</v>
      </c>
      <c r="AP247" s="149">
        <f t="shared" si="88"/>
        <v>0</v>
      </c>
      <c r="AQ247" s="149">
        <f t="shared" si="89"/>
        <v>0</v>
      </c>
      <c r="AR247" s="149">
        <f t="shared" si="90"/>
        <v>0</v>
      </c>
      <c r="AS247" s="149">
        <f t="shared" si="91"/>
        <v>0</v>
      </c>
      <c r="AT247" s="149">
        <f t="shared" si="92"/>
        <v>0</v>
      </c>
      <c r="AU247" s="149">
        <f t="shared" si="93"/>
        <v>0</v>
      </c>
      <c r="AV247" s="149">
        <f t="shared" si="94"/>
        <v>0</v>
      </c>
      <c r="AW247" s="149">
        <f t="shared" si="95"/>
        <v>0</v>
      </c>
      <c r="AX247" s="149">
        <f t="shared" si="96"/>
        <v>0</v>
      </c>
      <c r="AY247" s="149">
        <f t="shared" si="97"/>
        <v>0</v>
      </c>
      <c r="AZ247" s="149">
        <f t="shared" si="98"/>
        <v>0</v>
      </c>
      <c r="BA247" s="149">
        <f>IFERROR(IF(VLOOKUP($D247,Listen!$A$2:$F$45,6,0)="Ja",AX247-MAX(AY247:AZ247),AX247-AY247),0)</f>
        <v>0</v>
      </c>
      <c r="BB247" s="149">
        <f t="shared" si="99"/>
        <v>0</v>
      </c>
      <c r="BC247" s="149">
        <f t="shared" si="100"/>
        <v>0</v>
      </c>
      <c r="BD247" s="149">
        <f t="shared" si="101"/>
        <v>0</v>
      </c>
      <c r="BE247" s="149">
        <f>IFERROR(IF(VLOOKUP($D247,Listen!$A$2:$F$45,6,0)="Ja",BB247-MAX(BC247:BD247),BB247-BC247),0)</f>
        <v>0</v>
      </c>
    </row>
    <row r="248" spans="1:57" x14ac:dyDescent="0.25">
      <c r="A248" s="142">
        <v>244</v>
      </c>
      <c r="B248" s="143" t="str">
        <f>IF(AND(E248&lt;&gt;0,D248&lt;&gt;0,F248&lt;&gt;0),IF(C248&lt;&gt;0,CONCATENATE(C248,"-AGr",VLOOKUP(D248,Listen!$A$2:$D$45,4,FALSE),"-",E248,"-",F248,),CONCATENATE("AGr",VLOOKUP(D248,Listen!$A$2:$D$45,4,FALSE),"-",E248,"-",F248)),"keine vollständige ID")</f>
        <v>keine vollständige ID</v>
      </c>
      <c r="C248" s="28"/>
      <c r="D248" s="144"/>
      <c r="E248" s="144"/>
      <c r="F248" s="151"/>
      <c r="G248" s="12"/>
      <c r="H248" s="12"/>
      <c r="I248" s="12"/>
      <c r="J248" s="12"/>
      <c r="K248" s="12"/>
      <c r="L248" s="145">
        <f>IF(E248&gt;A_Stammdaten!$B$12,0,G248+H248-J248)</f>
        <v>0</v>
      </c>
      <c r="M248" s="12"/>
      <c r="N248" s="12"/>
      <c r="O248" s="12"/>
      <c r="P248" s="45">
        <f t="shared" si="79"/>
        <v>0</v>
      </c>
      <c r="Q248" s="26"/>
      <c r="R248" s="26"/>
      <c r="S248" s="26"/>
      <c r="T248" s="26"/>
      <c r="U248" s="146"/>
      <c r="V248" s="26"/>
      <c r="W248" s="46" t="str">
        <f t="shared" si="80"/>
        <v>-</v>
      </c>
      <c r="X248" s="46" t="str">
        <f t="shared" si="81"/>
        <v>-</v>
      </c>
      <c r="Y248" s="46">
        <f>IF(ISBLANK($D248),0,VLOOKUP($D248,Listen!$A$2:$C$45,2,FALSE))</f>
        <v>0</v>
      </c>
      <c r="Z248" s="46">
        <f>IF(ISBLANK($D248),0,VLOOKUP($D248,Listen!$A$2:$C$45,3,FALSE))</f>
        <v>0</v>
      </c>
      <c r="AA248" s="35">
        <f t="shared" si="104"/>
        <v>0</v>
      </c>
      <c r="AB248" s="35">
        <f t="shared" si="104"/>
        <v>0</v>
      </c>
      <c r="AC248" s="35">
        <f>IFERROR(IF(OR($R248&lt;&gt;"Ja",VLOOKUP($D248,Listen!$A$2:$F$45,5,0)="Nein",E248&lt;IF(D248="LNG Anbindungsanlagen gemäß separater Festlegung",2022,2023)),$Y248,$W248),0)</f>
        <v>0</v>
      </c>
      <c r="AD248" s="35">
        <f>IFERROR(IF(OR($R248&lt;&gt;"Ja",VLOOKUP($D248,Listen!$A$2:$F$45,5,0)="Nein",E248&lt;IF(D248="LNG Anbindungsanlagen gemäß separater Festlegung",2022,2023)),$Y248,$W248),0)</f>
        <v>0</v>
      </c>
      <c r="AE248" s="35">
        <f>IFERROR(IF(OR($S248&lt;&gt;"Ja",VLOOKUP($D248,Listen!$A$2:$F$45,6,0)="Nein"),$Y248,$X248),0)</f>
        <v>0</v>
      </c>
      <c r="AF248" s="35">
        <f>IFERROR(IF(OR($S248&lt;&gt;"Ja",VLOOKUP($D248,Listen!$A$2:$F$45,6,0)="Nein"),$Y248,$X248),0)</f>
        <v>0</v>
      </c>
      <c r="AG248" s="35">
        <f>IFERROR(IF(OR($S248&lt;&gt;"Ja",VLOOKUP($D248,Listen!$A$2:$F$45,6,0)="Nein"),$Y248,$X248),0)</f>
        <v>0</v>
      </c>
      <c r="AH248" s="37">
        <f t="shared" si="82"/>
        <v>0</v>
      </c>
      <c r="AI248" s="147">
        <f>IFERROR(IF(VLOOKUP($D248,Listen!$A$2:$F$45,6,0)="Ja",MAX(BC248:BD248),D_SAV!$BC248),0)</f>
        <v>0</v>
      </c>
      <c r="AJ248" s="37">
        <f t="shared" si="83"/>
        <v>0</v>
      </c>
      <c r="AL248" s="149">
        <f t="shared" si="84"/>
        <v>0</v>
      </c>
      <c r="AM248" s="149">
        <f t="shared" si="85"/>
        <v>0</v>
      </c>
      <c r="AN248" s="149">
        <f t="shared" si="86"/>
        <v>0</v>
      </c>
      <c r="AO248" s="149">
        <f t="shared" si="87"/>
        <v>0</v>
      </c>
      <c r="AP248" s="149">
        <f t="shared" si="88"/>
        <v>0</v>
      </c>
      <c r="AQ248" s="149">
        <f t="shared" si="89"/>
        <v>0</v>
      </c>
      <c r="AR248" s="149">
        <f t="shared" si="90"/>
        <v>0</v>
      </c>
      <c r="AS248" s="149">
        <f t="shared" si="91"/>
        <v>0</v>
      </c>
      <c r="AT248" s="149">
        <f t="shared" si="92"/>
        <v>0</v>
      </c>
      <c r="AU248" s="149">
        <f t="shared" si="93"/>
        <v>0</v>
      </c>
      <c r="AV248" s="149">
        <f t="shared" si="94"/>
        <v>0</v>
      </c>
      <c r="AW248" s="149">
        <f t="shared" si="95"/>
        <v>0</v>
      </c>
      <c r="AX248" s="149">
        <f t="shared" si="96"/>
        <v>0</v>
      </c>
      <c r="AY248" s="149">
        <f t="shared" si="97"/>
        <v>0</v>
      </c>
      <c r="AZ248" s="149">
        <f t="shared" si="98"/>
        <v>0</v>
      </c>
      <c r="BA248" s="149">
        <f>IFERROR(IF(VLOOKUP($D248,Listen!$A$2:$F$45,6,0)="Ja",AX248-MAX(AY248:AZ248),AX248-AY248),0)</f>
        <v>0</v>
      </c>
      <c r="BB248" s="149">
        <f t="shared" si="99"/>
        <v>0</v>
      </c>
      <c r="BC248" s="149">
        <f t="shared" si="100"/>
        <v>0</v>
      </c>
      <c r="BD248" s="149">
        <f t="shared" si="101"/>
        <v>0</v>
      </c>
      <c r="BE248" s="149">
        <f>IFERROR(IF(VLOOKUP($D248,Listen!$A$2:$F$45,6,0)="Ja",BB248-MAX(BC248:BD248),BB248-BC248),0)</f>
        <v>0</v>
      </c>
    </row>
    <row r="249" spans="1:57" x14ac:dyDescent="0.25">
      <c r="A249" s="142">
        <v>245</v>
      </c>
      <c r="B249" s="143" t="str">
        <f>IF(AND(E249&lt;&gt;0,D249&lt;&gt;0,F249&lt;&gt;0),IF(C249&lt;&gt;0,CONCATENATE(C249,"-AGr",VLOOKUP(D249,Listen!$A$2:$D$45,4,FALSE),"-",E249,"-",F249,),CONCATENATE("AGr",VLOOKUP(D249,Listen!$A$2:$D$45,4,FALSE),"-",E249,"-",F249)),"keine vollständige ID")</f>
        <v>keine vollständige ID</v>
      </c>
      <c r="C249" s="28"/>
      <c r="D249" s="144"/>
      <c r="E249" s="144"/>
      <c r="F249" s="151"/>
      <c r="G249" s="12"/>
      <c r="H249" s="12"/>
      <c r="I249" s="12"/>
      <c r="J249" s="12"/>
      <c r="K249" s="12"/>
      <c r="L249" s="145">
        <f>IF(E249&gt;A_Stammdaten!$B$12,0,G249+H249-J249)</f>
        <v>0</v>
      </c>
      <c r="M249" s="12"/>
      <c r="N249" s="12"/>
      <c r="O249" s="12"/>
      <c r="P249" s="45">
        <f t="shared" si="79"/>
        <v>0</v>
      </c>
      <c r="Q249" s="26"/>
      <c r="R249" s="26"/>
      <c r="S249" s="26"/>
      <c r="T249" s="26"/>
      <c r="U249" s="146"/>
      <c r="V249" s="26"/>
      <c r="W249" s="46" t="str">
        <f t="shared" si="80"/>
        <v>-</v>
      </c>
      <c r="X249" s="46" t="str">
        <f t="shared" si="81"/>
        <v>-</v>
      </c>
      <c r="Y249" s="46">
        <f>IF(ISBLANK($D249),0,VLOOKUP($D249,Listen!$A$2:$C$45,2,FALSE))</f>
        <v>0</v>
      </c>
      <c r="Z249" s="46">
        <f>IF(ISBLANK($D249),0,VLOOKUP($D249,Listen!$A$2:$C$45,3,FALSE))</f>
        <v>0</v>
      </c>
      <c r="AA249" s="35">
        <f t="shared" si="104"/>
        <v>0</v>
      </c>
      <c r="AB249" s="35">
        <f t="shared" si="104"/>
        <v>0</v>
      </c>
      <c r="AC249" s="35">
        <f>IFERROR(IF(OR($R249&lt;&gt;"Ja",VLOOKUP($D249,Listen!$A$2:$F$45,5,0)="Nein",E249&lt;IF(D249="LNG Anbindungsanlagen gemäß separater Festlegung",2022,2023)),$Y249,$W249),0)</f>
        <v>0</v>
      </c>
      <c r="AD249" s="35">
        <f>IFERROR(IF(OR($R249&lt;&gt;"Ja",VLOOKUP($D249,Listen!$A$2:$F$45,5,0)="Nein",E249&lt;IF(D249="LNG Anbindungsanlagen gemäß separater Festlegung",2022,2023)),$Y249,$W249),0)</f>
        <v>0</v>
      </c>
      <c r="AE249" s="35">
        <f>IFERROR(IF(OR($S249&lt;&gt;"Ja",VLOOKUP($D249,Listen!$A$2:$F$45,6,0)="Nein"),$Y249,$X249),0)</f>
        <v>0</v>
      </c>
      <c r="AF249" s="35">
        <f>IFERROR(IF(OR($S249&lt;&gt;"Ja",VLOOKUP($D249,Listen!$A$2:$F$45,6,0)="Nein"),$Y249,$X249),0)</f>
        <v>0</v>
      </c>
      <c r="AG249" s="35">
        <f>IFERROR(IF(OR($S249&lt;&gt;"Ja",VLOOKUP($D249,Listen!$A$2:$F$45,6,0)="Nein"),$Y249,$X249),0)</f>
        <v>0</v>
      </c>
      <c r="AH249" s="37">
        <f t="shared" si="82"/>
        <v>0</v>
      </c>
      <c r="AI249" s="147">
        <f>IFERROR(IF(VLOOKUP($D249,Listen!$A$2:$F$45,6,0)="Ja",MAX(BC249:BD249),D_SAV!$BC249),0)</f>
        <v>0</v>
      </c>
      <c r="AJ249" s="37">
        <f t="shared" si="83"/>
        <v>0</v>
      </c>
      <c r="AL249" s="149">
        <f t="shared" si="84"/>
        <v>0</v>
      </c>
      <c r="AM249" s="149">
        <f t="shared" si="85"/>
        <v>0</v>
      </c>
      <c r="AN249" s="149">
        <f t="shared" si="86"/>
        <v>0</v>
      </c>
      <c r="AO249" s="149">
        <f t="shared" si="87"/>
        <v>0</v>
      </c>
      <c r="AP249" s="149">
        <f t="shared" si="88"/>
        <v>0</v>
      </c>
      <c r="AQ249" s="149">
        <f t="shared" si="89"/>
        <v>0</v>
      </c>
      <c r="AR249" s="149">
        <f t="shared" si="90"/>
        <v>0</v>
      </c>
      <c r="AS249" s="149">
        <f t="shared" si="91"/>
        <v>0</v>
      </c>
      <c r="AT249" s="149">
        <f t="shared" si="92"/>
        <v>0</v>
      </c>
      <c r="AU249" s="149">
        <f t="shared" si="93"/>
        <v>0</v>
      </c>
      <c r="AV249" s="149">
        <f t="shared" si="94"/>
        <v>0</v>
      </c>
      <c r="AW249" s="149">
        <f t="shared" si="95"/>
        <v>0</v>
      </c>
      <c r="AX249" s="149">
        <f t="shared" si="96"/>
        <v>0</v>
      </c>
      <c r="AY249" s="149">
        <f t="shared" si="97"/>
        <v>0</v>
      </c>
      <c r="AZ249" s="149">
        <f t="shared" si="98"/>
        <v>0</v>
      </c>
      <c r="BA249" s="149">
        <f>IFERROR(IF(VLOOKUP($D249,Listen!$A$2:$F$45,6,0)="Ja",AX249-MAX(AY249:AZ249),AX249-AY249),0)</f>
        <v>0</v>
      </c>
      <c r="BB249" s="149">
        <f t="shared" si="99"/>
        <v>0</v>
      </c>
      <c r="BC249" s="149">
        <f t="shared" si="100"/>
        <v>0</v>
      </c>
      <c r="BD249" s="149">
        <f t="shared" si="101"/>
        <v>0</v>
      </c>
      <c r="BE249" s="149">
        <f>IFERROR(IF(VLOOKUP($D249,Listen!$A$2:$F$45,6,0)="Ja",BB249-MAX(BC249:BD249),BB249-BC249),0)</f>
        <v>0</v>
      </c>
    </row>
    <row r="250" spans="1:57" x14ac:dyDescent="0.25">
      <c r="A250" s="142">
        <v>246</v>
      </c>
      <c r="B250" s="143" t="str">
        <f>IF(AND(E250&lt;&gt;0,D250&lt;&gt;0,F250&lt;&gt;0),IF(C250&lt;&gt;0,CONCATENATE(C250,"-AGr",VLOOKUP(D250,Listen!$A$2:$D$45,4,FALSE),"-",E250,"-",F250,),CONCATENATE("AGr",VLOOKUP(D250,Listen!$A$2:$D$45,4,FALSE),"-",E250,"-",F250)),"keine vollständige ID")</f>
        <v>keine vollständige ID</v>
      </c>
      <c r="C250" s="28"/>
      <c r="D250" s="144"/>
      <c r="E250" s="144"/>
      <c r="F250" s="151"/>
      <c r="G250" s="12"/>
      <c r="H250" s="12"/>
      <c r="I250" s="12"/>
      <c r="J250" s="12"/>
      <c r="K250" s="12"/>
      <c r="L250" s="145">
        <f>IF(E250&gt;A_Stammdaten!$B$12,0,G250+H250-J250)</f>
        <v>0</v>
      </c>
      <c r="M250" s="12"/>
      <c r="N250" s="12"/>
      <c r="O250" s="12"/>
      <c r="P250" s="45">
        <f t="shared" si="79"/>
        <v>0</v>
      </c>
      <c r="Q250" s="26"/>
      <c r="R250" s="26"/>
      <c r="S250" s="26"/>
      <c r="T250" s="26"/>
      <c r="U250" s="146"/>
      <c r="V250" s="26"/>
      <c r="W250" s="46" t="str">
        <f t="shared" si="80"/>
        <v>-</v>
      </c>
      <c r="X250" s="46" t="str">
        <f t="shared" si="81"/>
        <v>-</v>
      </c>
      <c r="Y250" s="46">
        <f>IF(ISBLANK($D250),0,VLOOKUP($D250,Listen!$A$2:$C$45,2,FALSE))</f>
        <v>0</v>
      </c>
      <c r="Z250" s="46">
        <f>IF(ISBLANK($D250),0,VLOOKUP($D250,Listen!$A$2:$C$45,3,FALSE))</f>
        <v>0</v>
      </c>
      <c r="AA250" s="35">
        <f t="shared" si="104"/>
        <v>0</v>
      </c>
      <c r="AB250" s="35">
        <f t="shared" si="104"/>
        <v>0</v>
      </c>
      <c r="AC250" s="35">
        <f>IFERROR(IF(OR($R250&lt;&gt;"Ja",VLOOKUP($D250,Listen!$A$2:$F$45,5,0)="Nein",E250&lt;IF(D250="LNG Anbindungsanlagen gemäß separater Festlegung",2022,2023)),$Y250,$W250),0)</f>
        <v>0</v>
      </c>
      <c r="AD250" s="35">
        <f>IFERROR(IF(OR($R250&lt;&gt;"Ja",VLOOKUP($D250,Listen!$A$2:$F$45,5,0)="Nein",E250&lt;IF(D250="LNG Anbindungsanlagen gemäß separater Festlegung",2022,2023)),$Y250,$W250),0)</f>
        <v>0</v>
      </c>
      <c r="AE250" s="35">
        <f>IFERROR(IF(OR($S250&lt;&gt;"Ja",VLOOKUP($D250,Listen!$A$2:$F$45,6,0)="Nein"),$Y250,$X250),0)</f>
        <v>0</v>
      </c>
      <c r="AF250" s="35">
        <f>IFERROR(IF(OR($S250&lt;&gt;"Ja",VLOOKUP($D250,Listen!$A$2:$F$45,6,0)="Nein"),$Y250,$X250),0)</f>
        <v>0</v>
      </c>
      <c r="AG250" s="35">
        <f>IFERROR(IF(OR($S250&lt;&gt;"Ja",VLOOKUP($D250,Listen!$A$2:$F$45,6,0)="Nein"),$Y250,$X250),0)</f>
        <v>0</v>
      </c>
      <c r="AH250" s="37">
        <f t="shared" si="82"/>
        <v>0</v>
      </c>
      <c r="AI250" s="147">
        <f>IFERROR(IF(VLOOKUP($D250,Listen!$A$2:$F$45,6,0)="Ja",MAX(BC250:BD250),D_SAV!$BC250),0)</f>
        <v>0</v>
      </c>
      <c r="AJ250" s="37">
        <f t="shared" si="83"/>
        <v>0</v>
      </c>
      <c r="AL250" s="149">
        <f t="shared" si="84"/>
        <v>0</v>
      </c>
      <c r="AM250" s="149">
        <f t="shared" si="85"/>
        <v>0</v>
      </c>
      <c r="AN250" s="149">
        <f t="shared" si="86"/>
        <v>0</v>
      </c>
      <c r="AO250" s="149">
        <f t="shared" si="87"/>
        <v>0</v>
      </c>
      <c r="AP250" s="149">
        <f t="shared" si="88"/>
        <v>0</v>
      </c>
      <c r="AQ250" s="149">
        <f t="shared" si="89"/>
        <v>0</v>
      </c>
      <c r="AR250" s="149">
        <f t="shared" si="90"/>
        <v>0</v>
      </c>
      <c r="AS250" s="149">
        <f t="shared" si="91"/>
        <v>0</v>
      </c>
      <c r="AT250" s="149">
        <f t="shared" si="92"/>
        <v>0</v>
      </c>
      <c r="AU250" s="149">
        <f t="shared" si="93"/>
        <v>0</v>
      </c>
      <c r="AV250" s="149">
        <f t="shared" si="94"/>
        <v>0</v>
      </c>
      <c r="AW250" s="149">
        <f t="shared" si="95"/>
        <v>0</v>
      </c>
      <c r="AX250" s="149">
        <f t="shared" si="96"/>
        <v>0</v>
      </c>
      <c r="AY250" s="149">
        <f t="shared" si="97"/>
        <v>0</v>
      </c>
      <c r="AZ250" s="149">
        <f t="shared" si="98"/>
        <v>0</v>
      </c>
      <c r="BA250" s="149">
        <f>IFERROR(IF(VLOOKUP($D250,Listen!$A$2:$F$45,6,0)="Ja",AX250-MAX(AY250:AZ250),AX250-AY250),0)</f>
        <v>0</v>
      </c>
      <c r="BB250" s="149">
        <f t="shared" si="99"/>
        <v>0</v>
      </c>
      <c r="BC250" s="149">
        <f t="shared" si="100"/>
        <v>0</v>
      </c>
      <c r="BD250" s="149">
        <f t="shared" si="101"/>
        <v>0</v>
      </c>
      <c r="BE250" s="149">
        <f>IFERROR(IF(VLOOKUP($D250,Listen!$A$2:$F$45,6,0)="Ja",BB250-MAX(BC250:BD250),BB250-BC250),0)</f>
        <v>0</v>
      </c>
    </row>
    <row r="251" spans="1:57" x14ac:dyDescent="0.25">
      <c r="A251" s="142">
        <v>247</v>
      </c>
      <c r="B251" s="143" t="str">
        <f>IF(AND(E251&lt;&gt;0,D251&lt;&gt;0,F251&lt;&gt;0),IF(C251&lt;&gt;0,CONCATENATE(C251,"-AGr",VLOOKUP(D251,Listen!$A$2:$D$45,4,FALSE),"-",E251,"-",F251,),CONCATENATE("AGr",VLOOKUP(D251,Listen!$A$2:$D$45,4,FALSE),"-",E251,"-",F251)),"keine vollständige ID")</f>
        <v>keine vollständige ID</v>
      </c>
      <c r="C251" s="28"/>
      <c r="D251" s="144"/>
      <c r="E251" s="144"/>
      <c r="F251" s="151"/>
      <c r="G251" s="12"/>
      <c r="H251" s="12"/>
      <c r="I251" s="12"/>
      <c r="J251" s="12"/>
      <c r="K251" s="12"/>
      <c r="L251" s="145">
        <f>IF(E251&gt;A_Stammdaten!$B$12,0,G251+H251-J251)</f>
        <v>0</v>
      </c>
      <c r="M251" s="12"/>
      <c r="N251" s="12"/>
      <c r="O251" s="12"/>
      <c r="P251" s="45">
        <f t="shared" si="79"/>
        <v>0</v>
      </c>
      <c r="Q251" s="26"/>
      <c r="R251" s="26"/>
      <c r="S251" s="26"/>
      <c r="T251" s="26"/>
      <c r="U251" s="146"/>
      <c r="V251" s="26"/>
      <c r="W251" s="46" t="str">
        <f t="shared" si="80"/>
        <v>-</v>
      </c>
      <c r="X251" s="46" t="str">
        <f t="shared" si="81"/>
        <v>-</v>
      </c>
      <c r="Y251" s="46">
        <f>IF(ISBLANK($D251),0,VLOOKUP($D251,Listen!$A$2:$C$45,2,FALSE))</f>
        <v>0</v>
      </c>
      <c r="Z251" s="46">
        <f>IF(ISBLANK($D251),0,VLOOKUP($D251,Listen!$A$2:$C$45,3,FALSE))</f>
        <v>0</v>
      </c>
      <c r="AA251" s="35">
        <f t="shared" si="104"/>
        <v>0</v>
      </c>
      <c r="AB251" s="35">
        <f t="shared" si="104"/>
        <v>0</v>
      </c>
      <c r="AC251" s="35">
        <f>IFERROR(IF(OR($R251&lt;&gt;"Ja",VLOOKUP($D251,Listen!$A$2:$F$45,5,0)="Nein",E251&lt;IF(D251="LNG Anbindungsanlagen gemäß separater Festlegung",2022,2023)),$Y251,$W251),0)</f>
        <v>0</v>
      </c>
      <c r="AD251" s="35">
        <f>IFERROR(IF(OR($R251&lt;&gt;"Ja",VLOOKUP($D251,Listen!$A$2:$F$45,5,0)="Nein",E251&lt;IF(D251="LNG Anbindungsanlagen gemäß separater Festlegung",2022,2023)),$Y251,$W251),0)</f>
        <v>0</v>
      </c>
      <c r="AE251" s="35">
        <f>IFERROR(IF(OR($S251&lt;&gt;"Ja",VLOOKUP($D251,Listen!$A$2:$F$45,6,0)="Nein"),$Y251,$X251),0)</f>
        <v>0</v>
      </c>
      <c r="AF251" s="35">
        <f>IFERROR(IF(OR($S251&lt;&gt;"Ja",VLOOKUP($D251,Listen!$A$2:$F$45,6,0)="Nein"),$Y251,$X251),0)</f>
        <v>0</v>
      </c>
      <c r="AG251" s="35">
        <f>IFERROR(IF(OR($S251&lt;&gt;"Ja",VLOOKUP($D251,Listen!$A$2:$F$45,6,0)="Nein"),$Y251,$X251),0)</f>
        <v>0</v>
      </c>
      <c r="AH251" s="37">
        <f t="shared" si="82"/>
        <v>0</v>
      </c>
      <c r="AI251" s="147">
        <f>IFERROR(IF(VLOOKUP($D251,Listen!$A$2:$F$45,6,0)="Ja",MAX(BC251:BD251),D_SAV!$BC251),0)</f>
        <v>0</v>
      </c>
      <c r="AJ251" s="37">
        <f t="shared" si="83"/>
        <v>0</v>
      </c>
      <c r="AL251" s="149">
        <f t="shared" si="84"/>
        <v>0</v>
      </c>
      <c r="AM251" s="149">
        <f t="shared" si="85"/>
        <v>0</v>
      </c>
      <c r="AN251" s="149">
        <f t="shared" si="86"/>
        <v>0</v>
      </c>
      <c r="AO251" s="149">
        <f t="shared" si="87"/>
        <v>0</v>
      </c>
      <c r="AP251" s="149">
        <f t="shared" si="88"/>
        <v>0</v>
      </c>
      <c r="AQ251" s="149">
        <f t="shared" si="89"/>
        <v>0</v>
      </c>
      <c r="AR251" s="149">
        <f t="shared" si="90"/>
        <v>0</v>
      </c>
      <c r="AS251" s="149">
        <f t="shared" si="91"/>
        <v>0</v>
      </c>
      <c r="AT251" s="149">
        <f t="shared" si="92"/>
        <v>0</v>
      </c>
      <c r="AU251" s="149">
        <f t="shared" si="93"/>
        <v>0</v>
      </c>
      <c r="AV251" s="149">
        <f t="shared" si="94"/>
        <v>0</v>
      </c>
      <c r="AW251" s="149">
        <f t="shared" si="95"/>
        <v>0</v>
      </c>
      <c r="AX251" s="149">
        <f t="shared" si="96"/>
        <v>0</v>
      </c>
      <c r="AY251" s="149">
        <f t="shared" si="97"/>
        <v>0</v>
      </c>
      <c r="AZ251" s="149">
        <f t="shared" si="98"/>
        <v>0</v>
      </c>
      <c r="BA251" s="149">
        <f>IFERROR(IF(VLOOKUP($D251,Listen!$A$2:$F$45,6,0)="Ja",AX251-MAX(AY251:AZ251),AX251-AY251),0)</f>
        <v>0</v>
      </c>
      <c r="BB251" s="149">
        <f t="shared" si="99"/>
        <v>0</v>
      </c>
      <c r="BC251" s="149">
        <f t="shared" si="100"/>
        <v>0</v>
      </c>
      <c r="BD251" s="149">
        <f t="shared" si="101"/>
        <v>0</v>
      </c>
      <c r="BE251" s="149">
        <f>IFERROR(IF(VLOOKUP($D251,Listen!$A$2:$F$45,6,0)="Ja",BB251-MAX(BC251:BD251),BB251-BC251),0)</f>
        <v>0</v>
      </c>
    </row>
    <row r="252" spans="1:57" x14ac:dyDescent="0.25">
      <c r="A252" s="142">
        <v>248</v>
      </c>
      <c r="B252" s="143" t="str">
        <f>IF(AND(E252&lt;&gt;0,D252&lt;&gt;0,F252&lt;&gt;0),IF(C252&lt;&gt;0,CONCATENATE(C252,"-AGr",VLOOKUP(D252,Listen!$A$2:$D$45,4,FALSE),"-",E252,"-",F252,),CONCATENATE("AGr",VLOOKUP(D252,Listen!$A$2:$D$45,4,FALSE),"-",E252,"-",F252)),"keine vollständige ID")</f>
        <v>keine vollständige ID</v>
      </c>
      <c r="C252" s="28"/>
      <c r="D252" s="144"/>
      <c r="E252" s="144"/>
      <c r="F252" s="151"/>
      <c r="G252" s="12"/>
      <c r="H252" s="12"/>
      <c r="I252" s="12"/>
      <c r="J252" s="12"/>
      <c r="K252" s="12"/>
      <c r="L252" s="145">
        <f>IF(E252&gt;A_Stammdaten!$B$12,0,G252+H252-J252)</f>
        <v>0</v>
      </c>
      <c r="M252" s="12"/>
      <c r="N252" s="12"/>
      <c r="O252" s="12"/>
      <c r="P252" s="45">
        <f t="shared" si="79"/>
        <v>0</v>
      </c>
      <c r="Q252" s="26"/>
      <c r="R252" s="26"/>
      <c r="S252" s="26"/>
      <c r="T252" s="26"/>
      <c r="U252" s="146"/>
      <c r="V252" s="26"/>
      <c r="W252" s="46" t="str">
        <f t="shared" si="80"/>
        <v>-</v>
      </c>
      <c r="X252" s="46" t="str">
        <f t="shared" si="81"/>
        <v>-</v>
      </c>
      <c r="Y252" s="46">
        <f>IF(ISBLANK($D252),0,VLOOKUP($D252,Listen!$A$2:$C$45,2,FALSE))</f>
        <v>0</v>
      </c>
      <c r="Z252" s="46">
        <f>IF(ISBLANK($D252),0,VLOOKUP($D252,Listen!$A$2:$C$45,3,FALSE))</f>
        <v>0</v>
      </c>
      <c r="AA252" s="35">
        <f t="shared" si="104"/>
        <v>0</v>
      </c>
      <c r="AB252" s="35">
        <f t="shared" si="104"/>
        <v>0</v>
      </c>
      <c r="AC252" s="35">
        <f>IFERROR(IF(OR($R252&lt;&gt;"Ja",VLOOKUP($D252,Listen!$A$2:$F$45,5,0)="Nein",E252&lt;IF(D252="LNG Anbindungsanlagen gemäß separater Festlegung",2022,2023)),$Y252,$W252),0)</f>
        <v>0</v>
      </c>
      <c r="AD252" s="35">
        <f>IFERROR(IF(OR($R252&lt;&gt;"Ja",VLOOKUP($D252,Listen!$A$2:$F$45,5,0)="Nein",E252&lt;IF(D252="LNG Anbindungsanlagen gemäß separater Festlegung",2022,2023)),$Y252,$W252),0)</f>
        <v>0</v>
      </c>
      <c r="AE252" s="35">
        <f>IFERROR(IF(OR($S252&lt;&gt;"Ja",VLOOKUP($D252,Listen!$A$2:$F$45,6,0)="Nein"),$Y252,$X252),0)</f>
        <v>0</v>
      </c>
      <c r="AF252" s="35">
        <f>IFERROR(IF(OR($S252&lt;&gt;"Ja",VLOOKUP($D252,Listen!$A$2:$F$45,6,0)="Nein"),$Y252,$X252),0)</f>
        <v>0</v>
      </c>
      <c r="AG252" s="35">
        <f>IFERROR(IF(OR($S252&lt;&gt;"Ja",VLOOKUP($D252,Listen!$A$2:$F$45,6,0)="Nein"),$Y252,$X252),0)</f>
        <v>0</v>
      </c>
      <c r="AH252" s="37">
        <f t="shared" si="82"/>
        <v>0</v>
      </c>
      <c r="AI252" s="147">
        <f>IFERROR(IF(VLOOKUP($D252,Listen!$A$2:$F$45,6,0)="Ja",MAX(BC252:BD252),D_SAV!$BC252),0)</f>
        <v>0</v>
      </c>
      <c r="AJ252" s="37">
        <f t="shared" si="83"/>
        <v>0</v>
      </c>
      <c r="AL252" s="149">
        <f t="shared" si="84"/>
        <v>0</v>
      </c>
      <c r="AM252" s="149">
        <f t="shared" si="85"/>
        <v>0</v>
      </c>
      <c r="AN252" s="149">
        <f t="shared" si="86"/>
        <v>0</v>
      </c>
      <c r="AO252" s="149">
        <f t="shared" si="87"/>
        <v>0</v>
      </c>
      <c r="AP252" s="149">
        <f t="shared" si="88"/>
        <v>0</v>
      </c>
      <c r="AQ252" s="149">
        <f t="shared" si="89"/>
        <v>0</v>
      </c>
      <c r="AR252" s="149">
        <f t="shared" si="90"/>
        <v>0</v>
      </c>
      <c r="AS252" s="149">
        <f t="shared" si="91"/>
        <v>0</v>
      </c>
      <c r="AT252" s="149">
        <f t="shared" si="92"/>
        <v>0</v>
      </c>
      <c r="AU252" s="149">
        <f t="shared" si="93"/>
        <v>0</v>
      </c>
      <c r="AV252" s="149">
        <f t="shared" si="94"/>
        <v>0</v>
      </c>
      <c r="AW252" s="149">
        <f t="shared" si="95"/>
        <v>0</v>
      </c>
      <c r="AX252" s="149">
        <f t="shared" si="96"/>
        <v>0</v>
      </c>
      <c r="AY252" s="149">
        <f t="shared" si="97"/>
        <v>0</v>
      </c>
      <c r="AZ252" s="149">
        <f t="shared" si="98"/>
        <v>0</v>
      </c>
      <c r="BA252" s="149">
        <f>IFERROR(IF(VLOOKUP($D252,Listen!$A$2:$F$45,6,0)="Ja",AX252-MAX(AY252:AZ252),AX252-AY252),0)</f>
        <v>0</v>
      </c>
      <c r="BB252" s="149">
        <f t="shared" si="99"/>
        <v>0</v>
      </c>
      <c r="BC252" s="149">
        <f t="shared" si="100"/>
        <v>0</v>
      </c>
      <c r="BD252" s="149">
        <f t="shared" si="101"/>
        <v>0</v>
      </c>
      <c r="BE252" s="149">
        <f>IFERROR(IF(VLOOKUP($D252,Listen!$A$2:$F$45,6,0)="Ja",BB252-MAX(BC252:BD252),BB252-BC252),0)</f>
        <v>0</v>
      </c>
    </row>
    <row r="253" spans="1:57" x14ac:dyDescent="0.25">
      <c r="A253" s="142">
        <v>249</v>
      </c>
      <c r="B253" s="143" t="str">
        <f>IF(AND(E253&lt;&gt;0,D253&lt;&gt;0,F253&lt;&gt;0),IF(C253&lt;&gt;0,CONCATENATE(C253,"-AGr",VLOOKUP(D253,Listen!$A$2:$D$45,4,FALSE),"-",E253,"-",F253,),CONCATENATE("AGr",VLOOKUP(D253,Listen!$A$2:$D$45,4,FALSE),"-",E253,"-",F253)),"keine vollständige ID")</f>
        <v>keine vollständige ID</v>
      </c>
      <c r="C253" s="28"/>
      <c r="D253" s="144"/>
      <c r="E253" s="144"/>
      <c r="F253" s="151"/>
      <c r="G253" s="12"/>
      <c r="H253" s="12"/>
      <c r="I253" s="12"/>
      <c r="J253" s="12"/>
      <c r="K253" s="12"/>
      <c r="L253" s="145">
        <f>IF(E253&gt;A_Stammdaten!$B$12,0,G253+H253-J253)</f>
        <v>0</v>
      </c>
      <c r="M253" s="12"/>
      <c r="N253" s="12"/>
      <c r="O253" s="12"/>
      <c r="P253" s="45">
        <f t="shared" si="79"/>
        <v>0</v>
      </c>
      <c r="Q253" s="26"/>
      <c r="R253" s="26"/>
      <c r="S253" s="26"/>
      <c r="T253" s="26"/>
      <c r="U253" s="146"/>
      <c r="V253" s="26"/>
      <c r="W253" s="46" t="str">
        <f t="shared" si="80"/>
        <v>-</v>
      </c>
      <c r="X253" s="46" t="str">
        <f t="shared" si="81"/>
        <v>-</v>
      </c>
      <c r="Y253" s="46">
        <f>IF(ISBLANK($D253),0,VLOOKUP($D253,Listen!$A$2:$C$45,2,FALSE))</f>
        <v>0</v>
      </c>
      <c r="Z253" s="46">
        <f>IF(ISBLANK($D253),0,VLOOKUP($D253,Listen!$A$2:$C$45,3,FALSE))</f>
        <v>0</v>
      </c>
      <c r="AA253" s="35">
        <f t="shared" si="104"/>
        <v>0</v>
      </c>
      <c r="AB253" s="35">
        <f t="shared" si="104"/>
        <v>0</v>
      </c>
      <c r="AC253" s="35">
        <f>IFERROR(IF(OR($R253&lt;&gt;"Ja",VLOOKUP($D253,Listen!$A$2:$F$45,5,0)="Nein",E253&lt;IF(D253="LNG Anbindungsanlagen gemäß separater Festlegung",2022,2023)),$Y253,$W253),0)</f>
        <v>0</v>
      </c>
      <c r="AD253" s="35">
        <f>IFERROR(IF(OR($R253&lt;&gt;"Ja",VLOOKUP($D253,Listen!$A$2:$F$45,5,0)="Nein",E253&lt;IF(D253="LNG Anbindungsanlagen gemäß separater Festlegung",2022,2023)),$Y253,$W253),0)</f>
        <v>0</v>
      </c>
      <c r="AE253" s="35">
        <f>IFERROR(IF(OR($S253&lt;&gt;"Ja",VLOOKUP($D253,Listen!$A$2:$F$45,6,0)="Nein"),$Y253,$X253),0)</f>
        <v>0</v>
      </c>
      <c r="AF253" s="35">
        <f>IFERROR(IF(OR($S253&lt;&gt;"Ja",VLOOKUP($D253,Listen!$A$2:$F$45,6,0)="Nein"),$Y253,$X253),0)</f>
        <v>0</v>
      </c>
      <c r="AG253" s="35">
        <f>IFERROR(IF(OR($S253&lt;&gt;"Ja",VLOOKUP($D253,Listen!$A$2:$F$45,6,0)="Nein"),$Y253,$X253),0)</f>
        <v>0</v>
      </c>
      <c r="AH253" s="37">
        <f t="shared" si="82"/>
        <v>0</v>
      </c>
      <c r="AI253" s="147">
        <f>IFERROR(IF(VLOOKUP($D253,Listen!$A$2:$F$45,6,0)="Ja",MAX(BC253:BD253),D_SAV!$BC253),0)</f>
        <v>0</v>
      </c>
      <c r="AJ253" s="37">
        <f t="shared" si="83"/>
        <v>0</v>
      </c>
      <c r="AL253" s="149">
        <f t="shared" si="84"/>
        <v>0</v>
      </c>
      <c r="AM253" s="149">
        <f t="shared" si="85"/>
        <v>0</v>
      </c>
      <c r="AN253" s="149">
        <f t="shared" si="86"/>
        <v>0</v>
      </c>
      <c r="AO253" s="149">
        <f t="shared" si="87"/>
        <v>0</v>
      </c>
      <c r="AP253" s="149">
        <f t="shared" si="88"/>
        <v>0</v>
      </c>
      <c r="AQ253" s="149">
        <f t="shared" si="89"/>
        <v>0</v>
      </c>
      <c r="AR253" s="149">
        <f t="shared" si="90"/>
        <v>0</v>
      </c>
      <c r="AS253" s="149">
        <f t="shared" si="91"/>
        <v>0</v>
      </c>
      <c r="AT253" s="149">
        <f t="shared" si="92"/>
        <v>0</v>
      </c>
      <c r="AU253" s="149">
        <f t="shared" si="93"/>
        <v>0</v>
      </c>
      <c r="AV253" s="149">
        <f t="shared" si="94"/>
        <v>0</v>
      </c>
      <c r="AW253" s="149">
        <f t="shared" si="95"/>
        <v>0</v>
      </c>
      <c r="AX253" s="149">
        <f t="shared" si="96"/>
        <v>0</v>
      </c>
      <c r="AY253" s="149">
        <f t="shared" si="97"/>
        <v>0</v>
      </c>
      <c r="AZ253" s="149">
        <f t="shared" si="98"/>
        <v>0</v>
      </c>
      <c r="BA253" s="149">
        <f>IFERROR(IF(VLOOKUP($D253,Listen!$A$2:$F$45,6,0)="Ja",AX253-MAX(AY253:AZ253),AX253-AY253),0)</f>
        <v>0</v>
      </c>
      <c r="BB253" s="149">
        <f t="shared" si="99"/>
        <v>0</v>
      </c>
      <c r="BC253" s="149">
        <f t="shared" si="100"/>
        <v>0</v>
      </c>
      <c r="BD253" s="149">
        <f t="shared" si="101"/>
        <v>0</v>
      </c>
      <c r="BE253" s="149">
        <f>IFERROR(IF(VLOOKUP($D253,Listen!$A$2:$F$45,6,0)="Ja",BB253-MAX(BC253:BD253),BB253-BC253),0)</f>
        <v>0</v>
      </c>
    </row>
    <row r="254" spans="1:57" x14ac:dyDescent="0.25">
      <c r="A254" s="142">
        <v>250</v>
      </c>
      <c r="B254" s="143" t="str">
        <f>IF(AND(E254&lt;&gt;0,D254&lt;&gt;0,F254&lt;&gt;0),IF(C254&lt;&gt;0,CONCATENATE(C254,"-AGr",VLOOKUP(D254,Listen!$A$2:$D$45,4,FALSE),"-",E254,"-",F254,),CONCATENATE("AGr",VLOOKUP(D254,Listen!$A$2:$D$45,4,FALSE),"-",E254,"-",F254)),"keine vollständige ID")</f>
        <v>keine vollständige ID</v>
      </c>
      <c r="C254" s="28"/>
      <c r="D254" s="144"/>
      <c r="E254" s="144"/>
      <c r="F254" s="151"/>
      <c r="G254" s="12"/>
      <c r="H254" s="12"/>
      <c r="I254" s="12"/>
      <c r="J254" s="12"/>
      <c r="K254" s="12"/>
      <c r="L254" s="145">
        <f>IF(E254&gt;A_Stammdaten!$B$12,0,G254+H254-J254)</f>
        <v>0</v>
      </c>
      <c r="M254" s="12"/>
      <c r="N254" s="12"/>
      <c r="O254" s="12"/>
      <c r="P254" s="45">
        <f t="shared" si="79"/>
        <v>0</v>
      </c>
      <c r="Q254" s="26"/>
      <c r="R254" s="26"/>
      <c r="S254" s="26"/>
      <c r="T254" s="26"/>
      <c r="U254" s="146"/>
      <c r="V254" s="26"/>
      <c r="W254" s="46" t="str">
        <f t="shared" si="80"/>
        <v>-</v>
      </c>
      <c r="X254" s="46" t="str">
        <f t="shared" si="81"/>
        <v>-</v>
      </c>
      <c r="Y254" s="46">
        <f>IF(ISBLANK($D254),0,VLOOKUP($D254,Listen!$A$2:$C$45,2,FALSE))</f>
        <v>0</v>
      </c>
      <c r="Z254" s="46">
        <f>IF(ISBLANK($D254),0,VLOOKUP($D254,Listen!$A$2:$C$45,3,FALSE))</f>
        <v>0</v>
      </c>
      <c r="AA254" s="35">
        <f t="shared" si="104"/>
        <v>0</v>
      </c>
      <c r="AB254" s="35">
        <f t="shared" si="104"/>
        <v>0</v>
      </c>
      <c r="AC254" s="35">
        <f>IFERROR(IF(OR($R254&lt;&gt;"Ja",VLOOKUP($D254,Listen!$A$2:$F$45,5,0)="Nein",E254&lt;IF(D254="LNG Anbindungsanlagen gemäß separater Festlegung",2022,2023)),$Y254,$W254),0)</f>
        <v>0</v>
      </c>
      <c r="AD254" s="35">
        <f>IFERROR(IF(OR($R254&lt;&gt;"Ja",VLOOKUP($D254,Listen!$A$2:$F$45,5,0)="Nein",E254&lt;IF(D254="LNG Anbindungsanlagen gemäß separater Festlegung",2022,2023)),$Y254,$W254),0)</f>
        <v>0</v>
      </c>
      <c r="AE254" s="35">
        <f>IFERROR(IF(OR($S254&lt;&gt;"Ja",VLOOKUP($D254,Listen!$A$2:$F$45,6,0)="Nein"),$Y254,$X254),0)</f>
        <v>0</v>
      </c>
      <c r="AF254" s="35">
        <f>IFERROR(IF(OR($S254&lt;&gt;"Ja",VLOOKUP($D254,Listen!$A$2:$F$45,6,0)="Nein"),$Y254,$X254),0)</f>
        <v>0</v>
      </c>
      <c r="AG254" s="35">
        <f>IFERROR(IF(OR($S254&lt;&gt;"Ja",VLOOKUP($D254,Listen!$A$2:$F$45,6,0)="Nein"),$Y254,$X254),0)</f>
        <v>0</v>
      </c>
      <c r="AH254" s="37">
        <f t="shared" si="82"/>
        <v>0</v>
      </c>
      <c r="AI254" s="147">
        <f>IFERROR(IF(VLOOKUP($D254,Listen!$A$2:$F$45,6,0)="Ja",MAX(BC254:BD254),D_SAV!$BC254),0)</f>
        <v>0</v>
      </c>
      <c r="AJ254" s="37">
        <f t="shared" si="83"/>
        <v>0</v>
      </c>
      <c r="AL254" s="149">
        <f t="shared" si="84"/>
        <v>0</v>
      </c>
      <c r="AM254" s="149">
        <f t="shared" si="85"/>
        <v>0</v>
      </c>
      <c r="AN254" s="149">
        <f t="shared" si="86"/>
        <v>0</v>
      </c>
      <c r="AO254" s="149">
        <f t="shared" si="87"/>
        <v>0</v>
      </c>
      <c r="AP254" s="149">
        <f t="shared" si="88"/>
        <v>0</v>
      </c>
      <c r="AQ254" s="149">
        <f t="shared" si="89"/>
        <v>0</v>
      </c>
      <c r="AR254" s="149">
        <f t="shared" si="90"/>
        <v>0</v>
      </c>
      <c r="AS254" s="149">
        <f t="shared" si="91"/>
        <v>0</v>
      </c>
      <c r="AT254" s="149">
        <f t="shared" si="92"/>
        <v>0</v>
      </c>
      <c r="AU254" s="149">
        <f t="shared" si="93"/>
        <v>0</v>
      </c>
      <c r="AV254" s="149">
        <f t="shared" si="94"/>
        <v>0</v>
      </c>
      <c r="AW254" s="149">
        <f t="shared" si="95"/>
        <v>0</v>
      </c>
      <c r="AX254" s="149">
        <f t="shared" si="96"/>
        <v>0</v>
      </c>
      <c r="AY254" s="149">
        <f t="shared" si="97"/>
        <v>0</v>
      </c>
      <c r="AZ254" s="149">
        <f t="shared" si="98"/>
        <v>0</v>
      </c>
      <c r="BA254" s="149">
        <f>IFERROR(IF(VLOOKUP($D254,Listen!$A$2:$F$45,6,0)="Ja",AX254-MAX(AY254:AZ254),AX254-AY254),0)</f>
        <v>0</v>
      </c>
      <c r="BB254" s="149">
        <f t="shared" si="99"/>
        <v>0</v>
      </c>
      <c r="BC254" s="149">
        <f t="shared" si="100"/>
        <v>0</v>
      </c>
      <c r="BD254" s="149">
        <f t="shared" si="101"/>
        <v>0</v>
      </c>
      <c r="BE254" s="149">
        <f>IFERROR(IF(VLOOKUP($D254,Listen!$A$2:$F$45,6,0)="Ja",BB254-MAX(BC254:BD254),BB254-BC254),0)</f>
        <v>0</v>
      </c>
    </row>
    <row r="255" spans="1:57" x14ac:dyDescent="0.25">
      <c r="A255" s="142">
        <v>251</v>
      </c>
      <c r="B255" s="143" t="str">
        <f>IF(AND(E255&lt;&gt;0,D255&lt;&gt;0,F255&lt;&gt;0),IF(C255&lt;&gt;0,CONCATENATE(C255,"-AGr",VLOOKUP(D255,Listen!$A$2:$D$45,4,FALSE),"-",E255,"-",F255,),CONCATENATE("AGr",VLOOKUP(D255,Listen!$A$2:$D$45,4,FALSE),"-",E255,"-",F255)),"keine vollständige ID")</f>
        <v>keine vollständige ID</v>
      </c>
      <c r="C255" s="28"/>
      <c r="D255" s="144"/>
      <c r="E255" s="144"/>
      <c r="F255" s="151"/>
      <c r="G255" s="12"/>
      <c r="H255" s="12"/>
      <c r="I255" s="12"/>
      <c r="J255" s="12"/>
      <c r="K255" s="12"/>
      <c r="L255" s="145">
        <f>IF(E255&gt;A_Stammdaten!$B$12,0,G255+H255-J255)</f>
        <v>0</v>
      </c>
      <c r="M255" s="12"/>
      <c r="N255" s="12"/>
      <c r="O255" s="12"/>
      <c r="P255" s="45">
        <f t="shared" si="79"/>
        <v>0</v>
      </c>
      <c r="Q255" s="26"/>
      <c r="R255" s="26"/>
      <c r="S255" s="26"/>
      <c r="T255" s="26"/>
      <c r="U255" s="146"/>
      <c r="V255" s="26"/>
      <c r="W255" s="46" t="str">
        <f t="shared" si="80"/>
        <v>-</v>
      </c>
      <c r="X255" s="46" t="str">
        <f t="shared" si="81"/>
        <v>-</v>
      </c>
      <c r="Y255" s="46">
        <f>IF(ISBLANK($D255),0,VLOOKUP($D255,Listen!$A$2:$C$45,2,FALSE))</f>
        <v>0</v>
      </c>
      <c r="Z255" s="46">
        <f>IF(ISBLANK($D255),0,VLOOKUP($D255,Listen!$A$2:$C$45,3,FALSE))</f>
        <v>0</v>
      </c>
      <c r="AA255" s="35">
        <f t="shared" si="104"/>
        <v>0</v>
      </c>
      <c r="AB255" s="35">
        <f t="shared" si="104"/>
        <v>0</v>
      </c>
      <c r="AC255" s="35">
        <f>IFERROR(IF(OR($R255&lt;&gt;"Ja",VLOOKUP($D255,Listen!$A$2:$F$45,5,0)="Nein",E255&lt;IF(D255="LNG Anbindungsanlagen gemäß separater Festlegung",2022,2023)),$Y255,$W255),0)</f>
        <v>0</v>
      </c>
      <c r="AD255" s="35">
        <f>IFERROR(IF(OR($R255&lt;&gt;"Ja",VLOOKUP($D255,Listen!$A$2:$F$45,5,0)="Nein",E255&lt;IF(D255="LNG Anbindungsanlagen gemäß separater Festlegung",2022,2023)),$Y255,$W255),0)</f>
        <v>0</v>
      </c>
      <c r="AE255" s="35">
        <f>IFERROR(IF(OR($S255&lt;&gt;"Ja",VLOOKUP($D255,Listen!$A$2:$F$45,6,0)="Nein"),$Y255,$X255),0)</f>
        <v>0</v>
      </c>
      <c r="AF255" s="35">
        <f>IFERROR(IF(OR($S255&lt;&gt;"Ja",VLOOKUP($D255,Listen!$A$2:$F$45,6,0)="Nein"),$Y255,$X255),0)</f>
        <v>0</v>
      </c>
      <c r="AG255" s="35">
        <f>IFERROR(IF(OR($S255&lt;&gt;"Ja",VLOOKUP($D255,Listen!$A$2:$F$45,6,0)="Nein"),$Y255,$X255),0)</f>
        <v>0</v>
      </c>
      <c r="AH255" s="37">
        <f t="shared" si="82"/>
        <v>0</v>
      </c>
      <c r="AI255" s="147">
        <f>IFERROR(IF(VLOOKUP($D255,Listen!$A$2:$F$45,6,0)="Ja",MAX(BC255:BD255),D_SAV!$BC255),0)</f>
        <v>0</v>
      </c>
      <c r="AJ255" s="37">
        <f t="shared" si="83"/>
        <v>0</v>
      </c>
      <c r="AL255" s="149">
        <f t="shared" si="84"/>
        <v>0</v>
      </c>
      <c r="AM255" s="149">
        <f t="shared" si="85"/>
        <v>0</v>
      </c>
      <c r="AN255" s="149">
        <f t="shared" si="86"/>
        <v>0</v>
      </c>
      <c r="AO255" s="149">
        <f t="shared" si="87"/>
        <v>0</v>
      </c>
      <c r="AP255" s="149">
        <f t="shared" si="88"/>
        <v>0</v>
      </c>
      <c r="AQ255" s="149">
        <f t="shared" si="89"/>
        <v>0</v>
      </c>
      <c r="AR255" s="149">
        <f t="shared" si="90"/>
        <v>0</v>
      </c>
      <c r="AS255" s="149">
        <f t="shared" si="91"/>
        <v>0</v>
      </c>
      <c r="AT255" s="149">
        <f t="shared" si="92"/>
        <v>0</v>
      </c>
      <c r="AU255" s="149">
        <f t="shared" si="93"/>
        <v>0</v>
      </c>
      <c r="AV255" s="149">
        <f t="shared" si="94"/>
        <v>0</v>
      </c>
      <c r="AW255" s="149">
        <f t="shared" si="95"/>
        <v>0</v>
      </c>
      <c r="AX255" s="149">
        <f t="shared" si="96"/>
        <v>0</v>
      </c>
      <c r="AY255" s="149">
        <f t="shared" si="97"/>
        <v>0</v>
      </c>
      <c r="AZ255" s="149">
        <f t="shared" si="98"/>
        <v>0</v>
      </c>
      <c r="BA255" s="149">
        <f>IFERROR(IF(VLOOKUP($D255,Listen!$A$2:$F$45,6,0)="Ja",AX255-MAX(AY255:AZ255),AX255-AY255),0)</f>
        <v>0</v>
      </c>
      <c r="BB255" s="149">
        <f t="shared" si="99"/>
        <v>0</v>
      </c>
      <c r="BC255" s="149">
        <f t="shared" si="100"/>
        <v>0</v>
      </c>
      <c r="BD255" s="149">
        <f t="shared" si="101"/>
        <v>0</v>
      </c>
      <c r="BE255" s="149">
        <f>IFERROR(IF(VLOOKUP($D255,Listen!$A$2:$F$45,6,0)="Ja",BB255-MAX(BC255:BD255),BB255-BC255),0)</f>
        <v>0</v>
      </c>
    </row>
    <row r="256" spans="1:57" x14ac:dyDescent="0.25">
      <c r="A256" s="142">
        <v>252</v>
      </c>
      <c r="B256" s="143" t="str">
        <f>IF(AND(E256&lt;&gt;0,D256&lt;&gt;0,F256&lt;&gt;0),IF(C256&lt;&gt;0,CONCATENATE(C256,"-AGr",VLOOKUP(D256,Listen!$A$2:$D$45,4,FALSE),"-",E256,"-",F256,),CONCATENATE("AGr",VLOOKUP(D256,Listen!$A$2:$D$45,4,FALSE),"-",E256,"-",F256)),"keine vollständige ID")</f>
        <v>keine vollständige ID</v>
      </c>
      <c r="C256" s="28"/>
      <c r="D256" s="144"/>
      <c r="E256" s="144"/>
      <c r="F256" s="151"/>
      <c r="G256" s="12"/>
      <c r="H256" s="12"/>
      <c r="I256" s="12"/>
      <c r="J256" s="12"/>
      <c r="K256" s="12"/>
      <c r="L256" s="145">
        <f>IF(E256&gt;A_Stammdaten!$B$12,0,G256+H256-J256)</f>
        <v>0</v>
      </c>
      <c r="M256" s="12"/>
      <c r="N256" s="12"/>
      <c r="O256" s="12"/>
      <c r="P256" s="45">
        <f t="shared" si="79"/>
        <v>0</v>
      </c>
      <c r="Q256" s="26"/>
      <c r="R256" s="26"/>
      <c r="S256" s="26"/>
      <c r="T256" s="26"/>
      <c r="U256" s="146"/>
      <c r="V256" s="26"/>
      <c r="W256" s="46" t="str">
        <f t="shared" si="80"/>
        <v>-</v>
      </c>
      <c r="X256" s="46" t="str">
        <f t="shared" si="81"/>
        <v>-</v>
      </c>
      <c r="Y256" s="46">
        <f>IF(ISBLANK($D256),0,VLOOKUP($D256,Listen!$A$2:$C$45,2,FALSE))</f>
        <v>0</v>
      </c>
      <c r="Z256" s="46">
        <f>IF(ISBLANK($D256),0,VLOOKUP($D256,Listen!$A$2:$C$45,3,FALSE))</f>
        <v>0</v>
      </c>
      <c r="AA256" s="35">
        <f t="shared" si="104"/>
        <v>0</v>
      </c>
      <c r="AB256" s="35">
        <f t="shared" si="104"/>
        <v>0</v>
      </c>
      <c r="AC256" s="35">
        <f>IFERROR(IF(OR($R256&lt;&gt;"Ja",VLOOKUP($D256,Listen!$A$2:$F$45,5,0)="Nein",E256&lt;IF(D256="LNG Anbindungsanlagen gemäß separater Festlegung",2022,2023)),$Y256,$W256),0)</f>
        <v>0</v>
      </c>
      <c r="AD256" s="35">
        <f>IFERROR(IF(OR($R256&lt;&gt;"Ja",VLOOKUP($D256,Listen!$A$2:$F$45,5,0)="Nein",E256&lt;IF(D256="LNG Anbindungsanlagen gemäß separater Festlegung",2022,2023)),$Y256,$W256),0)</f>
        <v>0</v>
      </c>
      <c r="AE256" s="35">
        <f>IFERROR(IF(OR($S256&lt;&gt;"Ja",VLOOKUP($D256,Listen!$A$2:$F$45,6,0)="Nein"),$Y256,$X256),0)</f>
        <v>0</v>
      </c>
      <c r="AF256" s="35">
        <f>IFERROR(IF(OR($S256&lt;&gt;"Ja",VLOOKUP($D256,Listen!$A$2:$F$45,6,0)="Nein"),$Y256,$X256),0)</f>
        <v>0</v>
      </c>
      <c r="AG256" s="35">
        <f>IFERROR(IF(OR($S256&lt;&gt;"Ja",VLOOKUP($D256,Listen!$A$2:$F$45,6,0)="Nein"),$Y256,$X256),0)</f>
        <v>0</v>
      </c>
      <c r="AH256" s="37">
        <f t="shared" si="82"/>
        <v>0</v>
      </c>
      <c r="AI256" s="147">
        <f>IFERROR(IF(VLOOKUP($D256,Listen!$A$2:$F$45,6,0)="Ja",MAX(BC256:BD256),D_SAV!$BC256),0)</f>
        <v>0</v>
      </c>
      <c r="AJ256" s="37">
        <f t="shared" si="83"/>
        <v>0</v>
      </c>
      <c r="AL256" s="149">
        <f t="shared" si="84"/>
        <v>0</v>
      </c>
      <c r="AM256" s="149">
        <f t="shared" si="85"/>
        <v>0</v>
      </c>
      <c r="AN256" s="149">
        <f t="shared" si="86"/>
        <v>0</v>
      </c>
      <c r="AO256" s="149">
        <f t="shared" si="87"/>
        <v>0</v>
      </c>
      <c r="AP256" s="149">
        <f t="shared" si="88"/>
        <v>0</v>
      </c>
      <c r="AQ256" s="149">
        <f t="shared" si="89"/>
        <v>0</v>
      </c>
      <c r="AR256" s="149">
        <f t="shared" si="90"/>
        <v>0</v>
      </c>
      <c r="AS256" s="149">
        <f t="shared" si="91"/>
        <v>0</v>
      </c>
      <c r="AT256" s="149">
        <f t="shared" si="92"/>
        <v>0</v>
      </c>
      <c r="AU256" s="149">
        <f t="shared" si="93"/>
        <v>0</v>
      </c>
      <c r="AV256" s="149">
        <f t="shared" si="94"/>
        <v>0</v>
      </c>
      <c r="AW256" s="149">
        <f t="shared" si="95"/>
        <v>0</v>
      </c>
      <c r="AX256" s="149">
        <f t="shared" si="96"/>
        <v>0</v>
      </c>
      <c r="AY256" s="149">
        <f t="shared" si="97"/>
        <v>0</v>
      </c>
      <c r="AZ256" s="149">
        <f t="shared" si="98"/>
        <v>0</v>
      </c>
      <c r="BA256" s="149">
        <f>IFERROR(IF(VLOOKUP($D256,Listen!$A$2:$F$45,6,0)="Ja",AX256-MAX(AY256:AZ256),AX256-AY256),0)</f>
        <v>0</v>
      </c>
      <c r="BB256" s="149">
        <f t="shared" si="99"/>
        <v>0</v>
      </c>
      <c r="BC256" s="149">
        <f t="shared" si="100"/>
        <v>0</v>
      </c>
      <c r="BD256" s="149">
        <f t="shared" si="101"/>
        <v>0</v>
      </c>
      <c r="BE256" s="149">
        <f>IFERROR(IF(VLOOKUP($D256,Listen!$A$2:$F$45,6,0)="Ja",BB256-MAX(BC256:BD256),BB256-BC256),0)</f>
        <v>0</v>
      </c>
    </row>
    <row r="257" spans="1:57" x14ac:dyDescent="0.25">
      <c r="A257" s="142">
        <v>253</v>
      </c>
      <c r="B257" s="143" t="str">
        <f>IF(AND(E257&lt;&gt;0,D257&lt;&gt;0,F257&lt;&gt;0),IF(C257&lt;&gt;0,CONCATENATE(C257,"-AGr",VLOOKUP(D257,Listen!$A$2:$D$45,4,FALSE),"-",E257,"-",F257,),CONCATENATE("AGr",VLOOKUP(D257,Listen!$A$2:$D$45,4,FALSE),"-",E257,"-",F257)),"keine vollständige ID")</f>
        <v>keine vollständige ID</v>
      </c>
      <c r="C257" s="28"/>
      <c r="D257" s="144"/>
      <c r="E257" s="144"/>
      <c r="F257" s="151"/>
      <c r="G257" s="12"/>
      <c r="H257" s="12"/>
      <c r="I257" s="12"/>
      <c r="J257" s="12"/>
      <c r="K257" s="12"/>
      <c r="L257" s="145">
        <f>IF(E257&gt;A_Stammdaten!$B$12,0,G257+H257-J257)</f>
        <v>0</v>
      </c>
      <c r="M257" s="12"/>
      <c r="N257" s="12"/>
      <c r="O257" s="12"/>
      <c r="P257" s="45">
        <f t="shared" si="79"/>
        <v>0</v>
      </c>
      <c r="Q257" s="26"/>
      <c r="R257" s="26"/>
      <c r="S257" s="26"/>
      <c r="T257" s="26"/>
      <c r="U257" s="146"/>
      <c r="V257" s="26"/>
      <c r="W257" s="46" t="str">
        <f t="shared" si="80"/>
        <v>-</v>
      </c>
      <c r="X257" s="46" t="str">
        <f t="shared" si="81"/>
        <v>-</v>
      </c>
      <c r="Y257" s="46">
        <f>IF(ISBLANK($D257),0,VLOOKUP($D257,Listen!$A$2:$C$45,2,FALSE))</f>
        <v>0</v>
      </c>
      <c r="Z257" s="46">
        <f>IF(ISBLANK($D257),0,VLOOKUP($D257,Listen!$A$2:$C$45,3,FALSE))</f>
        <v>0</v>
      </c>
      <c r="AA257" s="35">
        <f t="shared" si="104"/>
        <v>0</v>
      </c>
      <c r="AB257" s="35">
        <f t="shared" si="104"/>
        <v>0</v>
      </c>
      <c r="AC257" s="35">
        <f>IFERROR(IF(OR($R257&lt;&gt;"Ja",VLOOKUP($D257,Listen!$A$2:$F$45,5,0)="Nein",E257&lt;IF(D257="LNG Anbindungsanlagen gemäß separater Festlegung",2022,2023)),$Y257,$W257),0)</f>
        <v>0</v>
      </c>
      <c r="AD257" s="35">
        <f>IFERROR(IF(OR($R257&lt;&gt;"Ja",VLOOKUP($D257,Listen!$A$2:$F$45,5,0)="Nein",E257&lt;IF(D257="LNG Anbindungsanlagen gemäß separater Festlegung",2022,2023)),$Y257,$W257),0)</f>
        <v>0</v>
      </c>
      <c r="AE257" s="35">
        <f>IFERROR(IF(OR($S257&lt;&gt;"Ja",VLOOKUP($D257,Listen!$A$2:$F$45,6,0)="Nein"),$Y257,$X257),0)</f>
        <v>0</v>
      </c>
      <c r="AF257" s="35">
        <f>IFERROR(IF(OR($S257&lt;&gt;"Ja",VLOOKUP($D257,Listen!$A$2:$F$45,6,0)="Nein"),$Y257,$X257),0)</f>
        <v>0</v>
      </c>
      <c r="AG257" s="35">
        <f>IFERROR(IF(OR($S257&lt;&gt;"Ja",VLOOKUP($D257,Listen!$A$2:$F$45,6,0)="Nein"),$Y257,$X257),0)</f>
        <v>0</v>
      </c>
      <c r="AH257" s="37">
        <f t="shared" si="82"/>
        <v>0</v>
      </c>
      <c r="AI257" s="147">
        <f>IFERROR(IF(VLOOKUP($D257,Listen!$A$2:$F$45,6,0)="Ja",MAX(BC257:BD257),D_SAV!$BC257),0)</f>
        <v>0</v>
      </c>
      <c r="AJ257" s="37">
        <f t="shared" si="83"/>
        <v>0</v>
      </c>
      <c r="AL257" s="149">
        <f t="shared" si="84"/>
        <v>0</v>
      </c>
      <c r="AM257" s="149">
        <f t="shared" si="85"/>
        <v>0</v>
      </c>
      <c r="AN257" s="149">
        <f t="shared" si="86"/>
        <v>0</v>
      </c>
      <c r="AO257" s="149">
        <f t="shared" si="87"/>
        <v>0</v>
      </c>
      <c r="AP257" s="149">
        <f t="shared" si="88"/>
        <v>0</v>
      </c>
      <c r="AQ257" s="149">
        <f t="shared" si="89"/>
        <v>0</v>
      </c>
      <c r="AR257" s="149">
        <f t="shared" si="90"/>
        <v>0</v>
      </c>
      <c r="AS257" s="149">
        <f t="shared" si="91"/>
        <v>0</v>
      </c>
      <c r="AT257" s="149">
        <f t="shared" si="92"/>
        <v>0</v>
      </c>
      <c r="AU257" s="149">
        <f t="shared" si="93"/>
        <v>0</v>
      </c>
      <c r="AV257" s="149">
        <f t="shared" si="94"/>
        <v>0</v>
      </c>
      <c r="AW257" s="149">
        <f t="shared" si="95"/>
        <v>0</v>
      </c>
      <c r="AX257" s="149">
        <f t="shared" si="96"/>
        <v>0</v>
      </c>
      <c r="AY257" s="149">
        <f t="shared" si="97"/>
        <v>0</v>
      </c>
      <c r="AZ257" s="149">
        <f t="shared" si="98"/>
        <v>0</v>
      </c>
      <c r="BA257" s="149">
        <f>IFERROR(IF(VLOOKUP($D257,Listen!$A$2:$F$45,6,0)="Ja",AX257-MAX(AY257:AZ257),AX257-AY257),0)</f>
        <v>0</v>
      </c>
      <c r="BB257" s="149">
        <f t="shared" si="99"/>
        <v>0</v>
      </c>
      <c r="BC257" s="149">
        <f t="shared" si="100"/>
        <v>0</v>
      </c>
      <c r="BD257" s="149">
        <f t="shared" si="101"/>
        <v>0</v>
      </c>
      <c r="BE257" s="149">
        <f>IFERROR(IF(VLOOKUP($D257,Listen!$A$2:$F$45,6,0)="Ja",BB257-MAX(BC257:BD257),BB257-BC257),0)</f>
        <v>0</v>
      </c>
    </row>
    <row r="258" spans="1:57" x14ac:dyDescent="0.25">
      <c r="A258" s="142">
        <v>254</v>
      </c>
      <c r="B258" s="143" t="str">
        <f>IF(AND(E258&lt;&gt;0,D258&lt;&gt;0,F258&lt;&gt;0),IF(C258&lt;&gt;0,CONCATENATE(C258,"-AGr",VLOOKUP(D258,Listen!$A$2:$D$45,4,FALSE),"-",E258,"-",F258,),CONCATENATE("AGr",VLOOKUP(D258,Listen!$A$2:$D$45,4,FALSE),"-",E258,"-",F258)),"keine vollständige ID")</f>
        <v>keine vollständige ID</v>
      </c>
      <c r="C258" s="28"/>
      <c r="D258" s="144"/>
      <c r="E258" s="144"/>
      <c r="F258" s="151"/>
      <c r="G258" s="12"/>
      <c r="H258" s="12"/>
      <c r="I258" s="12"/>
      <c r="J258" s="12"/>
      <c r="K258" s="12"/>
      <c r="L258" s="145">
        <f>IF(E258&gt;A_Stammdaten!$B$12,0,G258+H258-J258)</f>
        <v>0</v>
      </c>
      <c r="M258" s="12"/>
      <c r="N258" s="12"/>
      <c r="O258" s="12"/>
      <c r="P258" s="45">
        <f t="shared" si="79"/>
        <v>0</v>
      </c>
      <c r="Q258" s="26"/>
      <c r="R258" s="26"/>
      <c r="S258" s="26"/>
      <c r="T258" s="26"/>
      <c r="U258" s="146"/>
      <c r="V258" s="26"/>
      <c r="W258" s="46" t="str">
        <f t="shared" si="80"/>
        <v>-</v>
      </c>
      <c r="X258" s="46" t="str">
        <f t="shared" si="81"/>
        <v>-</v>
      </c>
      <c r="Y258" s="46">
        <f>IF(ISBLANK($D258),0,VLOOKUP($D258,Listen!$A$2:$C$45,2,FALSE))</f>
        <v>0</v>
      </c>
      <c r="Z258" s="46">
        <f>IF(ISBLANK($D258),0,VLOOKUP($D258,Listen!$A$2:$C$45,3,FALSE))</f>
        <v>0</v>
      </c>
      <c r="AA258" s="35">
        <f t="shared" si="104"/>
        <v>0</v>
      </c>
      <c r="AB258" s="35">
        <f t="shared" si="104"/>
        <v>0</v>
      </c>
      <c r="AC258" s="35">
        <f>IFERROR(IF(OR($R258&lt;&gt;"Ja",VLOOKUP($D258,Listen!$A$2:$F$45,5,0)="Nein",E258&lt;IF(D258="LNG Anbindungsanlagen gemäß separater Festlegung",2022,2023)),$Y258,$W258),0)</f>
        <v>0</v>
      </c>
      <c r="AD258" s="35">
        <f>IFERROR(IF(OR($R258&lt;&gt;"Ja",VLOOKUP($D258,Listen!$A$2:$F$45,5,0)="Nein",E258&lt;IF(D258="LNG Anbindungsanlagen gemäß separater Festlegung",2022,2023)),$Y258,$W258),0)</f>
        <v>0</v>
      </c>
      <c r="AE258" s="35">
        <f>IFERROR(IF(OR($S258&lt;&gt;"Ja",VLOOKUP($D258,Listen!$A$2:$F$45,6,0)="Nein"),$Y258,$X258),0)</f>
        <v>0</v>
      </c>
      <c r="AF258" s="35">
        <f>IFERROR(IF(OR($S258&lt;&gt;"Ja",VLOOKUP($D258,Listen!$A$2:$F$45,6,0)="Nein"),$Y258,$X258),0)</f>
        <v>0</v>
      </c>
      <c r="AG258" s="35">
        <f>IFERROR(IF(OR($S258&lt;&gt;"Ja",VLOOKUP($D258,Listen!$A$2:$F$45,6,0)="Nein"),$Y258,$X258),0)</f>
        <v>0</v>
      </c>
      <c r="AH258" s="37">
        <f t="shared" si="82"/>
        <v>0</v>
      </c>
      <c r="AI258" s="147">
        <f>IFERROR(IF(VLOOKUP($D258,Listen!$A$2:$F$45,6,0)="Ja",MAX(BC258:BD258),D_SAV!$BC258),0)</f>
        <v>0</v>
      </c>
      <c r="AJ258" s="37">
        <f t="shared" si="83"/>
        <v>0</v>
      </c>
      <c r="AL258" s="149">
        <f t="shared" si="84"/>
        <v>0</v>
      </c>
      <c r="AM258" s="149">
        <f t="shared" si="85"/>
        <v>0</v>
      </c>
      <c r="AN258" s="149">
        <f t="shared" si="86"/>
        <v>0</v>
      </c>
      <c r="AO258" s="149">
        <f t="shared" si="87"/>
        <v>0</v>
      </c>
      <c r="AP258" s="149">
        <f t="shared" si="88"/>
        <v>0</v>
      </c>
      <c r="AQ258" s="149">
        <f t="shared" si="89"/>
        <v>0</v>
      </c>
      <c r="AR258" s="149">
        <f t="shared" si="90"/>
        <v>0</v>
      </c>
      <c r="AS258" s="149">
        <f t="shared" si="91"/>
        <v>0</v>
      </c>
      <c r="AT258" s="149">
        <f t="shared" si="92"/>
        <v>0</v>
      </c>
      <c r="AU258" s="149">
        <f t="shared" si="93"/>
        <v>0</v>
      </c>
      <c r="AV258" s="149">
        <f t="shared" si="94"/>
        <v>0</v>
      </c>
      <c r="AW258" s="149">
        <f t="shared" si="95"/>
        <v>0</v>
      </c>
      <c r="AX258" s="149">
        <f t="shared" si="96"/>
        <v>0</v>
      </c>
      <c r="AY258" s="149">
        <f t="shared" si="97"/>
        <v>0</v>
      </c>
      <c r="AZ258" s="149">
        <f t="shared" si="98"/>
        <v>0</v>
      </c>
      <c r="BA258" s="149">
        <f>IFERROR(IF(VLOOKUP($D258,Listen!$A$2:$F$45,6,0)="Ja",AX258-MAX(AY258:AZ258),AX258-AY258),0)</f>
        <v>0</v>
      </c>
      <c r="BB258" s="149">
        <f t="shared" si="99"/>
        <v>0</v>
      </c>
      <c r="BC258" s="149">
        <f t="shared" si="100"/>
        <v>0</v>
      </c>
      <c r="BD258" s="149">
        <f t="shared" si="101"/>
        <v>0</v>
      </c>
      <c r="BE258" s="149">
        <f>IFERROR(IF(VLOOKUP($D258,Listen!$A$2:$F$45,6,0)="Ja",BB258-MAX(BC258:BD258),BB258-BC258),0)</f>
        <v>0</v>
      </c>
    </row>
    <row r="259" spans="1:57" x14ac:dyDescent="0.25">
      <c r="A259" s="142">
        <v>255</v>
      </c>
      <c r="B259" s="143" t="str">
        <f>IF(AND(E259&lt;&gt;0,D259&lt;&gt;0,F259&lt;&gt;0),IF(C259&lt;&gt;0,CONCATENATE(C259,"-AGr",VLOOKUP(D259,Listen!$A$2:$D$45,4,FALSE),"-",E259,"-",F259,),CONCATENATE("AGr",VLOOKUP(D259,Listen!$A$2:$D$45,4,FALSE),"-",E259,"-",F259)),"keine vollständige ID")</f>
        <v>keine vollständige ID</v>
      </c>
      <c r="C259" s="28"/>
      <c r="D259" s="144"/>
      <c r="E259" s="144"/>
      <c r="F259" s="151"/>
      <c r="G259" s="12"/>
      <c r="H259" s="12"/>
      <c r="I259" s="12"/>
      <c r="J259" s="12"/>
      <c r="K259" s="12"/>
      <c r="L259" s="145">
        <f>IF(E259&gt;A_Stammdaten!$B$12,0,G259+H259-J259)</f>
        <v>0</v>
      </c>
      <c r="M259" s="12"/>
      <c r="N259" s="12"/>
      <c r="O259" s="12"/>
      <c r="P259" s="45">
        <f t="shared" si="79"/>
        <v>0</v>
      </c>
      <c r="Q259" s="26"/>
      <c r="R259" s="26"/>
      <c r="S259" s="26"/>
      <c r="T259" s="26"/>
      <c r="U259" s="146"/>
      <c r="V259" s="26"/>
      <c r="W259" s="46" t="str">
        <f t="shared" si="80"/>
        <v>-</v>
      </c>
      <c r="X259" s="46" t="str">
        <f t="shared" si="81"/>
        <v>-</v>
      </c>
      <c r="Y259" s="46">
        <f>IF(ISBLANK($D259),0,VLOOKUP($D259,Listen!$A$2:$C$45,2,FALSE))</f>
        <v>0</v>
      </c>
      <c r="Z259" s="46">
        <f>IF(ISBLANK($D259),0,VLOOKUP($D259,Listen!$A$2:$C$45,3,FALSE))</f>
        <v>0</v>
      </c>
      <c r="AA259" s="35">
        <f t="shared" si="104"/>
        <v>0</v>
      </c>
      <c r="AB259" s="35">
        <f t="shared" si="104"/>
        <v>0</v>
      </c>
      <c r="AC259" s="35">
        <f>IFERROR(IF(OR($R259&lt;&gt;"Ja",VLOOKUP($D259,Listen!$A$2:$F$45,5,0)="Nein",E259&lt;IF(D259="LNG Anbindungsanlagen gemäß separater Festlegung",2022,2023)),$Y259,$W259),0)</f>
        <v>0</v>
      </c>
      <c r="AD259" s="35">
        <f>IFERROR(IF(OR($R259&lt;&gt;"Ja",VLOOKUP($D259,Listen!$A$2:$F$45,5,0)="Nein",E259&lt;IF(D259="LNG Anbindungsanlagen gemäß separater Festlegung",2022,2023)),$Y259,$W259),0)</f>
        <v>0</v>
      </c>
      <c r="AE259" s="35">
        <f>IFERROR(IF(OR($S259&lt;&gt;"Ja",VLOOKUP($D259,Listen!$A$2:$F$45,6,0)="Nein"),$Y259,$X259),0)</f>
        <v>0</v>
      </c>
      <c r="AF259" s="35">
        <f>IFERROR(IF(OR($S259&lt;&gt;"Ja",VLOOKUP($D259,Listen!$A$2:$F$45,6,0)="Nein"),$Y259,$X259),0)</f>
        <v>0</v>
      </c>
      <c r="AG259" s="35">
        <f>IFERROR(IF(OR($S259&lt;&gt;"Ja",VLOOKUP($D259,Listen!$A$2:$F$45,6,0)="Nein"),$Y259,$X259),0)</f>
        <v>0</v>
      </c>
      <c r="AH259" s="37">
        <f t="shared" si="82"/>
        <v>0</v>
      </c>
      <c r="AI259" s="147">
        <f>IFERROR(IF(VLOOKUP($D259,Listen!$A$2:$F$45,6,0)="Ja",MAX(BC259:BD259),D_SAV!$BC259),0)</f>
        <v>0</v>
      </c>
      <c r="AJ259" s="37">
        <f t="shared" si="83"/>
        <v>0</v>
      </c>
      <c r="AL259" s="149">
        <f t="shared" si="84"/>
        <v>0</v>
      </c>
      <c r="AM259" s="149">
        <f t="shared" si="85"/>
        <v>0</v>
      </c>
      <c r="AN259" s="149">
        <f t="shared" si="86"/>
        <v>0</v>
      </c>
      <c r="AO259" s="149">
        <f t="shared" si="87"/>
        <v>0</v>
      </c>
      <c r="AP259" s="149">
        <f t="shared" si="88"/>
        <v>0</v>
      </c>
      <c r="AQ259" s="149">
        <f t="shared" si="89"/>
        <v>0</v>
      </c>
      <c r="AR259" s="149">
        <f t="shared" si="90"/>
        <v>0</v>
      </c>
      <c r="AS259" s="149">
        <f t="shared" si="91"/>
        <v>0</v>
      </c>
      <c r="AT259" s="149">
        <f t="shared" si="92"/>
        <v>0</v>
      </c>
      <c r="AU259" s="149">
        <f t="shared" si="93"/>
        <v>0</v>
      </c>
      <c r="AV259" s="149">
        <f t="shared" si="94"/>
        <v>0</v>
      </c>
      <c r="AW259" s="149">
        <f t="shared" si="95"/>
        <v>0</v>
      </c>
      <c r="AX259" s="149">
        <f t="shared" si="96"/>
        <v>0</v>
      </c>
      <c r="AY259" s="149">
        <f t="shared" si="97"/>
        <v>0</v>
      </c>
      <c r="AZ259" s="149">
        <f t="shared" si="98"/>
        <v>0</v>
      </c>
      <c r="BA259" s="149">
        <f>IFERROR(IF(VLOOKUP($D259,Listen!$A$2:$F$45,6,0)="Ja",AX259-MAX(AY259:AZ259),AX259-AY259),0)</f>
        <v>0</v>
      </c>
      <c r="BB259" s="149">
        <f t="shared" si="99"/>
        <v>0</v>
      </c>
      <c r="BC259" s="149">
        <f t="shared" si="100"/>
        <v>0</v>
      </c>
      <c r="BD259" s="149">
        <f t="shared" si="101"/>
        <v>0</v>
      </c>
      <c r="BE259" s="149">
        <f>IFERROR(IF(VLOOKUP($D259,Listen!$A$2:$F$45,6,0)="Ja",BB259-MAX(BC259:BD259),BB259-BC259),0)</f>
        <v>0</v>
      </c>
    </row>
    <row r="260" spans="1:57" x14ac:dyDescent="0.25">
      <c r="A260" s="142">
        <v>256</v>
      </c>
      <c r="B260" s="143" t="str">
        <f>IF(AND(E260&lt;&gt;0,D260&lt;&gt;0,F260&lt;&gt;0),IF(C260&lt;&gt;0,CONCATENATE(C260,"-AGr",VLOOKUP(D260,Listen!$A$2:$D$45,4,FALSE),"-",E260,"-",F260,),CONCATENATE("AGr",VLOOKUP(D260,Listen!$A$2:$D$45,4,FALSE),"-",E260,"-",F260)),"keine vollständige ID")</f>
        <v>keine vollständige ID</v>
      </c>
      <c r="C260" s="28"/>
      <c r="D260" s="144"/>
      <c r="E260" s="144"/>
      <c r="F260" s="151"/>
      <c r="G260" s="12"/>
      <c r="H260" s="12"/>
      <c r="I260" s="12"/>
      <c r="J260" s="12"/>
      <c r="K260" s="12"/>
      <c r="L260" s="145">
        <f>IF(E260&gt;A_Stammdaten!$B$12,0,G260+H260-J260)</f>
        <v>0</v>
      </c>
      <c r="M260" s="12"/>
      <c r="N260" s="12"/>
      <c r="O260" s="12"/>
      <c r="P260" s="45">
        <f t="shared" si="79"/>
        <v>0</v>
      </c>
      <c r="Q260" s="26"/>
      <c r="R260" s="26"/>
      <c r="S260" s="26"/>
      <c r="T260" s="26"/>
      <c r="U260" s="146"/>
      <c r="V260" s="26"/>
      <c r="W260" s="46" t="str">
        <f t="shared" si="80"/>
        <v>-</v>
      </c>
      <c r="X260" s="46" t="str">
        <f t="shared" si="81"/>
        <v>-</v>
      </c>
      <c r="Y260" s="46">
        <f>IF(ISBLANK($D260),0,VLOOKUP($D260,Listen!$A$2:$C$45,2,FALSE))</f>
        <v>0</v>
      </c>
      <c r="Z260" s="46">
        <f>IF(ISBLANK($D260),0,VLOOKUP($D260,Listen!$A$2:$C$45,3,FALSE))</f>
        <v>0</v>
      </c>
      <c r="AA260" s="35">
        <f t="shared" si="104"/>
        <v>0</v>
      </c>
      <c r="AB260" s="35">
        <f t="shared" si="104"/>
        <v>0</v>
      </c>
      <c r="AC260" s="35">
        <f>IFERROR(IF(OR($R260&lt;&gt;"Ja",VLOOKUP($D260,Listen!$A$2:$F$45,5,0)="Nein",E260&lt;IF(D260="LNG Anbindungsanlagen gemäß separater Festlegung",2022,2023)),$Y260,$W260),0)</f>
        <v>0</v>
      </c>
      <c r="AD260" s="35">
        <f>IFERROR(IF(OR($R260&lt;&gt;"Ja",VLOOKUP($D260,Listen!$A$2:$F$45,5,0)="Nein",E260&lt;IF(D260="LNG Anbindungsanlagen gemäß separater Festlegung",2022,2023)),$Y260,$W260),0)</f>
        <v>0</v>
      </c>
      <c r="AE260" s="35">
        <f>IFERROR(IF(OR($S260&lt;&gt;"Ja",VLOOKUP($D260,Listen!$A$2:$F$45,6,0)="Nein"),$Y260,$X260),0)</f>
        <v>0</v>
      </c>
      <c r="AF260" s="35">
        <f>IFERROR(IF(OR($S260&lt;&gt;"Ja",VLOOKUP($D260,Listen!$A$2:$F$45,6,0)="Nein"),$Y260,$X260),0)</f>
        <v>0</v>
      </c>
      <c r="AG260" s="35">
        <f>IFERROR(IF(OR($S260&lt;&gt;"Ja",VLOOKUP($D260,Listen!$A$2:$F$45,6,0)="Nein"),$Y260,$X260),0)</f>
        <v>0</v>
      </c>
      <c r="AH260" s="37">
        <f t="shared" si="82"/>
        <v>0</v>
      </c>
      <c r="AI260" s="147">
        <f>IFERROR(IF(VLOOKUP($D260,Listen!$A$2:$F$45,6,0)="Ja",MAX(BC260:BD260),D_SAV!$BC260),0)</f>
        <v>0</v>
      </c>
      <c r="AJ260" s="37">
        <f t="shared" si="83"/>
        <v>0</v>
      </c>
      <c r="AL260" s="149">
        <f t="shared" si="84"/>
        <v>0</v>
      </c>
      <c r="AM260" s="149">
        <f t="shared" si="85"/>
        <v>0</v>
      </c>
      <c r="AN260" s="149">
        <f t="shared" si="86"/>
        <v>0</v>
      </c>
      <c r="AO260" s="149">
        <f t="shared" si="87"/>
        <v>0</v>
      </c>
      <c r="AP260" s="149">
        <f t="shared" si="88"/>
        <v>0</v>
      </c>
      <c r="AQ260" s="149">
        <f t="shared" si="89"/>
        <v>0</v>
      </c>
      <c r="AR260" s="149">
        <f t="shared" si="90"/>
        <v>0</v>
      </c>
      <c r="AS260" s="149">
        <f t="shared" si="91"/>
        <v>0</v>
      </c>
      <c r="AT260" s="149">
        <f t="shared" si="92"/>
        <v>0</v>
      </c>
      <c r="AU260" s="149">
        <f t="shared" si="93"/>
        <v>0</v>
      </c>
      <c r="AV260" s="149">
        <f t="shared" si="94"/>
        <v>0</v>
      </c>
      <c r="AW260" s="149">
        <f t="shared" si="95"/>
        <v>0</v>
      </c>
      <c r="AX260" s="149">
        <f t="shared" si="96"/>
        <v>0</v>
      </c>
      <c r="AY260" s="149">
        <f t="shared" si="97"/>
        <v>0</v>
      </c>
      <c r="AZ260" s="149">
        <f t="shared" si="98"/>
        <v>0</v>
      </c>
      <c r="BA260" s="149">
        <f>IFERROR(IF(VLOOKUP($D260,Listen!$A$2:$F$45,6,0)="Ja",AX260-MAX(AY260:AZ260),AX260-AY260),0)</f>
        <v>0</v>
      </c>
      <c r="BB260" s="149">
        <f t="shared" si="99"/>
        <v>0</v>
      </c>
      <c r="BC260" s="149">
        <f t="shared" si="100"/>
        <v>0</v>
      </c>
      <c r="BD260" s="149">
        <f t="shared" si="101"/>
        <v>0</v>
      </c>
      <c r="BE260" s="149">
        <f>IFERROR(IF(VLOOKUP($D260,Listen!$A$2:$F$45,6,0)="Ja",BB260-MAX(BC260:BD260),BB260-BC260),0)</f>
        <v>0</v>
      </c>
    </row>
    <row r="261" spans="1:57" x14ac:dyDescent="0.25">
      <c r="A261" s="142">
        <v>257</v>
      </c>
      <c r="B261" s="143" t="str">
        <f>IF(AND(E261&lt;&gt;0,D261&lt;&gt;0,F261&lt;&gt;0),IF(C261&lt;&gt;0,CONCATENATE(C261,"-AGr",VLOOKUP(D261,Listen!$A$2:$D$45,4,FALSE),"-",E261,"-",F261,),CONCATENATE("AGr",VLOOKUP(D261,Listen!$A$2:$D$45,4,FALSE),"-",E261,"-",F261)),"keine vollständige ID")</f>
        <v>keine vollständige ID</v>
      </c>
      <c r="C261" s="28"/>
      <c r="D261" s="144"/>
      <c r="E261" s="144"/>
      <c r="F261" s="151"/>
      <c r="G261" s="12"/>
      <c r="H261" s="12"/>
      <c r="I261" s="12"/>
      <c r="J261" s="12"/>
      <c r="K261" s="12"/>
      <c r="L261" s="145">
        <f>IF(E261&gt;A_Stammdaten!$B$12,0,G261+H261-J261)</f>
        <v>0</v>
      </c>
      <c r="M261" s="12"/>
      <c r="N261" s="12"/>
      <c r="O261" s="12"/>
      <c r="P261" s="45">
        <f t="shared" ref="P261:P324" si="105">L261-SUM(M261:O261)</f>
        <v>0</v>
      </c>
      <c r="Q261" s="26"/>
      <c r="R261" s="26"/>
      <c r="S261" s="26"/>
      <c r="T261" s="26"/>
      <c r="U261" s="146"/>
      <c r="V261" s="26"/>
      <c r="W261" s="46" t="str">
        <f t="shared" ref="W261:W324" si="106">IF($R261="Ja",MIN(2044-$E261+1,Y261),"-")</f>
        <v>-</v>
      </c>
      <c r="X261" s="46" t="str">
        <f t="shared" ref="X261:X324" si="107">IF($V261="","-",MIN($V261-$E261+1,Y261))</f>
        <v>-</v>
      </c>
      <c r="Y261" s="46">
        <f>IF(ISBLANK($D261),0,VLOOKUP($D261,Listen!$A$2:$C$45,2,FALSE))</f>
        <v>0</v>
      </c>
      <c r="Z261" s="46">
        <f>IF(ISBLANK($D261),0,VLOOKUP($D261,Listen!$A$2:$C$45,3,FALSE))</f>
        <v>0</v>
      </c>
      <c r="AA261" s="35">
        <f t="shared" si="104"/>
        <v>0</v>
      </c>
      <c r="AB261" s="35">
        <f t="shared" si="104"/>
        <v>0</v>
      </c>
      <c r="AC261" s="35">
        <f>IFERROR(IF(OR($R261&lt;&gt;"Ja",VLOOKUP($D261,Listen!$A$2:$F$45,5,0)="Nein",E261&lt;IF(D261="LNG Anbindungsanlagen gemäß separater Festlegung",2022,2023)),$Y261,$W261),0)</f>
        <v>0</v>
      </c>
      <c r="AD261" s="35">
        <f>IFERROR(IF(OR($R261&lt;&gt;"Ja",VLOOKUP($D261,Listen!$A$2:$F$45,5,0)="Nein",E261&lt;IF(D261="LNG Anbindungsanlagen gemäß separater Festlegung",2022,2023)),$Y261,$W261),0)</f>
        <v>0</v>
      </c>
      <c r="AE261" s="35">
        <f>IFERROR(IF(OR($S261&lt;&gt;"Ja",VLOOKUP($D261,Listen!$A$2:$F$45,6,0)="Nein"),$Y261,$X261),0)</f>
        <v>0</v>
      </c>
      <c r="AF261" s="35">
        <f>IFERROR(IF(OR($S261&lt;&gt;"Ja",VLOOKUP($D261,Listen!$A$2:$F$45,6,0)="Nein"),$Y261,$X261),0)</f>
        <v>0</v>
      </c>
      <c r="AG261" s="35">
        <f>IFERROR(IF(OR($S261&lt;&gt;"Ja",VLOOKUP($D261,Listen!$A$2:$F$45,6,0)="Nein"),$Y261,$X261),0)</f>
        <v>0</v>
      </c>
      <c r="AH261" s="37">
        <f t="shared" ref="AH261:AH324" si="108">BB261</f>
        <v>0</v>
      </c>
      <c r="AI261" s="147">
        <f>IFERROR(IF(VLOOKUP($D261,Listen!$A$2:$F$45,6,0)="Ja",MAX(BC261:BD261),D_SAV!$BC261),0)</f>
        <v>0</v>
      </c>
      <c r="AJ261" s="37">
        <f t="shared" ref="AJ261:AJ324" si="109">BE261</f>
        <v>0</v>
      </c>
      <c r="AL261" s="149">
        <f t="shared" ref="AL261:AL324" si="110">IF($E261=AL$3,$P261,0)</f>
        <v>0</v>
      </c>
      <c r="AM261" s="149">
        <f t="shared" ref="AM261:AM324" si="111">IF(AL261=0,0,IF($AA261-(AL$3-$E261)&lt;=0,AL261,AL261/($AA261-(AL$3-$E261))))</f>
        <v>0</v>
      </c>
      <c r="AN261" s="149">
        <f t="shared" ref="AN261:AN324" si="112">AL261-AM261</f>
        <v>0</v>
      </c>
      <c r="AO261" s="149">
        <f t="shared" ref="AO261:AO324" si="113">AN261+IF($E261=AO$3,$P261,0)</f>
        <v>0</v>
      </c>
      <c r="AP261" s="149">
        <f t="shared" ref="AP261:AP324" si="114">IF(AO261=0,0,IF($AB261-(AO$3-$E261)&lt;=0,AO261,AO261/($AB261-(AO$3-$E261))))</f>
        <v>0</v>
      </c>
      <c r="AQ261" s="149">
        <f t="shared" ref="AQ261:AQ324" si="115">AO261-AP261</f>
        <v>0</v>
      </c>
      <c r="AR261" s="149">
        <f t="shared" ref="AR261:AR324" si="116">AQ261+IF($E261=AR$3,$P261,0)</f>
        <v>0</v>
      </c>
      <c r="AS261" s="149">
        <f t="shared" ref="AS261:AS324" si="117">IF(AR261=0,0,IF($AC261-(AR$3-$E261)&lt;=0,AR261,AR261/($AC261-(AR$3-$E261))))</f>
        <v>0</v>
      </c>
      <c r="AT261" s="149">
        <f t="shared" ref="AT261:AT324" si="118">AR261-AS261</f>
        <v>0</v>
      </c>
      <c r="AU261" s="149">
        <f t="shared" ref="AU261:AU324" si="119">AT261+IF($E261=AU$3,$P261,0)</f>
        <v>0</v>
      </c>
      <c r="AV261" s="149">
        <f t="shared" ref="AV261:AV324" si="120">IF(AU261=0,0,IF($AD261-(AU$3-$E261)&lt;=0,AU261,AU261/($AD261-(AU$3-$E261))))</f>
        <v>0</v>
      </c>
      <c r="AW261" s="149">
        <f t="shared" ref="AW261:AW324" si="121">AU261-AV261</f>
        <v>0</v>
      </c>
      <c r="AX261" s="149">
        <f t="shared" ref="AX261:AX324" si="122">AW261+IF($E261=AX$3,$P261,0)</f>
        <v>0</v>
      </c>
      <c r="AY261" s="149">
        <f t="shared" ref="AY261:AY324" si="123">IF(AX261=0,0,IF($AE261-(AX$3-$E261)&lt;=0,AX261,AX261/($AE261-(AX$3-$E261))))</f>
        <v>0</v>
      </c>
      <c r="AZ261" s="149">
        <f t="shared" ref="AZ261:AZ324" si="124">AX261*U261/100</f>
        <v>0</v>
      </c>
      <c r="BA261" s="149">
        <f>IFERROR(IF(VLOOKUP($D261,Listen!$A$2:$F$45,6,0)="Ja",AX261-MAX(AY261:AZ261),AX261-AY261),0)</f>
        <v>0</v>
      </c>
      <c r="BB261" s="149">
        <f t="shared" si="99"/>
        <v>0</v>
      </c>
      <c r="BC261" s="149">
        <f t="shared" si="100"/>
        <v>0</v>
      </c>
      <c r="BD261" s="149">
        <f t="shared" si="101"/>
        <v>0</v>
      </c>
      <c r="BE261" s="149">
        <f>IFERROR(IF(VLOOKUP($D261,Listen!$A$2:$F$45,6,0)="Ja",BB261-MAX(BC261:BD261),BB261-BC261),0)</f>
        <v>0</v>
      </c>
    </row>
    <row r="262" spans="1:57" x14ac:dyDescent="0.25">
      <c r="A262" s="142">
        <v>258</v>
      </c>
      <c r="B262" s="143" t="str">
        <f>IF(AND(E262&lt;&gt;0,D262&lt;&gt;0,F262&lt;&gt;0),IF(C262&lt;&gt;0,CONCATENATE(C262,"-AGr",VLOOKUP(D262,Listen!$A$2:$D$45,4,FALSE),"-",E262,"-",F262,),CONCATENATE("AGr",VLOOKUP(D262,Listen!$A$2:$D$45,4,FALSE),"-",E262,"-",F262)),"keine vollständige ID")</f>
        <v>keine vollständige ID</v>
      </c>
      <c r="C262" s="28"/>
      <c r="D262" s="144"/>
      <c r="E262" s="144"/>
      <c r="F262" s="151"/>
      <c r="G262" s="12"/>
      <c r="H262" s="12"/>
      <c r="I262" s="12"/>
      <c r="J262" s="12"/>
      <c r="K262" s="12"/>
      <c r="L262" s="145">
        <f>IF(E262&gt;A_Stammdaten!$B$12,0,G262+H262-J262)</f>
        <v>0</v>
      </c>
      <c r="M262" s="12"/>
      <c r="N262" s="12"/>
      <c r="O262" s="12"/>
      <c r="P262" s="45">
        <f t="shared" si="105"/>
        <v>0</v>
      </c>
      <c r="Q262" s="26"/>
      <c r="R262" s="26"/>
      <c r="S262" s="26"/>
      <c r="T262" s="26"/>
      <c r="U262" s="146"/>
      <c r="V262" s="26"/>
      <c r="W262" s="46" t="str">
        <f t="shared" si="106"/>
        <v>-</v>
      </c>
      <c r="X262" s="46" t="str">
        <f t="shared" si="107"/>
        <v>-</v>
      </c>
      <c r="Y262" s="46">
        <f>IF(ISBLANK($D262),0,VLOOKUP($D262,Listen!$A$2:$C$45,2,FALSE))</f>
        <v>0</v>
      </c>
      <c r="Z262" s="46">
        <f>IF(ISBLANK($D262),0,VLOOKUP($D262,Listen!$A$2:$C$45,3,FALSE))</f>
        <v>0</v>
      </c>
      <c r="AA262" s="35">
        <f t="shared" si="104"/>
        <v>0</v>
      </c>
      <c r="AB262" s="35">
        <f t="shared" si="104"/>
        <v>0</v>
      </c>
      <c r="AC262" s="35">
        <f>IFERROR(IF(OR($R262&lt;&gt;"Ja",VLOOKUP($D262,Listen!$A$2:$F$45,5,0)="Nein",E262&lt;IF(D262="LNG Anbindungsanlagen gemäß separater Festlegung",2022,2023)),$Y262,$W262),0)</f>
        <v>0</v>
      </c>
      <c r="AD262" s="35">
        <f>IFERROR(IF(OR($R262&lt;&gt;"Ja",VLOOKUP($D262,Listen!$A$2:$F$45,5,0)="Nein",E262&lt;IF(D262="LNG Anbindungsanlagen gemäß separater Festlegung",2022,2023)),$Y262,$W262),0)</f>
        <v>0</v>
      </c>
      <c r="AE262" s="35">
        <f>IFERROR(IF(OR($S262&lt;&gt;"Ja",VLOOKUP($D262,Listen!$A$2:$F$45,6,0)="Nein"),$Y262,$X262),0)</f>
        <v>0</v>
      </c>
      <c r="AF262" s="35">
        <f>IFERROR(IF(OR($S262&lt;&gt;"Ja",VLOOKUP($D262,Listen!$A$2:$F$45,6,0)="Nein"),$Y262,$X262),0)</f>
        <v>0</v>
      </c>
      <c r="AG262" s="35">
        <f>IFERROR(IF(OR($S262&lt;&gt;"Ja",VLOOKUP($D262,Listen!$A$2:$F$45,6,0)="Nein"),$Y262,$X262),0)</f>
        <v>0</v>
      </c>
      <c r="AH262" s="37">
        <f t="shared" si="108"/>
        <v>0</v>
      </c>
      <c r="AI262" s="147">
        <f>IFERROR(IF(VLOOKUP($D262,Listen!$A$2:$F$45,6,0)="Ja",MAX(BC262:BD262),D_SAV!$BC262),0)</f>
        <v>0</v>
      </c>
      <c r="AJ262" s="37">
        <f t="shared" si="109"/>
        <v>0</v>
      </c>
      <c r="AL262" s="149">
        <f t="shared" si="110"/>
        <v>0</v>
      </c>
      <c r="AM262" s="149">
        <f t="shared" si="111"/>
        <v>0</v>
      </c>
      <c r="AN262" s="149">
        <f t="shared" si="112"/>
        <v>0</v>
      </c>
      <c r="AO262" s="149">
        <f t="shared" si="113"/>
        <v>0</v>
      </c>
      <c r="AP262" s="149">
        <f t="shared" si="114"/>
        <v>0</v>
      </c>
      <c r="AQ262" s="149">
        <f t="shared" si="115"/>
        <v>0</v>
      </c>
      <c r="AR262" s="149">
        <f t="shared" si="116"/>
        <v>0</v>
      </c>
      <c r="AS262" s="149">
        <f t="shared" si="117"/>
        <v>0</v>
      </c>
      <c r="AT262" s="149">
        <f t="shared" si="118"/>
        <v>0</v>
      </c>
      <c r="AU262" s="149">
        <f t="shared" si="119"/>
        <v>0</v>
      </c>
      <c r="AV262" s="149">
        <f t="shared" si="120"/>
        <v>0</v>
      </c>
      <c r="AW262" s="149">
        <f t="shared" si="121"/>
        <v>0</v>
      </c>
      <c r="AX262" s="149">
        <f t="shared" si="122"/>
        <v>0</v>
      </c>
      <c r="AY262" s="149">
        <f t="shared" si="123"/>
        <v>0</v>
      </c>
      <c r="AZ262" s="149">
        <f t="shared" si="124"/>
        <v>0</v>
      </c>
      <c r="BA262" s="149">
        <f>IFERROR(IF(VLOOKUP($D262,Listen!$A$2:$F$45,6,0)="Ja",AX262-MAX(AY262:AZ262),AX262-AY262),0)</f>
        <v>0</v>
      </c>
      <c r="BB262" s="149">
        <f t="shared" ref="BB262:BB325" si="125">IF(E262=$BB$3,P262,Q262)</f>
        <v>0</v>
      </c>
      <c r="BC262" s="149">
        <f t="shared" ref="BC262:BC325" si="126">IF(BB262=0,0,IF($AF262-(BB$3-$E262)&lt;=0,BB262,BB262/($AF262-(BB$3-$E262))))</f>
        <v>0</v>
      </c>
      <c r="BD262" s="149">
        <f t="shared" ref="BD262:BD325" si="127">BB262*U262/100</f>
        <v>0</v>
      </c>
      <c r="BE262" s="149">
        <f>IFERROR(IF(VLOOKUP($D262,Listen!$A$2:$F$45,6,0)="Ja",BB262-MAX(BC262:BD262),BB262-BC262),0)</f>
        <v>0</v>
      </c>
    </row>
    <row r="263" spans="1:57" x14ac:dyDescent="0.25">
      <c r="A263" s="142">
        <v>259</v>
      </c>
      <c r="B263" s="143" t="str">
        <f>IF(AND(E263&lt;&gt;0,D263&lt;&gt;0,F263&lt;&gt;0),IF(C263&lt;&gt;0,CONCATENATE(C263,"-AGr",VLOOKUP(D263,Listen!$A$2:$D$45,4,FALSE),"-",E263,"-",F263,),CONCATENATE("AGr",VLOOKUP(D263,Listen!$A$2:$D$45,4,FALSE),"-",E263,"-",F263)),"keine vollständige ID")</f>
        <v>keine vollständige ID</v>
      </c>
      <c r="C263" s="28"/>
      <c r="D263" s="144"/>
      <c r="E263" s="144"/>
      <c r="F263" s="151"/>
      <c r="G263" s="12"/>
      <c r="H263" s="12"/>
      <c r="I263" s="12"/>
      <c r="J263" s="12"/>
      <c r="K263" s="12"/>
      <c r="L263" s="145">
        <f>IF(E263&gt;A_Stammdaten!$B$12,0,G263+H263-J263)</f>
        <v>0</v>
      </c>
      <c r="M263" s="12"/>
      <c r="N263" s="12"/>
      <c r="O263" s="12"/>
      <c r="P263" s="45">
        <f t="shared" si="105"/>
        <v>0</v>
      </c>
      <c r="Q263" s="26"/>
      <c r="R263" s="26"/>
      <c r="S263" s="26"/>
      <c r="T263" s="26"/>
      <c r="U263" s="146"/>
      <c r="V263" s="26"/>
      <c r="W263" s="46" t="str">
        <f t="shared" si="106"/>
        <v>-</v>
      </c>
      <c r="X263" s="46" t="str">
        <f t="shared" si="107"/>
        <v>-</v>
      </c>
      <c r="Y263" s="46">
        <f>IF(ISBLANK($D263),0,VLOOKUP($D263,Listen!$A$2:$C$45,2,FALSE))</f>
        <v>0</v>
      </c>
      <c r="Z263" s="46">
        <f>IF(ISBLANK($D263),0,VLOOKUP($D263,Listen!$A$2:$C$45,3,FALSE))</f>
        <v>0</v>
      </c>
      <c r="AA263" s="35">
        <f t="shared" si="104"/>
        <v>0</v>
      </c>
      <c r="AB263" s="35">
        <f t="shared" si="104"/>
        <v>0</v>
      </c>
      <c r="AC263" s="35">
        <f>IFERROR(IF(OR($R263&lt;&gt;"Ja",VLOOKUP($D263,Listen!$A$2:$F$45,5,0)="Nein",E263&lt;IF(D263="LNG Anbindungsanlagen gemäß separater Festlegung",2022,2023)),$Y263,$W263),0)</f>
        <v>0</v>
      </c>
      <c r="AD263" s="35">
        <f>IFERROR(IF(OR($R263&lt;&gt;"Ja",VLOOKUP($D263,Listen!$A$2:$F$45,5,0)="Nein",E263&lt;IF(D263="LNG Anbindungsanlagen gemäß separater Festlegung",2022,2023)),$Y263,$W263),0)</f>
        <v>0</v>
      </c>
      <c r="AE263" s="35">
        <f>IFERROR(IF(OR($S263&lt;&gt;"Ja",VLOOKUP($D263,Listen!$A$2:$F$45,6,0)="Nein"),$Y263,$X263),0)</f>
        <v>0</v>
      </c>
      <c r="AF263" s="35">
        <f>IFERROR(IF(OR($S263&lt;&gt;"Ja",VLOOKUP($D263,Listen!$A$2:$F$45,6,0)="Nein"),$Y263,$X263),0)</f>
        <v>0</v>
      </c>
      <c r="AG263" s="35">
        <f>IFERROR(IF(OR($S263&lt;&gt;"Ja",VLOOKUP($D263,Listen!$A$2:$F$45,6,0)="Nein"),$Y263,$X263),0)</f>
        <v>0</v>
      </c>
      <c r="AH263" s="37">
        <f t="shared" si="108"/>
        <v>0</v>
      </c>
      <c r="AI263" s="147">
        <f>IFERROR(IF(VLOOKUP($D263,Listen!$A$2:$F$45,6,0)="Ja",MAX(BC263:BD263),D_SAV!$BC263),0)</f>
        <v>0</v>
      </c>
      <c r="AJ263" s="37">
        <f t="shared" si="109"/>
        <v>0</v>
      </c>
      <c r="AL263" s="149">
        <f t="shared" si="110"/>
        <v>0</v>
      </c>
      <c r="AM263" s="149">
        <f t="shared" si="111"/>
        <v>0</v>
      </c>
      <c r="AN263" s="149">
        <f t="shared" si="112"/>
        <v>0</v>
      </c>
      <c r="AO263" s="149">
        <f t="shared" si="113"/>
        <v>0</v>
      </c>
      <c r="AP263" s="149">
        <f t="shared" si="114"/>
        <v>0</v>
      </c>
      <c r="AQ263" s="149">
        <f t="shared" si="115"/>
        <v>0</v>
      </c>
      <c r="AR263" s="149">
        <f t="shared" si="116"/>
        <v>0</v>
      </c>
      <c r="AS263" s="149">
        <f t="shared" si="117"/>
        <v>0</v>
      </c>
      <c r="AT263" s="149">
        <f t="shared" si="118"/>
        <v>0</v>
      </c>
      <c r="AU263" s="149">
        <f t="shared" si="119"/>
        <v>0</v>
      </c>
      <c r="AV263" s="149">
        <f t="shared" si="120"/>
        <v>0</v>
      </c>
      <c r="AW263" s="149">
        <f t="shared" si="121"/>
        <v>0</v>
      </c>
      <c r="AX263" s="149">
        <f t="shared" si="122"/>
        <v>0</v>
      </c>
      <c r="AY263" s="149">
        <f t="shared" si="123"/>
        <v>0</v>
      </c>
      <c r="AZ263" s="149">
        <f t="shared" si="124"/>
        <v>0</v>
      </c>
      <c r="BA263" s="149">
        <f>IFERROR(IF(VLOOKUP($D263,Listen!$A$2:$F$45,6,0)="Ja",AX263-MAX(AY263:AZ263),AX263-AY263),0)</f>
        <v>0</v>
      </c>
      <c r="BB263" s="149">
        <f t="shared" si="125"/>
        <v>0</v>
      </c>
      <c r="BC263" s="149">
        <f t="shared" si="126"/>
        <v>0</v>
      </c>
      <c r="BD263" s="149">
        <f t="shared" si="127"/>
        <v>0</v>
      </c>
      <c r="BE263" s="149">
        <f>IFERROR(IF(VLOOKUP($D263,Listen!$A$2:$F$45,6,0)="Ja",BB263-MAX(BC263:BD263),BB263-BC263),0)</f>
        <v>0</v>
      </c>
    </row>
    <row r="264" spans="1:57" x14ac:dyDescent="0.25">
      <c r="A264" s="142">
        <v>260</v>
      </c>
      <c r="B264" s="143" t="str">
        <f>IF(AND(E264&lt;&gt;0,D264&lt;&gt;0,F264&lt;&gt;0),IF(C264&lt;&gt;0,CONCATENATE(C264,"-AGr",VLOOKUP(D264,Listen!$A$2:$D$45,4,FALSE),"-",E264,"-",F264,),CONCATENATE("AGr",VLOOKUP(D264,Listen!$A$2:$D$45,4,FALSE),"-",E264,"-",F264)),"keine vollständige ID")</f>
        <v>keine vollständige ID</v>
      </c>
      <c r="C264" s="28"/>
      <c r="D264" s="144"/>
      <c r="E264" s="144"/>
      <c r="F264" s="151"/>
      <c r="G264" s="12"/>
      <c r="H264" s="12"/>
      <c r="I264" s="12"/>
      <c r="J264" s="12"/>
      <c r="K264" s="12"/>
      <c r="L264" s="145">
        <f>IF(E264&gt;A_Stammdaten!$B$12,0,G264+H264-J264)</f>
        <v>0</v>
      </c>
      <c r="M264" s="12"/>
      <c r="N264" s="12"/>
      <c r="O264" s="12"/>
      <c r="P264" s="45">
        <f t="shared" si="105"/>
        <v>0</v>
      </c>
      <c r="Q264" s="26"/>
      <c r="R264" s="26"/>
      <c r="S264" s="26"/>
      <c r="T264" s="26"/>
      <c r="U264" s="146"/>
      <c r="V264" s="26"/>
      <c r="W264" s="46" t="str">
        <f t="shared" si="106"/>
        <v>-</v>
      </c>
      <c r="X264" s="46" t="str">
        <f t="shared" si="107"/>
        <v>-</v>
      </c>
      <c r="Y264" s="46">
        <f>IF(ISBLANK($D264),0,VLOOKUP($D264,Listen!$A$2:$C$45,2,FALSE))</f>
        <v>0</v>
      </c>
      <c r="Z264" s="46">
        <f>IF(ISBLANK($D264),0,VLOOKUP($D264,Listen!$A$2:$C$45,3,FALSE))</f>
        <v>0</v>
      </c>
      <c r="AA264" s="35">
        <f t="shared" si="104"/>
        <v>0</v>
      </c>
      <c r="AB264" s="35">
        <f t="shared" si="104"/>
        <v>0</v>
      </c>
      <c r="AC264" s="35">
        <f>IFERROR(IF(OR($R264&lt;&gt;"Ja",VLOOKUP($D264,Listen!$A$2:$F$45,5,0)="Nein",E264&lt;IF(D264="LNG Anbindungsanlagen gemäß separater Festlegung",2022,2023)),$Y264,$W264),0)</f>
        <v>0</v>
      </c>
      <c r="AD264" s="35">
        <f>IFERROR(IF(OR($R264&lt;&gt;"Ja",VLOOKUP($D264,Listen!$A$2:$F$45,5,0)="Nein",E264&lt;IF(D264="LNG Anbindungsanlagen gemäß separater Festlegung",2022,2023)),$Y264,$W264),0)</f>
        <v>0</v>
      </c>
      <c r="AE264" s="35">
        <f>IFERROR(IF(OR($S264&lt;&gt;"Ja",VLOOKUP($D264,Listen!$A$2:$F$45,6,0)="Nein"),$Y264,$X264),0)</f>
        <v>0</v>
      </c>
      <c r="AF264" s="35">
        <f>IFERROR(IF(OR($S264&lt;&gt;"Ja",VLOOKUP($D264,Listen!$A$2:$F$45,6,0)="Nein"),$Y264,$X264),0)</f>
        <v>0</v>
      </c>
      <c r="AG264" s="35">
        <f>IFERROR(IF(OR($S264&lt;&gt;"Ja",VLOOKUP($D264,Listen!$A$2:$F$45,6,0)="Nein"),$Y264,$X264),0)</f>
        <v>0</v>
      </c>
      <c r="AH264" s="37">
        <f t="shared" si="108"/>
        <v>0</v>
      </c>
      <c r="AI264" s="147">
        <f>IFERROR(IF(VLOOKUP($D264,Listen!$A$2:$F$45,6,0)="Ja",MAX(BC264:BD264),D_SAV!$BC264),0)</f>
        <v>0</v>
      </c>
      <c r="AJ264" s="37">
        <f t="shared" si="109"/>
        <v>0</v>
      </c>
      <c r="AL264" s="149">
        <f t="shared" si="110"/>
        <v>0</v>
      </c>
      <c r="AM264" s="149">
        <f t="shared" si="111"/>
        <v>0</v>
      </c>
      <c r="AN264" s="149">
        <f t="shared" si="112"/>
        <v>0</v>
      </c>
      <c r="AO264" s="149">
        <f t="shared" si="113"/>
        <v>0</v>
      </c>
      <c r="AP264" s="149">
        <f t="shared" si="114"/>
        <v>0</v>
      </c>
      <c r="AQ264" s="149">
        <f t="shared" si="115"/>
        <v>0</v>
      </c>
      <c r="AR264" s="149">
        <f t="shared" si="116"/>
        <v>0</v>
      </c>
      <c r="AS264" s="149">
        <f t="shared" si="117"/>
        <v>0</v>
      </c>
      <c r="AT264" s="149">
        <f t="shared" si="118"/>
        <v>0</v>
      </c>
      <c r="AU264" s="149">
        <f t="shared" si="119"/>
        <v>0</v>
      </c>
      <c r="AV264" s="149">
        <f t="shared" si="120"/>
        <v>0</v>
      </c>
      <c r="AW264" s="149">
        <f t="shared" si="121"/>
        <v>0</v>
      </c>
      <c r="AX264" s="149">
        <f t="shared" si="122"/>
        <v>0</v>
      </c>
      <c r="AY264" s="149">
        <f t="shared" si="123"/>
        <v>0</v>
      </c>
      <c r="AZ264" s="149">
        <f t="shared" si="124"/>
        <v>0</v>
      </c>
      <c r="BA264" s="149">
        <f>IFERROR(IF(VLOOKUP($D264,Listen!$A$2:$F$45,6,0)="Ja",AX264-MAX(AY264:AZ264),AX264-AY264),0)</f>
        <v>0</v>
      </c>
      <c r="BB264" s="149">
        <f t="shared" si="125"/>
        <v>0</v>
      </c>
      <c r="BC264" s="149">
        <f t="shared" si="126"/>
        <v>0</v>
      </c>
      <c r="BD264" s="149">
        <f t="shared" si="127"/>
        <v>0</v>
      </c>
      <c r="BE264" s="149">
        <f>IFERROR(IF(VLOOKUP($D264,Listen!$A$2:$F$45,6,0)="Ja",BB264-MAX(BC264:BD264),BB264-BC264),0)</f>
        <v>0</v>
      </c>
    </row>
    <row r="265" spans="1:57" x14ac:dyDescent="0.25">
      <c r="A265" s="142">
        <v>261</v>
      </c>
      <c r="B265" s="143" t="str">
        <f>IF(AND(E265&lt;&gt;0,D265&lt;&gt;0,F265&lt;&gt;0),IF(C265&lt;&gt;0,CONCATENATE(C265,"-AGr",VLOOKUP(D265,Listen!$A$2:$D$45,4,FALSE),"-",E265,"-",F265,),CONCATENATE("AGr",VLOOKUP(D265,Listen!$A$2:$D$45,4,FALSE),"-",E265,"-",F265)),"keine vollständige ID")</f>
        <v>keine vollständige ID</v>
      </c>
      <c r="C265" s="28"/>
      <c r="D265" s="144"/>
      <c r="E265" s="144"/>
      <c r="F265" s="151"/>
      <c r="G265" s="12"/>
      <c r="H265" s="12"/>
      <c r="I265" s="12"/>
      <c r="J265" s="12"/>
      <c r="K265" s="12"/>
      <c r="L265" s="145">
        <f>IF(E265&gt;A_Stammdaten!$B$12,0,G265+H265-J265)</f>
        <v>0</v>
      </c>
      <c r="M265" s="12"/>
      <c r="N265" s="12"/>
      <c r="O265" s="12"/>
      <c r="P265" s="45">
        <f t="shared" si="105"/>
        <v>0</v>
      </c>
      <c r="Q265" s="26"/>
      <c r="R265" s="26"/>
      <c r="S265" s="26"/>
      <c r="T265" s="26"/>
      <c r="U265" s="146"/>
      <c r="V265" s="26"/>
      <c r="W265" s="46" t="str">
        <f t="shared" si="106"/>
        <v>-</v>
      </c>
      <c r="X265" s="46" t="str">
        <f t="shared" si="107"/>
        <v>-</v>
      </c>
      <c r="Y265" s="46">
        <f>IF(ISBLANK($D265),0,VLOOKUP($D265,Listen!$A$2:$C$45,2,FALSE))</f>
        <v>0</v>
      </c>
      <c r="Z265" s="46">
        <f>IF(ISBLANK($D265),0,VLOOKUP($D265,Listen!$A$2:$C$45,3,FALSE))</f>
        <v>0</v>
      </c>
      <c r="AA265" s="35">
        <f t="shared" ref="AA265:AB284" si="128">IFERROR($Y265,0)</f>
        <v>0</v>
      </c>
      <c r="AB265" s="35">
        <f t="shared" si="128"/>
        <v>0</v>
      </c>
      <c r="AC265" s="35">
        <f>IFERROR(IF(OR($R265&lt;&gt;"Ja",VLOOKUP($D265,Listen!$A$2:$F$45,5,0)="Nein",E265&lt;IF(D265="LNG Anbindungsanlagen gemäß separater Festlegung",2022,2023)),$Y265,$W265),0)</f>
        <v>0</v>
      </c>
      <c r="AD265" s="35">
        <f>IFERROR(IF(OR($R265&lt;&gt;"Ja",VLOOKUP($D265,Listen!$A$2:$F$45,5,0)="Nein",E265&lt;IF(D265="LNG Anbindungsanlagen gemäß separater Festlegung",2022,2023)),$Y265,$W265),0)</f>
        <v>0</v>
      </c>
      <c r="AE265" s="35">
        <f>IFERROR(IF(OR($S265&lt;&gt;"Ja",VLOOKUP($D265,Listen!$A$2:$F$45,6,0)="Nein"),$Y265,$X265),0)</f>
        <v>0</v>
      </c>
      <c r="AF265" s="35">
        <f>IFERROR(IF(OR($S265&lt;&gt;"Ja",VLOOKUP($D265,Listen!$A$2:$F$45,6,0)="Nein"),$Y265,$X265),0)</f>
        <v>0</v>
      </c>
      <c r="AG265" s="35">
        <f>IFERROR(IF(OR($S265&lt;&gt;"Ja",VLOOKUP($D265,Listen!$A$2:$F$45,6,0)="Nein"),$Y265,$X265),0)</f>
        <v>0</v>
      </c>
      <c r="AH265" s="37">
        <f t="shared" si="108"/>
        <v>0</v>
      </c>
      <c r="AI265" s="147">
        <f>IFERROR(IF(VLOOKUP($D265,Listen!$A$2:$F$45,6,0)="Ja",MAX(BC265:BD265),D_SAV!$BC265),0)</f>
        <v>0</v>
      </c>
      <c r="AJ265" s="37">
        <f t="shared" si="109"/>
        <v>0</v>
      </c>
      <c r="AL265" s="149">
        <f t="shared" si="110"/>
        <v>0</v>
      </c>
      <c r="AM265" s="149">
        <f t="shared" si="111"/>
        <v>0</v>
      </c>
      <c r="AN265" s="149">
        <f t="shared" si="112"/>
        <v>0</v>
      </c>
      <c r="AO265" s="149">
        <f t="shared" si="113"/>
        <v>0</v>
      </c>
      <c r="AP265" s="149">
        <f t="shared" si="114"/>
        <v>0</v>
      </c>
      <c r="AQ265" s="149">
        <f t="shared" si="115"/>
        <v>0</v>
      </c>
      <c r="AR265" s="149">
        <f t="shared" si="116"/>
        <v>0</v>
      </c>
      <c r="AS265" s="149">
        <f t="shared" si="117"/>
        <v>0</v>
      </c>
      <c r="AT265" s="149">
        <f t="shared" si="118"/>
        <v>0</v>
      </c>
      <c r="AU265" s="149">
        <f t="shared" si="119"/>
        <v>0</v>
      </c>
      <c r="AV265" s="149">
        <f t="shared" si="120"/>
        <v>0</v>
      </c>
      <c r="AW265" s="149">
        <f t="shared" si="121"/>
        <v>0</v>
      </c>
      <c r="AX265" s="149">
        <f t="shared" si="122"/>
        <v>0</v>
      </c>
      <c r="AY265" s="149">
        <f t="shared" si="123"/>
        <v>0</v>
      </c>
      <c r="AZ265" s="149">
        <f t="shared" si="124"/>
        <v>0</v>
      </c>
      <c r="BA265" s="149">
        <f>IFERROR(IF(VLOOKUP($D265,Listen!$A$2:$F$45,6,0)="Ja",AX265-MAX(AY265:AZ265),AX265-AY265),0)</f>
        <v>0</v>
      </c>
      <c r="BB265" s="149">
        <f t="shared" si="125"/>
        <v>0</v>
      </c>
      <c r="BC265" s="149">
        <f t="shared" si="126"/>
        <v>0</v>
      </c>
      <c r="BD265" s="149">
        <f t="shared" si="127"/>
        <v>0</v>
      </c>
      <c r="BE265" s="149">
        <f>IFERROR(IF(VLOOKUP($D265,Listen!$A$2:$F$45,6,0)="Ja",BB265-MAX(BC265:BD265),BB265-BC265),0)</f>
        <v>0</v>
      </c>
    </row>
    <row r="266" spans="1:57" x14ac:dyDescent="0.25">
      <c r="A266" s="142">
        <v>262</v>
      </c>
      <c r="B266" s="143" t="str">
        <f>IF(AND(E266&lt;&gt;0,D266&lt;&gt;0,F266&lt;&gt;0),IF(C266&lt;&gt;0,CONCATENATE(C266,"-AGr",VLOOKUP(D266,Listen!$A$2:$D$45,4,FALSE),"-",E266,"-",F266,),CONCATENATE("AGr",VLOOKUP(D266,Listen!$A$2:$D$45,4,FALSE),"-",E266,"-",F266)),"keine vollständige ID")</f>
        <v>keine vollständige ID</v>
      </c>
      <c r="C266" s="28"/>
      <c r="D266" s="144"/>
      <c r="E266" s="144"/>
      <c r="F266" s="151"/>
      <c r="G266" s="12"/>
      <c r="H266" s="12"/>
      <c r="I266" s="12"/>
      <c r="J266" s="12"/>
      <c r="K266" s="12"/>
      <c r="L266" s="145">
        <f>IF(E266&gt;A_Stammdaten!$B$12,0,G266+H266-J266)</f>
        <v>0</v>
      </c>
      <c r="M266" s="12"/>
      <c r="N266" s="12"/>
      <c r="O266" s="12"/>
      <c r="P266" s="45">
        <f t="shared" si="105"/>
        <v>0</v>
      </c>
      <c r="Q266" s="26"/>
      <c r="R266" s="26"/>
      <c r="S266" s="26"/>
      <c r="T266" s="26"/>
      <c r="U266" s="146"/>
      <c r="V266" s="26"/>
      <c r="W266" s="46" t="str">
        <f t="shared" si="106"/>
        <v>-</v>
      </c>
      <c r="X266" s="46" t="str">
        <f t="shared" si="107"/>
        <v>-</v>
      </c>
      <c r="Y266" s="46">
        <f>IF(ISBLANK($D266),0,VLOOKUP($D266,Listen!$A$2:$C$45,2,FALSE))</f>
        <v>0</v>
      </c>
      <c r="Z266" s="46">
        <f>IF(ISBLANK($D266),0,VLOOKUP($D266,Listen!$A$2:$C$45,3,FALSE))</f>
        <v>0</v>
      </c>
      <c r="AA266" s="35">
        <f t="shared" si="128"/>
        <v>0</v>
      </c>
      <c r="AB266" s="35">
        <f t="shared" si="128"/>
        <v>0</v>
      </c>
      <c r="AC266" s="35">
        <f>IFERROR(IF(OR($R266&lt;&gt;"Ja",VLOOKUP($D266,Listen!$A$2:$F$45,5,0)="Nein",E266&lt;IF(D266="LNG Anbindungsanlagen gemäß separater Festlegung",2022,2023)),$Y266,$W266),0)</f>
        <v>0</v>
      </c>
      <c r="AD266" s="35">
        <f>IFERROR(IF(OR($R266&lt;&gt;"Ja",VLOOKUP($D266,Listen!$A$2:$F$45,5,0)="Nein",E266&lt;IF(D266="LNG Anbindungsanlagen gemäß separater Festlegung",2022,2023)),$Y266,$W266),0)</f>
        <v>0</v>
      </c>
      <c r="AE266" s="35">
        <f>IFERROR(IF(OR($S266&lt;&gt;"Ja",VLOOKUP($D266,Listen!$A$2:$F$45,6,0)="Nein"),$Y266,$X266),0)</f>
        <v>0</v>
      </c>
      <c r="AF266" s="35">
        <f>IFERROR(IF(OR($S266&lt;&gt;"Ja",VLOOKUP($D266,Listen!$A$2:$F$45,6,0)="Nein"),$Y266,$X266),0)</f>
        <v>0</v>
      </c>
      <c r="AG266" s="35">
        <f>IFERROR(IF(OR($S266&lt;&gt;"Ja",VLOOKUP($D266,Listen!$A$2:$F$45,6,0)="Nein"),$Y266,$X266),0)</f>
        <v>0</v>
      </c>
      <c r="AH266" s="37">
        <f t="shared" si="108"/>
        <v>0</v>
      </c>
      <c r="AI266" s="147">
        <f>IFERROR(IF(VLOOKUP($D266,Listen!$A$2:$F$45,6,0)="Ja",MAX(BC266:BD266),D_SAV!$BC266),0)</f>
        <v>0</v>
      </c>
      <c r="AJ266" s="37">
        <f t="shared" si="109"/>
        <v>0</v>
      </c>
      <c r="AL266" s="149">
        <f t="shared" si="110"/>
        <v>0</v>
      </c>
      <c r="AM266" s="149">
        <f t="shared" si="111"/>
        <v>0</v>
      </c>
      <c r="AN266" s="149">
        <f t="shared" si="112"/>
        <v>0</v>
      </c>
      <c r="AO266" s="149">
        <f t="shared" si="113"/>
        <v>0</v>
      </c>
      <c r="AP266" s="149">
        <f t="shared" si="114"/>
        <v>0</v>
      </c>
      <c r="AQ266" s="149">
        <f t="shared" si="115"/>
        <v>0</v>
      </c>
      <c r="AR266" s="149">
        <f t="shared" si="116"/>
        <v>0</v>
      </c>
      <c r="AS266" s="149">
        <f t="shared" si="117"/>
        <v>0</v>
      </c>
      <c r="AT266" s="149">
        <f t="shared" si="118"/>
        <v>0</v>
      </c>
      <c r="AU266" s="149">
        <f t="shared" si="119"/>
        <v>0</v>
      </c>
      <c r="AV266" s="149">
        <f t="shared" si="120"/>
        <v>0</v>
      </c>
      <c r="AW266" s="149">
        <f t="shared" si="121"/>
        <v>0</v>
      </c>
      <c r="AX266" s="149">
        <f t="shared" si="122"/>
        <v>0</v>
      </c>
      <c r="AY266" s="149">
        <f t="shared" si="123"/>
        <v>0</v>
      </c>
      <c r="AZ266" s="149">
        <f t="shared" si="124"/>
        <v>0</v>
      </c>
      <c r="BA266" s="149">
        <f>IFERROR(IF(VLOOKUP($D266,Listen!$A$2:$F$45,6,0)="Ja",AX266-MAX(AY266:AZ266),AX266-AY266),0)</f>
        <v>0</v>
      </c>
      <c r="BB266" s="149">
        <f t="shared" si="125"/>
        <v>0</v>
      </c>
      <c r="BC266" s="149">
        <f t="shared" si="126"/>
        <v>0</v>
      </c>
      <c r="BD266" s="149">
        <f t="shared" si="127"/>
        <v>0</v>
      </c>
      <c r="BE266" s="149">
        <f>IFERROR(IF(VLOOKUP($D266,Listen!$A$2:$F$45,6,0)="Ja",BB266-MAX(BC266:BD266),BB266-BC266),0)</f>
        <v>0</v>
      </c>
    </row>
    <row r="267" spans="1:57" x14ac:dyDescent="0.25">
      <c r="A267" s="142">
        <v>263</v>
      </c>
      <c r="B267" s="143" t="str">
        <f>IF(AND(E267&lt;&gt;0,D267&lt;&gt;0,F267&lt;&gt;0),IF(C267&lt;&gt;0,CONCATENATE(C267,"-AGr",VLOOKUP(D267,Listen!$A$2:$D$45,4,FALSE),"-",E267,"-",F267,),CONCATENATE("AGr",VLOOKUP(D267,Listen!$A$2:$D$45,4,FALSE),"-",E267,"-",F267)),"keine vollständige ID")</f>
        <v>keine vollständige ID</v>
      </c>
      <c r="C267" s="28"/>
      <c r="D267" s="144"/>
      <c r="E267" s="144"/>
      <c r="F267" s="151"/>
      <c r="G267" s="12"/>
      <c r="H267" s="12"/>
      <c r="I267" s="12"/>
      <c r="J267" s="12"/>
      <c r="K267" s="12"/>
      <c r="L267" s="145">
        <f>IF(E267&gt;A_Stammdaten!$B$12,0,G267+H267-J267)</f>
        <v>0</v>
      </c>
      <c r="M267" s="12"/>
      <c r="N267" s="12"/>
      <c r="O267" s="12"/>
      <c r="P267" s="45">
        <f t="shared" si="105"/>
        <v>0</v>
      </c>
      <c r="Q267" s="26"/>
      <c r="R267" s="26"/>
      <c r="S267" s="26"/>
      <c r="T267" s="26"/>
      <c r="U267" s="146"/>
      <c r="V267" s="26"/>
      <c r="W267" s="46" t="str">
        <f t="shared" si="106"/>
        <v>-</v>
      </c>
      <c r="X267" s="46" t="str">
        <f t="shared" si="107"/>
        <v>-</v>
      </c>
      <c r="Y267" s="46">
        <f>IF(ISBLANK($D267),0,VLOOKUP($D267,Listen!$A$2:$C$45,2,FALSE))</f>
        <v>0</v>
      </c>
      <c r="Z267" s="46">
        <f>IF(ISBLANK($D267),0,VLOOKUP($D267,Listen!$A$2:$C$45,3,FALSE))</f>
        <v>0</v>
      </c>
      <c r="AA267" s="35">
        <f t="shared" si="128"/>
        <v>0</v>
      </c>
      <c r="AB267" s="35">
        <f t="shared" si="128"/>
        <v>0</v>
      </c>
      <c r="AC267" s="35">
        <f>IFERROR(IF(OR($R267&lt;&gt;"Ja",VLOOKUP($D267,Listen!$A$2:$F$45,5,0)="Nein",E267&lt;IF(D267="LNG Anbindungsanlagen gemäß separater Festlegung",2022,2023)),$Y267,$W267),0)</f>
        <v>0</v>
      </c>
      <c r="AD267" s="35">
        <f>IFERROR(IF(OR($R267&lt;&gt;"Ja",VLOOKUP($D267,Listen!$A$2:$F$45,5,0)="Nein",E267&lt;IF(D267="LNG Anbindungsanlagen gemäß separater Festlegung",2022,2023)),$Y267,$W267),0)</f>
        <v>0</v>
      </c>
      <c r="AE267" s="35">
        <f>IFERROR(IF(OR($S267&lt;&gt;"Ja",VLOOKUP($D267,Listen!$A$2:$F$45,6,0)="Nein"),$Y267,$X267),0)</f>
        <v>0</v>
      </c>
      <c r="AF267" s="35">
        <f>IFERROR(IF(OR($S267&lt;&gt;"Ja",VLOOKUP($D267,Listen!$A$2:$F$45,6,0)="Nein"),$Y267,$X267),0)</f>
        <v>0</v>
      </c>
      <c r="AG267" s="35">
        <f>IFERROR(IF(OR($S267&lt;&gt;"Ja",VLOOKUP($D267,Listen!$A$2:$F$45,6,0)="Nein"),$Y267,$X267),0)</f>
        <v>0</v>
      </c>
      <c r="AH267" s="37">
        <f t="shared" si="108"/>
        <v>0</v>
      </c>
      <c r="AI267" s="147">
        <f>IFERROR(IF(VLOOKUP($D267,Listen!$A$2:$F$45,6,0)="Ja",MAX(BC267:BD267),D_SAV!$BC267),0)</f>
        <v>0</v>
      </c>
      <c r="AJ267" s="37">
        <f t="shared" si="109"/>
        <v>0</v>
      </c>
      <c r="AL267" s="149">
        <f t="shared" si="110"/>
        <v>0</v>
      </c>
      <c r="AM267" s="149">
        <f t="shared" si="111"/>
        <v>0</v>
      </c>
      <c r="AN267" s="149">
        <f t="shared" si="112"/>
        <v>0</v>
      </c>
      <c r="AO267" s="149">
        <f t="shared" si="113"/>
        <v>0</v>
      </c>
      <c r="AP267" s="149">
        <f t="shared" si="114"/>
        <v>0</v>
      </c>
      <c r="AQ267" s="149">
        <f t="shared" si="115"/>
        <v>0</v>
      </c>
      <c r="AR267" s="149">
        <f t="shared" si="116"/>
        <v>0</v>
      </c>
      <c r="AS267" s="149">
        <f t="shared" si="117"/>
        <v>0</v>
      </c>
      <c r="AT267" s="149">
        <f t="shared" si="118"/>
        <v>0</v>
      </c>
      <c r="AU267" s="149">
        <f t="shared" si="119"/>
        <v>0</v>
      </c>
      <c r="AV267" s="149">
        <f t="shared" si="120"/>
        <v>0</v>
      </c>
      <c r="AW267" s="149">
        <f t="shared" si="121"/>
        <v>0</v>
      </c>
      <c r="AX267" s="149">
        <f t="shared" si="122"/>
        <v>0</v>
      </c>
      <c r="AY267" s="149">
        <f t="shared" si="123"/>
        <v>0</v>
      </c>
      <c r="AZ267" s="149">
        <f t="shared" si="124"/>
        <v>0</v>
      </c>
      <c r="BA267" s="149">
        <f>IFERROR(IF(VLOOKUP($D267,Listen!$A$2:$F$45,6,0)="Ja",AX267-MAX(AY267:AZ267),AX267-AY267),0)</f>
        <v>0</v>
      </c>
      <c r="BB267" s="149">
        <f t="shared" si="125"/>
        <v>0</v>
      </c>
      <c r="BC267" s="149">
        <f t="shared" si="126"/>
        <v>0</v>
      </c>
      <c r="BD267" s="149">
        <f t="shared" si="127"/>
        <v>0</v>
      </c>
      <c r="BE267" s="149">
        <f>IFERROR(IF(VLOOKUP($D267,Listen!$A$2:$F$45,6,0)="Ja",BB267-MAX(BC267:BD267),BB267-BC267),0)</f>
        <v>0</v>
      </c>
    </row>
    <row r="268" spans="1:57" x14ac:dyDescent="0.25">
      <c r="A268" s="142">
        <v>264</v>
      </c>
      <c r="B268" s="143" t="str">
        <f>IF(AND(E268&lt;&gt;0,D268&lt;&gt;0,F268&lt;&gt;0),IF(C268&lt;&gt;0,CONCATENATE(C268,"-AGr",VLOOKUP(D268,Listen!$A$2:$D$45,4,FALSE),"-",E268,"-",F268,),CONCATENATE("AGr",VLOOKUP(D268,Listen!$A$2:$D$45,4,FALSE),"-",E268,"-",F268)),"keine vollständige ID")</f>
        <v>keine vollständige ID</v>
      </c>
      <c r="C268" s="28"/>
      <c r="D268" s="144"/>
      <c r="E268" s="144"/>
      <c r="F268" s="151"/>
      <c r="G268" s="12"/>
      <c r="H268" s="12"/>
      <c r="I268" s="12"/>
      <c r="J268" s="12"/>
      <c r="K268" s="12"/>
      <c r="L268" s="145">
        <f>IF(E268&gt;A_Stammdaten!$B$12,0,G268+H268-J268)</f>
        <v>0</v>
      </c>
      <c r="M268" s="12"/>
      <c r="N268" s="12"/>
      <c r="O268" s="12"/>
      <c r="P268" s="45">
        <f t="shared" si="105"/>
        <v>0</v>
      </c>
      <c r="Q268" s="26"/>
      <c r="R268" s="26"/>
      <c r="S268" s="26"/>
      <c r="T268" s="26"/>
      <c r="U268" s="146"/>
      <c r="V268" s="26"/>
      <c r="W268" s="46" t="str">
        <f t="shared" si="106"/>
        <v>-</v>
      </c>
      <c r="X268" s="46" t="str">
        <f t="shared" si="107"/>
        <v>-</v>
      </c>
      <c r="Y268" s="46">
        <f>IF(ISBLANK($D268),0,VLOOKUP($D268,Listen!$A$2:$C$45,2,FALSE))</f>
        <v>0</v>
      </c>
      <c r="Z268" s="46">
        <f>IF(ISBLANK($D268),0,VLOOKUP($D268,Listen!$A$2:$C$45,3,FALSE))</f>
        <v>0</v>
      </c>
      <c r="AA268" s="35">
        <f t="shared" si="128"/>
        <v>0</v>
      </c>
      <c r="AB268" s="35">
        <f t="shared" si="128"/>
        <v>0</v>
      </c>
      <c r="AC268" s="35">
        <f>IFERROR(IF(OR($R268&lt;&gt;"Ja",VLOOKUP($D268,Listen!$A$2:$F$45,5,0)="Nein",E268&lt;IF(D268="LNG Anbindungsanlagen gemäß separater Festlegung",2022,2023)),$Y268,$W268),0)</f>
        <v>0</v>
      </c>
      <c r="AD268" s="35">
        <f>IFERROR(IF(OR($R268&lt;&gt;"Ja",VLOOKUP($D268,Listen!$A$2:$F$45,5,0)="Nein",E268&lt;IF(D268="LNG Anbindungsanlagen gemäß separater Festlegung",2022,2023)),$Y268,$W268),0)</f>
        <v>0</v>
      </c>
      <c r="AE268" s="35">
        <f>IFERROR(IF(OR($S268&lt;&gt;"Ja",VLOOKUP($D268,Listen!$A$2:$F$45,6,0)="Nein"),$Y268,$X268),0)</f>
        <v>0</v>
      </c>
      <c r="AF268" s="35">
        <f>IFERROR(IF(OR($S268&lt;&gt;"Ja",VLOOKUP($D268,Listen!$A$2:$F$45,6,0)="Nein"),$Y268,$X268),0)</f>
        <v>0</v>
      </c>
      <c r="AG268" s="35">
        <f>IFERROR(IF(OR($S268&lt;&gt;"Ja",VLOOKUP($D268,Listen!$A$2:$F$45,6,0)="Nein"),$Y268,$X268),0)</f>
        <v>0</v>
      </c>
      <c r="AH268" s="37">
        <f t="shared" si="108"/>
        <v>0</v>
      </c>
      <c r="AI268" s="147">
        <f>IFERROR(IF(VLOOKUP($D268,Listen!$A$2:$F$45,6,0)="Ja",MAX(BC268:BD268),D_SAV!$BC268),0)</f>
        <v>0</v>
      </c>
      <c r="AJ268" s="37">
        <f t="shared" si="109"/>
        <v>0</v>
      </c>
      <c r="AL268" s="149">
        <f t="shared" si="110"/>
        <v>0</v>
      </c>
      <c r="AM268" s="149">
        <f t="shared" si="111"/>
        <v>0</v>
      </c>
      <c r="AN268" s="149">
        <f t="shared" si="112"/>
        <v>0</v>
      </c>
      <c r="AO268" s="149">
        <f t="shared" si="113"/>
        <v>0</v>
      </c>
      <c r="AP268" s="149">
        <f t="shared" si="114"/>
        <v>0</v>
      </c>
      <c r="AQ268" s="149">
        <f t="shared" si="115"/>
        <v>0</v>
      </c>
      <c r="AR268" s="149">
        <f t="shared" si="116"/>
        <v>0</v>
      </c>
      <c r="AS268" s="149">
        <f t="shared" si="117"/>
        <v>0</v>
      </c>
      <c r="AT268" s="149">
        <f t="shared" si="118"/>
        <v>0</v>
      </c>
      <c r="AU268" s="149">
        <f t="shared" si="119"/>
        <v>0</v>
      </c>
      <c r="AV268" s="149">
        <f t="shared" si="120"/>
        <v>0</v>
      </c>
      <c r="AW268" s="149">
        <f t="shared" si="121"/>
        <v>0</v>
      </c>
      <c r="AX268" s="149">
        <f t="shared" si="122"/>
        <v>0</v>
      </c>
      <c r="AY268" s="149">
        <f t="shared" si="123"/>
        <v>0</v>
      </c>
      <c r="AZ268" s="149">
        <f t="shared" si="124"/>
        <v>0</v>
      </c>
      <c r="BA268" s="149">
        <f>IFERROR(IF(VLOOKUP($D268,Listen!$A$2:$F$45,6,0)="Ja",AX268-MAX(AY268:AZ268),AX268-AY268),0)</f>
        <v>0</v>
      </c>
      <c r="BB268" s="149">
        <f t="shared" si="125"/>
        <v>0</v>
      </c>
      <c r="BC268" s="149">
        <f t="shared" si="126"/>
        <v>0</v>
      </c>
      <c r="BD268" s="149">
        <f t="shared" si="127"/>
        <v>0</v>
      </c>
      <c r="BE268" s="149">
        <f>IFERROR(IF(VLOOKUP($D268,Listen!$A$2:$F$45,6,0)="Ja",BB268-MAX(BC268:BD268),BB268-BC268),0)</f>
        <v>0</v>
      </c>
    </row>
    <row r="269" spans="1:57" x14ac:dyDescent="0.25">
      <c r="A269" s="142">
        <v>265</v>
      </c>
      <c r="B269" s="143" t="str">
        <f>IF(AND(E269&lt;&gt;0,D269&lt;&gt;0,F269&lt;&gt;0),IF(C269&lt;&gt;0,CONCATENATE(C269,"-AGr",VLOOKUP(D269,Listen!$A$2:$D$45,4,FALSE),"-",E269,"-",F269,),CONCATENATE("AGr",VLOOKUP(D269,Listen!$A$2:$D$45,4,FALSE),"-",E269,"-",F269)),"keine vollständige ID")</f>
        <v>keine vollständige ID</v>
      </c>
      <c r="C269" s="28"/>
      <c r="D269" s="144"/>
      <c r="E269" s="144"/>
      <c r="F269" s="151"/>
      <c r="G269" s="12"/>
      <c r="H269" s="12"/>
      <c r="I269" s="12"/>
      <c r="J269" s="12"/>
      <c r="K269" s="12"/>
      <c r="L269" s="145">
        <f>IF(E269&gt;A_Stammdaten!$B$12,0,G269+H269-J269)</f>
        <v>0</v>
      </c>
      <c r="M269" s="12"/>
      <c r="N269" s="12"/>
      <c r="O269" s="12"/>
      <c r="P269" s="45">
        <f t="shared" si="105"/>
        <v>0</v>
      </c>
      <c r="Q269" s="26"/>
      <c r="R269" s="26"/>
      <c r="S269" s="26"/>
      <c r="T269" s="26"/>
      <c r="U269" s="146"/>
      <c r="V269" s="26"/>
      <c r="W269" s="46" t="str">
        <f t="shared" si="106"/>
        <v>-</v>
      </c>
      <c r="X269" s="46" t="str">
        <f t="shared" si="107"/>
        <v>-</v>
      </c>
      <c r="Y269" s="46">
        <f>IF(ISBLANK($D269),0,VLOOKUP($D269,Listen!$A$2:$C$45,2,FALSE))</f>
        <v>0</v>
      </c>
      <c r="Z269" s="46">
        <f>IF(ISBLANK($D269),0,VLOOKUP($D269,Listen!$A$2:$C$45,3,FALSE))</f>
        <v>0</v>
      </c>
      <c r="AA269" s="35">
        <f t="shared" si="128"/>
        <v>0</v>
      </c>
      <c r="AB269" s="35">
        <f t="shared" si="128"/>
        <v>0</v>
      </c>
      <c r="AC269" s="35">
        <f>IFERROR(IF(OR($R269&lt;&gt;"Ja",VLOOKUP($D269,Listen!$A$2:$F$45,5,0)="Nein",E269&lt;IF(D269="LNG Anbindungsanlagen gemäß separater Festlegung",2022,2023)),$Y269,$W269),0)</f>
        <v>0</v>
      </c>
      <c r="AD269" s="35">
        <f>IFERROR(IF(OR($R269&lt;&gt;"Ja",VLOOKUP($D269,Listen!$A$2:$F$45,5,0)="Nein",E269&lt;IF(D269="LNG Anbindungsanlagen gemäß separater Festlegung",2022,2023)),$Y269,$W269),0)</f>
        <v>0</v>
      </c>
      <c r="AE269" s="35">
        <f>IFERROR(IF(OR($S269&lt;&gt;"Ja",VLOOKUP($D269,Listen!$A$2:$F$45,6,0)="Nein"),$Y269,$X269),0)</f>
        <v>0</v>
      </c>
      <c r="AF269" s="35">
        <f>IFERROR(IF(OR($S269&lt;&gt;"Ja",VLOOKUP($D269,Listen!$A$2:$F$45,6,0)="Nein"),$Y269,$X269),0)</f>
        <v>0</v>
      </c>
      <c r="AG269" s="35">
        <f>IFERROR(IF(OR($S269&lt;&gt;"Ja",VLOOKUP($D269,Listen!$A$2:$F$45,6,0)="Nein"),$Y269,$X269),0)</f>
        <v>0</v>
      </c>
      <c r="AH269" s="37">
        <f t="shared" si="108"/>
        <v>0</v>
      </c>
      <c r="AI269" s="147">
        <f>IFERROR(IF(VLOOKUP($D269,Listen!$A$2:$F$45,6,0)="Ja",MAX(BC269:BD269),D_SAV!$BC269),0)</f>
        <v>0</v>
      </c>
      <c r="AJ269" s="37">
        <f t="shared" si="109"/>
        <v>0</v>
      </c>
      <c r="AL269" s="149">
        <f t="shared" si="110"/>
        <v>0</v>
      </c>
      <c r="AM269" s="149">
        <f t="shared" si="111"/>
        <v>0</v>
      </c>
      <c r="AN269" s="149">
        <f t="shared" si="112"/>
        <v>0</v>
      </c>
      <c r="AO269" s="149">
        <f t="shared" si="113"/>
        <v>0</v>
      </c>
      <c r="AP269" s="149">
        <f t="shared" si="114"/>
        <v>0</v>
      </c>
      <c r="AQ269" s="149">
        <f t="shared" si="115"/>
        <v>0</v>
      </c>
      <c r="AR269" s="149">
        <f t="shared" si="116"/>
        <v>0</v>
      </c>
      <c r="AS269" s="149">
        <f t="shared" si="117"/>
        <v>0</v>
      </c>
      <c r="AT269" s="149">
        <f t="shared" si="118"/>
        <v>0</v>
      </c>
      <c r="AU269" s="149">
        <f t="shared" si="119"/>
        <v>0</v>
      </c>
      <c r="AV269" s="149">
        <f t="shared" si="120"/>
        <v>0</v>
      </c>
      <c r="AW269" s="149">
        <f t="shared" si="121"/>
        <v>0</v>
      </c>
      <c r="AX269" s="149">
        <f t="shared" si="122"/>
        <v>0</v>
      </c>
      <c r="AY269" s="149">
        <f t="shared" si="123"/>
        <v>0</v>
      </c>
      <c r="AZ269" s="149">
        <f t="shared" si="124"/>
        <v>0</v>
      </c>
      <c r="BA269" s="149">
        <f>IFERROR(IF(VLOOKUP($D269,Listen!$A$2:$F$45,6,0)="Ja",AX269-MAX(AY269:AZ269),AX269-AY269),0)</f>
        <v>0</v>
      </c>
      <c r="BB269" s="149">
        <f t="shared" si="125"/>
        <v>0</v>
      </c>
      <c r="BC269" s="149">
        <f t="shared" si="126"/>
        <v>0</v>
      </c>
      <c r="BD269" s="149">
        <f t="shared" si="127"/>
        <v>0</v>
      </c>
      <c r="BE269" s="149">
        <f>IFERROR(IF(VLOOKUP($D269,Listen!$A$2:$F$45,6,0)="Ja",BB269-MAX(BC269:BD269),BB269-BC269),0)</f>
        <v>0</v>
      </c>
    </row>
    <row r="270" spans="1:57" x14ac:dyDescent="0.25">
      <c r="A270" s="142">
        <v>266</v>
      </c>
      <c r="B270" s="143" t="str">
        <f>IF(AND(E270&lt;&gt;0,D270&lt;&gt;0,F270&lt;&gt;0),IF(C270&lt;&gt;0,CONCATENATE(C270,"-AGr",VLOOKUP(D270,Listen!$A$2:$D$45,4,FALSE),"-",E270,"-",F270,),CONCATENATE("AGr",VLOOKUP(D270,Listen!$A$2:$D$45,4,FALSE),"-",E270,"-",F270)),"keine vollständige ID")</f>
        <v>keine vollständige ID</v>
      </c>
      <c r="C270" s="28"/>
      <c r="D270" s="144"/>
      <c r="E270" s="144"/>
      <c r="F270" s="151"/>
      <c r="G270" s="12"/>
      <c r="H270" s="12"/>
      <c r="I270" s="12"/>
      <c r="J270" s="12"/>
      <c r="K270" s="12"/>
      <c r="L270" s="145">
        <f>IF(E270&gt;A_Stammdaten!$B$12,0,G270+H270-J270)</f>
        <v>0</v>
      </c>
      <c r="M270" s="12"/>
      <c r="N270" s="12"/>
      <c r="O270" s="12"/>
      <c r="P270" s="45">
        <f t="shared" si="105"/>
        <v>0</v>
      </c>
      <c r="Q270" s="26"/>
      <c r="R270" s="26"/>
      <c r="S270" s="26"/>
      <c r="T270" s="26"/>
      <c r="U270" s="146"/>
      <c r="V270" s="26"/>
      <c r="W270" s="46" t="str">
        <f t="shared" si="106"/>
        <v>-</v>
      </c>
      <c r="X270" s="46" t="str">
        <f t="shared" si="107"/>
        <v>-</v>
      </c>
      <c r="Y270" s="46">
        <f>IF(ISBLANK($D270),0,VLOOKUP($D270,Listen!$A$2:$C$45,2,FALSE))</f>
        <v>0</v>
      </c>
      <c r="Z270" s="46">
        <f>IF(ISBLANK($D270),0,VLOOKUP($D270,Listen!$A$2:$C$45,3,FALSE))</f>
        <v>0</v>
      </c>
      <c r="AA270" s="35">
        <f t="shared" si="128"/>
        <v>0</v>
      </c>
      <c r="AB270" s="35">
        <f t="shared" si="128"/>
        <v>0</v>
      </c>
      <c r="AC270" s="35">
        <f>IFERROR(IF(OR($R270&lt;&gt;"Ja",VLOOKUP($D270,Listen!$A$2:$F$45,5,0)="Nein",E270&lt;IF(D270="LNG Anbindungsanlagen gemäß separater Festlegung",2022,2023)),$Y270,$W270),0)</f>
        <v>0</v>
      </c>
      <c r="AD270" s="35">
        <f>IFERROR(IF(OR($R270&lt;&gt;"Ja",VLOOKUP($D270,Listen!$A$2:$F$45,5,0)="Nein",E270&lt;IF(D270="LNG Anbindungsanlagen gemäß separater Festlegung",2022,2023)),$Y270,$W270),0)</f>
        <v>0</v>
      </c>
      <c r="AE270" s="35">
        <f>IFERROR(IF(OR($S270&lt;&gt;"Ja",VLOOKUP($D270,Listen!$A$2:$F$45,6,0)="Nein"),$Y270,$X270),0)</f>
        <v>0</v>
      </c>
      <c r="AF270" s="35">
        <f>IFERROR(IF(OR($S270&lt;&gt;"Ja",VLOOKUP($D270,Listen!$A$2:$F$45,6,0)="Nein"),$Y270,$X270),0)</f>
        <v>0</v>
      </c>
      <c r="AG270" s="35">
        <f>IFERROR(IF(OR($S270&lt;&gt;"Ja",VLOOKUP($D270,Listen!$A$2:$F$45,6,0)="Nein"),$Y270,$X270),0)</f>
        <v>0</v>
      </c>
      <c r="AH270" s="37">
        <f t="shared" si="108"/>
        <v>0</v>
      </c>
      <c r="AI270" s="147">
        <f>IFERROR(IF(VLOOKUP($D270,Listen!$A$2:$F$45,6,0)="Ja",MAX(BC270:BD270),D_SAV!$BC270),0)</f>
        <v>0</v>
      </c>
      <c r="AJ270" s="37">
        <f t="shared" si="109"/>
        <v>0</v>
      </c>
      <c r="AL270" s="149">
        <f t="shared" si="110"/>
        <v>0</v>
      </c>
      <c r="AM270" s="149">
        <f t="shared" si="111"/>
        <v>0</v>
      </c>
      <c r="AN270" s="149">
        <f t="shared" si="112"/>
        <v>0</v>
      </c>
      <c r="AO270" s="149">
        <f t="shared" si="113"/>
        <v>0</v>
      </c>
      <c r="AP270" s="149">
        <f t="shared" si="114"/>
        <v>0</v>
      </c>
      <c r="AQ270" s="149">
        <f t="shared" si="115"/>
        <v>0</v>
      </c>
      <c r="AR270" s="149">
        <f t="shared" si="116"/>
        <v>0</v>
      </c>
      <c r="AS270" s="149">
        <f t="shared" si="117"/>
        <v>0</v>
      </c>
      <c r="AT270" s="149">
        <f t="shared" si="118"/>
        <v>0</v>
      </c>
      <c r="AU270" s="149">
        <f t="shared" si="119"/>
        <v>0</v>
      </c>
      <c r="AV270" s="149">
        <f t="shared" si="120"/>
        <v>0</v>
      </c>
      <c r="AW270" s="149">
        <f t="shared" si="121"/>
        <v>0</v>
      </c>
      <c r="AX270" s="149">
        <f t="shared" si="122"/>
        <v>0</v>
      </c>
      <c r="AY270" s="149">
        <f t="shared" si="123"/>
        <v>0</v>
      </c>
      <c r="AZ270" s="149">
        <f t="shared" si="124"/>
        <v>0</v>
      </c>
      <c r="BA270" s="149">
        <f>IFERROR(IF(VLOOKUP($D270,Listen!$A$2:$F$45,6,0)="Ja",AX270-MAX(AY270:AZ270),AX270-AY270),0)</f>
        <v>0</v>
      </c>
      <c r="BB270" s="149">
        <f t="shared" si="125"/>
        <v>0</v>
      </c>
      <c r="BC270" s="149">
        <f t="shared" si="126"/>
        <v>0</v>
      </c>
      <c r="BD270" s="149">
        <f t="shared" si="127"/>
        <v>0</v>
      </c>
      <c r="BE270" s="149">
        <f>IFERROR(IF(VLOOKUP($D270,Listen!$A$2:$F$45,6,0)="Ja",BB270-MAX(BC270:BD270),BB270-BC270),0)</f>
        <v>0</v>
      </c>
    </row>
    <row r="271" spans="1:57" x14ac:dyDescent="0.25">
      <c r="A271" s="142">
        <v>267</v>
      </c>
      <c r="B271" s="143" t="str">
        <f>IF(AND(E271&lt;&gt;0,D271&lt;&gt;0,F271&lt;&gt;0),IF(C271&lt;&gt;0,CONCATENATE(C271,"-AGr",VLOOKUP(D271,Listen!$A$2:$D$45,4,FALSE),"-",E271,"-",F271,),CONCATENATE("AGr",VLOOKUP(D271,Listen!$A$2:$D$45,4,FALSE),"-",E271,"-",F271)),"keine vollständige ID")</f>
        <v>keine vollständige ID</v>
      </c>
      <c r="C271" s="28"/>
      <c r="D271" s="144"/>
      <c r="E271" s="144"/>
      <c r="F271" s="151"/>
      <c r="G271" s="12"/>
      <c r="H271" s="12"/>
      <c r="I271" s="12"/>
      <c r="J271" s="12"/>
      <c r="K271" s="12"/>
      <c r="L271" s="145">
        <f>IF(E271&gt;A_Stammdaten!$B$12,0,G271+H271-J271)</f>
        <v>0</v>
      </c>
      <c r="M271" s="12"/>
      <c r="N271" s="12"/>
      <c r="O271" s="12"/>
      <c r="P271" s="45">
        <f t="shared" si="105"/>
        <v>0</v>
      </c>
      <c r="Q271" s="26"/>
      <c r="R271" s="26"/>
      <c r="S271" s="26"/>
      <c r="T271" s="26"/>
      <c r="U271" s="146"/>
      <c r="V271" s="26"/>
      <c r="W271" s="46" t="str">
        <f t="shared" si="106"/>
        <v>-</v>
      </c>
      <c r="X271" s="46" t="str">
        <f t="shared" si="107"/>
        <v>-</v>
      </c>
      <c r="Y271" s="46">
        <f>IF(ISBLANK($D271),0,VLOOKUP($D271,Listen!$A$2:$C$45,2,FALSE))</f>
        <v>0</v>
      </c>
      <c r="Z271" s="46">
        <f>IF(ISBLANK($D271),0,VLOOKUP($D271,Listen!$A$2:$C$45,3,FALSE))</f>
        <v>0</v>
      </c>
      <c r="AA271" s="35">
        <f t="shared" si="128"/>
        <v>0</v>
      </c>
      <c r="AB271" s="35">
        <f t="shared" si="128"/>
        <v>0</v>
      </c>
      <c r="AC271" s="35">
        <f>IFERROR(IF(OR($R271&lt;&gt;"Ja",VLOOKUP($D271,Listen!$A$2:$F$45,5,0)="Nein",E271&lt;IF(D271="LNG Anbindungsanlagen gemäß separater Festlegung",2022,2023)),$Y271,$W271),0)</f>
        <v>0</v>
      </c>
      <c r="AD271" s="35">
        <f>IFERROR(IF(OR($R271&lt;&gt;"Ja",VLOOKUP($D271,Listen!$A$2:$F$45,5,0)="Nein",E271&lt;IF(D271="LNG Anbindungsanlagen gemäß separater Festlegung",2022,2023)),$Y271,$W271),0)</f>
        <v>0</v>
      </c>
      <c r="AE271" s="35">
        <f>IFERROR(IF(OR($S271&lt;&gt;"Ja",VLOOKUP($D271,Listen!$A$2:$F$45,6,0)="Nein"),$Y271,$X271),0)</f>
        <v>0</v>
      </c>
      <c r="AF271" s="35">
        <f>IFERROR(IF(OR($S271&lt;&gt;"Ja",VLOOKUP($D271,Listen!$A$2:$F$45,6,0)="Nein"),$Y271,$X271),0)</f>
        <v>0</v>
      </c>
      <c r="AG271" s="35">
        <f>IFERROR(IF(OR($S271&lt;&gt;"Ja",VLOOKUP($D271,Listen!$A$2:$F$45,6,0)="Nein"),$Y271,$X271),0)</f>
        <v>0</v>
      </c>
      <c r="AH271" s="37">
        <f t="shared" si="108"/>
        <v>0</v>
      </c>
      <c r="AI271" s="147">
        <f>IFERROR(IF(VLOOKUP($D271,Listen!$A$2:$F$45,6,0)="Ja",MAX(BC271:BD271),D_SAV!$BC271),0)</f>
        <v>0</v>
      </c>
      <c r="AJ271" s="37">
        <f t="shared" si="109"/>
        <v>0</v>
      </c>
      <c r="AL271" s="149">
        <f t="shared" si="110"/>
        <v>0</v>
      </c>
      <c r="AM271" s="149">
        <f t="shared" si="111"/>
        <v>0</v>
      </c>
      <c r="AN271" s="149">
        <f t="shared" si="112"/>
        <v>0</v>
      </c>
      <c r="AO271" s="149">
        <f t="shared" si="113"/>
        <v>0</v>
      </c>
      <c r="AP271" s="149">
        <f t="shared" si="114"/>
        <v>0</v>
      </c>
      <c r="AQ271" s="149">
        <f t="shared" si="115"/>
        <v>0</v>
      </c>
      <c r="AR271" s="149">
        <f t="shared" si="116"/>
        <v>0</v>
      </c>
      <c r="AS271" s="149">
        <f t="shared" si="117"/>
        <v>0</v>
      </c>
      <c r="AT271" s="149">
        <f t="shared" si="118"/>
        <v>0</v>
      </c>
      <c r="AU271" s="149">
        <f t="shared" si="119"/>
        <v>0</v>
      </c>
      <c r="AV271" s="149">
        <f t="shared" si="120"/>
        <v>0</v>
      </c>
      <c r="AW271" s="149">
        <f t="shared" si="121"/>
        <v>0</v>
      </c>
      <c r="AX271" s="149">
        <f t="shared" si="122"/>
        <v>0</v>
      </c>
      <c r="AY271" s="149">
        <f t="shared" si="123"/>
        <v>0</v>
      </c>
      <c r="AZ271" s="149">
        <f t="shared" si="124"/>
        <v>0</v>
      </c>
      <c r="BA271" s="149">
        <f>IFERROR(IF(VLOOKUP($D271,Listen!$A$2:$F$45,6,0)="Ja",AX271-MAX(AY271:AZ271),AX271-AY271),0)</f>
        <v>0</v>
      </c>
      <c r="BB271" s="149">
        <f t="shared" si="125"/>
        <v>0</v>
      </c>
      <c r="BC271" s="149">
        <f t="shared" si="126"/>
        <v>0</v>
      </c>
      <c r="BD271" s="149">
        <f t="shared" si="127"/>
        <v>0</v>
      </c>
      <c r="BE271" s="149">
        <f>IFERROR(IF(VLOOKUP($D271,Listen!$A$2:$F$45,6,0)="Ja",BB271-MAX(BC271:BD271),BB271-BC271),0)</f>
        <v>0</v>
      </c>
    </row>
    <row r="272" spans="1:57" x14ac:dyDescent="0.25">
      <c r="A272" s="142">
        <v>268</v>
      </c>
      <c r="B272" s="143" t="str">
        <f>IF(AND(E272&lt;&gt;0,D272&lt;&gt;0,F272&lt;&gt;0),IF(C272&lt;&gt;0,CONCATENATE(C272,"-AGr",VLOOKUP(D272,Listen!$A$2:$D$45,4,FALSE),"-",E272,"-",F272,),CONCATENATE("AGr",VLOOKUP(D272,Listen!$A$2:$D$45,4,FALSE),"-",E272,"-",F272)),"keine vollständige ID")</f>
        <v>keine vollständige ID</v>
      </c>
      <c r="C272" s="28"/>
      <c r="D272" s="144"/>
      <c r="E272" s="144"/>
      <c r="F272" s="151"/>
      <c r="G272" s="12"/>
      <c r="H272" s="12"/>
      <c r="I272" s="12"/>
      <c r="J272" s="12"/>
      <c r="K272" s="12"/>
      <c r="L272" s="145">
        <f>IF(E272&gt;A_Stammdaten!$B$12,0,G272+H272-J272)</f>
        <v>0</v>
      </c>
      <c r="M272" s="12"/>
      <c r="N272" s="12"/>
      <c r="O272" s="12"/>
      <c r="P272" s="45">
        <f t="shared" si="105"/>
        <v>0</v>
      </c>
      <c r="Q272" s="26"/>
      <c r="R272" s="26"/>
      <c r="S272" s="26"/>
      <c r="T272" s="26"/>
      <c r="U272" s="146"/>
      <c r="V272" s="26"/>
      <c r="W272" s="46" t="str">
        <f t="shared" si="106"/>
        <v>-</v>
      </c>
      <c r="X272" s="46" t="str">
        <f t="shared" si="107"/>
        <v>-</v>
      </c>
      <c r="Y272" s="46">
        <f>IF(ISBLANK($D272),0,VLOOKUP($D272,Listen!$A$2:$C$45,2,FALSE))</f>
        <v>0</v>
      </c>
      <c r="Z272" s="46">
        <f>IF(ISBLANK($D272),0,VLOOKUP($D272,Listen!$A$2:$C$45,3,FALSE))</f>
        <v>0</v>
      </c>
      <c r="AA272" s="35">
        <f t="shared" si="128"/>
        <v>0</v>
      </c>
      <c r="AB272" s="35">
        <f t="shared" si="128"/>
        <v>0</v>
      </c>
      <c r="AC272" s="35">
        <f>IFERROR(IF(OR($R272&lt;&gt;"Ja",VLOOKUP($D272,Listen!$A$2:$F$45,5,0)="Nein",E272&lt;IF(D272="LNG Anbindungsanlagen gemäß separater Festlegung",2022,2023)),$Y272,$W272),0)</f>
        <v>0</v>
      </c>
      <c r="AD272" s="35">
        <f>IFERROR(IF(OR($R272&lt;&gt;"Ja",VLOOKUP($D272,Listen!$A$2:$F$45,5,0)="Nein",E272&lt;IF(D272="LNG Anbindungsanlagen gemäß separater Festlegung",2022,2023)),$Y272,$W272),0)</f>
        <v>0</v>
      </c>
      <c r="AE272" s="35">
        <f>IFERROR(IF(OR($S272&lt;&gt;"Ja",VLOOKUP($D272,Listen!$A$2:$F$45,6,0)="Nein"),$Y272,$X272),0)</f>
        <v>0</v>
      </c>
      <c r="AF272" s="35">
        <f>IFERROR(IF(OR($S272&lt;&gt;"Ja",VLOOKUP($D272,Listen!$A$2:$F$45,6,0)="Nein"),$Y272,$X272),0)</f>
        <v>0</v>
      </c>
      <c r="AG272" s="35">
        <f>IFERROR(IF(OR($S272&lt;&gt;"Ja",VLOOKUP($D272,Listen!$A$2:$F$45,6,0)="Nein"),$Y272,$X272),0)</f>
        <v>0</v>
      </c>
      <c r="AH272" s="37">
        <f t="shared" si="108"/>
        <v>0</v>
      </c>
      <c r="AI272" s="147">
        <f>IFERROR(IF(VLOOKUP($D272,Listen!$A$2:$F$45,6,0)="Ja",MAX(BC272:BD272),D_SAV!$BC272),0)</f>
        <v>0</v>
      </c>
      <c r="AJ272" s="37">
        <f t="shared" si="109"/>
        <v>0</v>
      </c>
      <c r="AL272" s="149">
        <f t="shared" si="110"/>
        <v>0</v>
      </c>
      <c r="AM272" s="149">
        <f t="shared" si="111"/>
        <v>0</v>
      </c>
      <c r="AN272" s="149">
        <f t="shared" si="112"/>
        <v>0</v>
      </c>
      <c r="AO272" s="149">
        <f t="shared" si="113"/>
        <v>0</v>
      </c>
      <c r="AP272" s="149">
        <f t="shared" si="114"/>
        <v>0</v>
      </c>
      <c r="AQ272" s="149">
        <f t="shared" si="115"/>
        <v>0</v>
      </c>
      <c r="AR272" s="149">
        <f t="shared" si="116"/>
        <v>0</v>
      </c>
      <c r="AS272" s="149">
        <f t="shared" si="117"/>
        <v>0</v>
      </c>
      <c r="AT272" s="149">
        <f t="shared" si="118"/>
        <v>0</v>
      </c>
      <c r="AU272" s="149">
        <f t="shared" si="119"/>
        <v>0</v>
      </c>
      <c r="AV272" s="149">
        <f t="shared" si="120"/>
        <v>0</v>
      </c>
      <c r="AW272" s="149">
        <f t="shared" si="121"/>
        <v>0</v>
      </c>
      <c r="AX272" s="149">
        <f t="shared" si="122"/>
        <v>0</v>
      </c>
      <c r="AY272" s="149">
        <f t="shared" si="123"/>
        <v>0</v>
      </c>
      <c r="AZ272" s="149">
        <f t="shared" si="124"/>
        <v>0</v>
      </c>
      <c r="BA272" s="149">
        <f>IFERROR(IF(VLOOKUP($D272,Listen!$A$2:$F$45,6,0)="Ja",AX272-MAX(AY272:AZ272),AX272-AY272),0)</f>
        <v>0</v>
      </c>
      <c r="BB272" s="149">
        <f t="shared" si="125"/>
        <v>0</v>
      </c>
      <c r="BC272" s="149">
        <f t="shared" si="126"/>
        <v>0</v>
      </c>
      <c r="BD272" s="149">
        <f t="shared" si="127"/>
        <v>0</v>
      </c>
      <c r="BE272" s="149">
        <f>IFERROR(IF(VLOOKUP($D272,Listen!$A$2:$F$45,6,0)="Ja",BB272-MAX(BC272:BD272),BB272-BC272),0)</f>
        <v>0</v>
      </c>
    </row>
    <row r="273" spans="1:57" x14ac:dyDescent="0.25">
      <c r="A273" s="142">
        <v>269</v>
      </c>
      <c r="B273" s="143" t="str">
        <f>IF(AND(E273&lt;&gt;0,D273&lt;&gt;0,F273&lt;&gt;0),IF(C273&lt;&gt;0,CONCATENATE(C273,"-AGr",VLOOKUP(D273,Listen!$A$2:$D$45,4,FALSE),"-",E273,"-",F273,),CONCATENATE("AGr",VLOOKUP(D273,Listen!$A$2:$D$45,4,FALSE),"-",E273,"-",F273)),"keine vollständige ID")</f>
        <v>keine vollständige ID</v>
      </c>
      <c r="C273" s="28"/>
      <c r="D273" s="144"/>
      <c r="E273" s="144"/>
      <c r="F273" s="151"/>
      <c r="G273" s="12"/>
      <c r="H273" s="12"/>
      <c r="I273" s="12"/>
      <c r="J273" s="12"/>
      <c r="K273" s="12"/>
      <c r="L273" s="145">
        <f>IF(E273&gt;A_Stammdaten!$B$12,0,G273+H273-J273)</f>
        <v>0</v>
      </c>
      <c r="M273" s="12"/>
      <c r="N273" s="12"/>
      <c r="O273" s="12"/>
      <c r="P273" s="45">
        <f t="shared" si="105"/>
        <v>0</v>
      </c>
      <c r="Q273" s="26"/>
      <c r="R273" s="26"/>
      <c r="S273" s="26"/>
      <c r="T273" s="26"/>
      <c r="U273" s="146"/>
      <c r="V273" s="26"/>
      <c r="W273" s="46" t="str">
        <f t="shared" si="106"/>
        <v>-</v>
      </c>
      <c r="X273" s="46" t="str">
        <f t="shared" si="107"/>
        <v>-</v>
      </c>
      <c r="Y273" s="46">
        <f>IF(ISBLANK($D273),0,VLOOKUP($D273,Listen!$A$2:$C$45,2,FALSE))</f>
        <v>0</v>
      </c>
      <c r="Z273" s="46">
        <f>IF(ISBLANK($D273),0,VLOOKUP($D273,Listen!$A$2:$C$45,3,FALSE))</f>
        <v>0</v>
      </c>
      <c r="AA273" s="35">
        <f t="shared" si="128"/>
        <v>0</v>
      </c>
      <c r="AB273" s="35">
        <f t="shared" si="128"/>
        <v>0</v>
      </c>
      <c r="AC273" s="35">
        <f>IFERROR(IF(OR($R273&lt;&gt;"Ja",VLOOKUP($D273,Listen!$A$2:$F$45,5,0)="Nein",E273&lt;IF(D273="LNG Anbindungsanlagen gemäß separater Festlegung",2022,2023)),$Y273,$W273),0)</f>
        <v>0</v>
      </c>
      <c r="AD273" s="35">
        <f>IFERROR(IF(OR($R273&lt;&gt;"Ja",VLOOKUP($D273,Listen!$A$2:$F$45,5,0)="Nein",E273&lt;IF(D273="LNG Anbindungsanlagen gemäß separater Festlegung",2022,2023)),$Y273,$W273),0)</f>
        <v>0</v>
      </c>
      <c r="AE273" s="35">
        <f>IFERROR(IF(OR($S273&lt;&gt;"Ja",VLOOKUP($D273,Listen!$A$2:$F$45,6,0)="Nein"),$Y273,$X273),0)</f>
        <v>0</v>
      </c>
      <c r="AF273" s="35">
        <f>IFERROR(IF(OR($S273&lt;&gt;"Ja",VLOOKUP($D273,Listen!$A$2:$F$45,6,0)="Nein"),$Y273,$X273),0)</f>
        <v>0</v>
      </c>
      <c r="AG273" s="35">
        <f>IFERROR(IF(OR($S273&lt;&gt;"Ja",VLOOKUP($D273,Listen!$A$2:$F$45,6,0)="Nein"),$Y273,$X273),0)</f>
        <v>0</v>
      </c>
      <c r="AH273" s="37">
        <f t="shared" si="108"/>
        <v>0</v>
      </c>
      <c r="AI273" s="147">
        <f>IFERROR(IF(VLOOKUP($D273,Listen!$A$2:$F$45,6,0)="Ja",MAX(BC273:BD273),D_SAV!$BC273),0)</f>
        <v>0</v>
      </c>
      <c r="AJ273" s="37">
        <f t="shared" si="109"/>
        <v>0</v>
      </c>
      <c r="AL273" s="149">
        <f t="shared" si="110"/>
        <v>0</v>
      </c>
      <c r="AM273" s="149">
        <f t="shared" si="111"/>
        <v>0</v>
      </c>
      <c r="AN273" s="149">
        <f t="shared" si="112"/>
        <v>0</v>
      </c>
      <c r="AO273" s="149">
        <f t="shared" si="113"/>
        <v>0</v>
      </c>
      <c r="AP273" s="149">
        <f t="shared" si="114"/>
        <v>0</v>
      </c>
      <c r="AQ273" s="149">
        <f t="shared" si="115"/>
        <v>0</v>
      </c>
      <c r="AR273" s="149">
        <f t="shared" si="116"/>
        <v>0</v>
      </c>
      <c r="AS273" s="149">
        <f t="shared" si="117"/>
        <v>0</v>
      </c>
      <c r="AT273" s="149">
        <f t="shared" si="118"/>
        <v>0</v>
      </c>
      <c r="AU273" s="149">
        <f t="shared" si="119"/>
        <v>0</v>
      </c>
      <c r="AV273" s="149">
        <f t="shared" si="120"/>
        <v>0</v>
      </c>
      <c r="AW273" s="149">
        <f t="shared" si="121"/>
        <v>0</v>
      </c>
      <c r="AX273" s="149">
        <f t="shared" si="122"/>
        <v>0</v>
      </c>
      <c r="AY273" s="149">
        <f t="shared" si="123"/>
        <v>0</v>
      </c>
      <c r="AZ273" s="149">
        <f t="shared" si="124"/>
        <v>0</v>
      </c>
      <c r="BA273" s="149">
        <f>IFERROR(IF(VLOOKUP($D273,Listen!$A$2:$F$45,6,0)="Ja",AX273-MAX(AY273:AZ273),AX273-AY273),0)</f>
        <v>0</v>
      </c>
      <c r="BB273" s="149">
        <f t="shared" si="125"/>
        <v>0</v>
      </c>
      <c r="BC273" s="149">
        <f t="shared" si="126"/>
        <v>0</v>
      </c>
      <c r="BD273" s="149">
        <f t="shared" si="127"/>
        <v>0</v>
      </c>
      <c r="BE273" s="149">
        <f>IFERROR(IF(VLOOKUP($D273,Listen!$A$2:$F$45,6,0)="Ja",BB273-MAX(BC273:BD273),BB273-BC273),0)</f>
        <v>0</v>
      </c>
    </row>
    <row r="274" spans="1:57" x14ac:dyDescent="0.25">
      <c r="A274" s="142">
        <v>270</v>
      </c>
      <c r="B274" s="143" t="str">
        <f>IF(AND(E274&lt;&gt;0,D274&lt;&gt;0,F274&lt;&gt;0),IF(C274&lt;&gt;0,CONCATENATE(C274,"-AGr",VLOOKUP(D274,Listen!$A$2:$D$45,4,FALSE),"-",E274,"-",F274,),CONCATENATE("AGr",VLOOKUP(D274,Listen!$A$2:$D$45,4,FALSE),"-",E274,"-",F274)),"keine vollständige ID")</f>
        <v>keine vollständige ID</v>
      </c>
      <c r="C274" s="28"/>
      <c r="D274" s="144"/>
      <c r="E274" s="144"/>
      <c r="F274" s="151"/>
      <c r="G274" s="12"/>
      <c r="H274" s="12"/>
      <c r="I274" s="12"/>
      <c r="J274" s="12"/>
      <c r="K274" s="12"/>
      <c r="L274" s="145">
        <f>IF(E274&gt;A_Stammdaten!$B$12,0,G274+H274-J274)</f>
        <v>0</v>
      </c>
      <c r="M274" s="12"/>
      <c r="N274" s="12"/>
      <c r="O274" s="12"/>
      <c r="P274" s="45">
        <f t="shared" si="105"/>
        <v>0</v>
      </c>
      <c r="Q274" s="26"/>
      <c r="R274" s="26"/>
      <c r="S274" s="26"/>
      <c r="T274" s="26"/>
      <c r="U274" s="146"/>
      <c r="V274" s="26"/>
      <c r="W274" s="46" t="str">
        <f t="shared" si="106"/>
        <v>-</v>
      </c>
      <c r="X274" s="46" t="str">
        <f t="shared" si="107"/>
        <v>-</v>
      </c>
      <c r="Y274" s="46">
        <f>IF(ISBLANK($D274),0,VLOOKUP($D274,Listen!$A$2:$C$45,2,FALSE))</f>
        <v>0</v>
      </c>
      <c r="Z274" s="46">
        <f>IF(ISBLANK($D274),0,VLOOKUP($D274,Listen!$A$2:$C$45,3,FALSE))</f>
        <v>0</v>
      </c>
      <c r="AA274" s="35">
        <f t="shared" si="128"/>
        <v>0</v>
      </c>
      <c r="AB274" s="35">
        <f t="shared" si="128"/>
        <v>0</v>
      </c>
      <c r="AC274" s="35">
        <f>IFERROR(IF(OR($R274&lt;&gt;"Ja",VLOOKUP($D274,Listen!$A$2:$F$45,5,0)="Nein",E274&lt;IF(D274="LNG Anbindungsanlagen gemäß separater Festlegung",2022,2023)),$Y274,$W274),0)</f>
        <v>0</v>
      </c>
      <c r="AD274" s="35">
        <f>IFERROR(IF(OR($R274&lt;&gt;"Ja",VLOOKUP($D274,Listen!$A$2:$F$45,5,0)="Nein",E274&lt;IF(D274="LNG Anbindungsanlagen gemäß separater Festlegung",2022,2023)),$Y274,$W274),0)</f>
        <v>0</v>
      </c>
      <c r="AE274" s="35">
        <f>IFERROR(IF(OR($S274&lt;&gt;"Ja",VLOOKUP($D274,Listen!$A$2:$F$45,6,0)="Nein"),$Y274,$X274),0)</f>
        <v>0</v>
      </c>
      <c r="AF274" s="35">
        <f>IFERROR(IF(OR($S274&lt;&gt;"Ja",VLOOKUP($D274,Listen!$A$2:$F$45,6,0)="Nein"),$Y274,$X274),0)</f>
        <v>0</v>
      </c>
      <c r="AG274" s="35">
        <f>IFERROR(IF(OR($S274&lt;&gt;"Ja",VLOOKUP($D274,Listen!$A$2:$F$45,6,0)="Nein"),$Y274,$X274),0)</f>
        <v>0</v>
      </c>
      <c r="AH274" s="37">
        <f t="shared" si="108"/>
        <v>0</v>
      </c>
      <c r="AI274" s="147">
        <f>IFERROR(IF(VLOOKUP($D274,Listen!$A$2:$F$45,6,0)="Ja",MAX(BC274:BD274),D_SAV!$BC274),0)</f>
        <v>0</v>
      </c>
      <c r="AJ274" s="37">
        <f t="shared" si="109"/>
        <v>0</v>
      </c>
      <c r="AL274" s="149">
        <f t="shared" si="110"/>
        <v>0</v>
      </c>
      <c r="AM274" s="149">
        <f t="shared" si="111"/>
        <v>0</v>
      </c>
      <c r="AN274" s="149">
        <f t="shared" si="112"/>
        <v>0</v>
      </c>
      <c r="AO274" s="149">
        <f t="shared" si="113"/>
        <v>0</v>
      </c>
      <c r="AP274" s="149">
        <f t="shared" si="114"/>
        <v>0</v>
      </c>
      <c r="AQ274" s="149">
        <f t="shared" si="115"/>
        <v>0</v>
      </c>
      <c r="AR274" s="149">
        <f t="shared" si="116"/>
        <v>0</v>
      </c>
      <c r="AS274" s="149">
        <f t="shared" si="117"/>
        <v>0</v>
      </c>
      <c r="AT274" s="149">
        <f t="shared" si="118"/>
        <v>0</v>
      </c>
      <c r="AU274" s="149">
        <f t="shared" si="119"/>
        <v>0</v>
      </c>
      <c r="AV274" s="149">
        <f t="shared" si="120"/>
        <v>0</v>
      </c>
      <c r="AW274" s="149">
        <f t="shared" si="121"/>
        <v>0</v>
      </c>
      <c r="AX274" s="149">
        <f t="shared" si="122"/>
        <v>0</v>
      </c>
      <c r="AY274" s="149">
        <f t="shared" si="123"/>
        <v>0</v>
      </c>
      <c r="AZ274" s="149">
        <f t="shared" si="124"/>
        <v>0</v>
      </c>
      <c r="BA274" s="149">
        <f>IFERROR(IF(VLOOKUP($D274,Listen!$A$2:$F$45,6,0)="Ja",AX274-MAX(AY274:AZ274),AX274-AY274),0)</f>
        <v>0</v>
      </c>
      <c r="BB274" s="149">
        <f t="shared" si="125"/>
        <v>0</v>
      </c>
      <c r="BC274" s="149">
        <f t="shared" si="126"/>
        <v>0</v>
      </c>
      <c r="BD274" s="149">
        <f t="shared" si="127"/>
        <v>0</v>
      </c>
      <c r="BE274" s="149">
        <f>IFERROR(IF(VLOOKUP($D274,Listen!$A$2:$F$45,6,0)="Ja",BB274-MAX(BC274:BD274),BB274-BC274),0)</f>
        <v>0</v>
      </c>
    </row>
    <row r="275" spans="1:57" x14ac:dyDescent="0.25">
      <c r="A275" s="142">
        <v>271</v>
      </c>
      <c r="B275" s="143" t="str">
        <f>IF(AND(E275&lt;&gt;0,D275&lt;&gt;0,F275&lt;&gt;0),IF(C275&lt;&gt;0,CONCATENATE(C275,"-AGr",VLOOKUP(D275,Listen!$A$2:$D$45,4,FALSE),"-",E275,"-",F275,),CONCATENATE("AGr",VLOOKUP(D275,Listen!$A$2:$D$45,4,FALSE),"-",E275,"-",F275)),"keine vollständige ID")</f>
        <v>keine vollständige ID</v>
      </c>
      <c r="C275" s="28"/>
      <c r="D275" s="144"/>
      <c r="E275" s="144"/>
      <c r="F275" s="151"/>
      <c r="G275" s="12"/>
      <c r="H275" s="12"/>
      <c r="I275" s="12"/>
      <c r="J275" s="12"/>
      <c r="K275" s="12"/>
      <c r="L275" s="145">
        <f>IF(E275&gt;A_Stammdaten!$B$12,0,G275+H275-J275)</f>
        <v>0</v>
      </c>
      <c r="M275" s="12"/>
      <c r="N275" s="12"/>
      <c r="O275" s="12"/>
      <c r="P275" s="45">
        <f t="shared" si="105"/>
        <v>0</v>
      </c>
      <c r="Q275" s="26"/>
      <c r="R275" s="26"/>
      <c r="S275" s="26"/>
      <c r="T275" s="26"/>
      <c r="U275" s="146"/>
      <c r="V275" s="26"/>
      <c r="W275" s="46" t="str">
        <f t="shared" si="106"/>
        <v>-</v>
      </c>
      <c r="X275" s="46" t="str">
        <f t="shared" si="107"/>
        <v>-</v>
      </c>
      <c r="Y275" s="46">
        <f>IF(ISBLANK($D275),0,VLOOKUP($D275,Listen!$A$2:$C$45,2,FALSE))</f>
        <v>0</v>
      </c>
      <c r="Z275" s="46">
        <f>IF(ISBLANK($D275),0,VLOOKUP($D275,Listen!$A$2:$C$45,3,FALSE))</f>
        <v>0</v>
      </c>
      <c r="AA275" s="35">
        <f t="shared" si="128"/>
        <v>0</v>
      </c>
      <c r="AB275" s="35">
        <f t="shared" si="128"/>
        <v>0</v>
      </c>
      <c r="AC275" s="35">
        <f>IFERROR(IF(OR($R275&lt;&gt;"Ja",VLOOKUP($D275,Listen!$A$2:$F$45,5,0)="Nein",E275&lt;IF(D275="LNG Anbindungsanlagen gemäß separater Festlegung",2022,2023)),$Y275,$W275),0)</f>
        <v>0</v>
      </c>
      <c r="AD275" s="35">
        <f>IFERROR(IF(OR($R275&lt;&gt;"Ja",VLOOKUP($D275,Listen!$A$2:$F$45,5,0)="Nein",E275&lt;IF(D275="LNG Anbindungsanlagen gemäß separater Festlegung",2022,2023)),$Y275,$W275),0)</f>
        <v>0</v>
      </c>
      <c r="AE275" s="35">
        <f>IFERROR(IF(OR($S275&lt;&gt;"Ja",VLOOKUP($D275,Listen!$A$2:$F$45,6,0)="Nein"),$Y275,$X275),0)</f>
        <v>0</v>
      </c>
      <c r="AF275" s="35">
        <f>IFERROR(IF(OR($S275&lt;&gt;"Ja",VLOOKUP($D275,Listen!$A$2:$F$45,6,0)="Nein"),$Y275,$X275),0)</f>
        <v>0</v>
      </c>
      <c r="AG275" s="35">
        <f>IFERROR(IF(OR($S275&lt;&gt;"Ja",VLOOKUP($D275,Listen!$A$2:$F$45,6,0)="Nein"),$Y275,$X275),0)</f>
        <v>0</v>
      </c>
      <c r="AH275" s="37">
        <f t="shared" si="108"/>
        <v>0</v>
      </c>
      <c r="AI275" s="147">
        <f>IFERROR(IF(VLOOKUP($D275,Listen!$A$2:$F$45,6,0)="Ja",MAX(BC275:BD275),D_SAV!$BC275),0)</f>
        <v>0</v>
      </c>
      <c r="AJ275" s="37">
        <f t="shared" si="109"/>
        <v>0</v>
      </c>
      <c r="AL275" s="149">
        <f t="shared" si="110"/>
        <v>0</v>
      </c>
      <c r="AM275" s="149">
        <f t="shared" si="111"/>
        <v>0</v>
      </c>
      <c r="AN275" s="149">
        <f t="shared" si="112"/>
        <v>0</v>
      </c>
      <c r="AO275" s="149">
        <f t="shared" si="113"/>
        <v>0</v>
      </c>
      <c r="AP275" s="149">
        <f t="shared" si="114"/>
        <v>0</v>
      </c>
      <c r="AQ275" s="149">
        <f t="shared" si="115"/>
        <v>0</v>
      </c>
      <c r="AR275" s="149">
        <f t="shared" si="116"/>
        <v>0</v>
      </c>
      <c r="AS275" s="149">
        <f t="shared" si="117"/>
        <v>0</v>
      </c>
      <c r="AT275" s="149">
        <f t="shared" si="118"/>
        <v>0</v>
      </c>
      <c r="AU275" s="149">
        <f t="shared" si="119"/>
        <v>0</v>
      </c>
      <c r="AV275" s="149">
        <f t="shared" si="120"/>
        <v>0</v>
      </c>
      <c r="AW275" s="149">
        <f t="shared" si="121"/>
        <v>0</v>
      </c>
      <c r="AX275" s="149">
        <f t="shared" si="122"/>
        <v>0</v>
      </c>
      <c r="AY275" s="149">
        <f t="shared" si="123"/>
        <v>0</v>
      </c>
      <c r="AZ275" s="149">
        <f t="shared" si="124"/>
        <v>0</v>
      </c>
      <c r="BA275" s="149">
        <f>IFERROR(IF(VLOOKUP($D275,Listen!$A$2:$F$45,6,0)="Ja",AX275-MAX(AY275:AZ275),AX275-AY275),0)</f>
        <v>0</v>
      </c>
      <c r="BB275" s="149">
        <f t="shared" si="125"/>
        <v>0</v>
      </c>
      <c r="BC275" s="149">
        <f t="shared" si="126"/>
        <v>0</v>
      </c>
      <c r="BD275" s="149">
        <f t="shared" si="127"/>
        <v>0</v>
      </c>
      <c r="BE275" s="149">
        <f>IFERROR(IF(VLOOKUP($D275,Listen!$A$2:$F$45,6,0)="Ja",BB275-MAX(BC275:BD275),BB275-BC275),0)</f>
        <v>0</v>
      </c>
    </row>
    <row r="276" spans="1:57" x14ac:dyDescent="0.25">
      <c r="A276" s="142">
        <v>272</v>
      </c>
      <c r="B276" s="143" t="str">
        <f>IF(AND(E276&lt;&gt;0,D276&lt;&gt;0,F276&lt;&gt;0),IF(C276&lt;&gt;0,CONCATENATE(C276,"-AGr",VLOOKUP(D276,Listen!$A$2:$D$45,4,FALSE),"-",E276,"-",F276,),CONCATENATE("AGr",VLOOKUP(D276,Listen!$A$2:$D$45,4,FALSE),"-",E276,"-",F276)),"keine vollständige ID")</f>
        <v>keine vollständige ID</v>
      </c>
      <c r="C276" s="28"/>
      <c r="D276" s="144"/>
      <c r="E276" s="144"/>
      <c r="F276" s="151"/>
      <c r="G276" s="12"/>
      <c r="H276" s="12"/>
      <c r="I276" s="12"/>
      <c r="J276" s="12"/>
      <c r="K276" s="12"/>
      <c r="L276" s="145">
        <f>IF(E276&gt;A_Stammdaten!$B$12,0,G276+H276-J276)</f>
        <v>0</v>
      </c>
      <c r="M276" s="12"/>
      <c r="N276" s="12"/>
      <c r="O276" s="12"/>
      <c r="P276" s="45">
        <f t="shared" si="105"/>
        <v>0</v>
      </c>
      <c r="Q276" s="26"/>
      <c r="R276" s="26"/>
      <c r="S276" s="26"/>
      <c r="T276" s="26"/>
      <c r="U276" s="146"/>
      <c r="V276" s="26"/>
      <c r="W276" s="46" t="str">
        <f t="shared" si="106"/>
        <v>-</v>
      </c>
      <c r="X276" s="46" t="str">
        <f t="shared" si="107"/>
        <v>-</v>
      </c>
      <c r="Y276" s="46">
        <f>IF(ISBLANK($D276),0,VLOOKUP($D276,Listen!$A$2:$C$45,2,FALSE))</f>
        <v>0</v>
      </c>
      <c r="Z276" s="46">
        <f>IF(ISBLANK($D276),0,VLOOKUP($D276,Listen!$A$2:$C$45,3,FALSE))</f>
        <v>0</v>
      </c>
      <c r="AA276" s="35">
        <f t="shared" si="128"/>
        <v>0</v>
      </c>
      <c r="AB276" s="35">
        <f t="shared" si="128"/>
        <v>0</v>
      </c>
      <c r="AC276" s="35">
        <f>IFERROR(IF(OR($R276&lt;&gt;"Ja",VLOOKUP($D276,Listen!$A$2:$F$45,5,0)="Nein",E276&lt;IF(D276="LNG Anbindungsanlagen gemäß separater Festlegung",2022,2023)),$Y276,$W276),0)</f>
        <v>0</v>
      </c>
      <c r="AD276" s="35">
        <f>IFERROR(IF(OR($R276&lt;&gt;"Ja",VLOOKUP($D276,Listen!$A$2:$F$45,5,0)="Nein",E276&lt;IF(D276="LNG Anbindungsanlagen gemäß separater Festlegung",2022,2023)),$Y276,$W276),0)</f>
        <v>0</v>
      </c>
      <c r="AE276" s="35">
        <f>IFERROR(IF(OR($S276&lt;&gt;"Ja",VLOOKUP($D276,Listen!$A$2:$F$45,6,0)="Nein"),$Y276,$X276),0)</f>
        <v>0</v>
      </c>
      <c r="AF276" s="35">
        <f>IFERROR(IF(OR($S276&lt;&gt;"Ja",VLOOKUP($D276,Listen!$A$2:$F$45,6,0)="Nein"),$Y276,$X276),0)</f>
        <v>0</v>
      </c>
      <c r="AG276" s="35">
        <f>IFERROR(IF(OR($S276&lt;&gt;"Ja",VLOOKUP($D276,Listen!$A$2:$F$45,6,0)="Nein"),$Y276,$X276),0)</f>
        <v>0</v>
      </c>
      <c r="AH276" s="37">
        <f t="shared" si="108"/>
        <v>0</v>
      </c>
      <c r="AI276" s="147">
        <f>IFERROR(IF(VLOOKUP($D276,Listen!$A$2:$F$45,6,0)="Ja",MAX(BC276:BD276),D_SAV!$BC276),0)</f>
        <v>0</v>
      </c>
      <c r="AJ276" s="37">
        <f t="shared" si="109"/>
        <v>0</v>
      </c>
      <c r="AL276" s="149">
        <f t="shared" si="110"/>
        <v>0</v>
      </c>
      <c r="AM276" s="149">
        <f t="shared" si="111"/>
        <v>0</v>
      </c>
      <c r="AN276" s="149">
        <f t="shared" si="112"/>
        <v>0</v>
      </c>
      <c r="AO276" s="149">
        <f t="shared" si="113"/>
        <v>0</v>
      </c>
      <c r="AP276" s="149">
        <f t="shared" si="114"/>
        <v>0</v>
      </c>
      <c r="AQ276" s="149">
        <f t="shared" si="115"/>
        <v>0</v>
      </c>
      <c r="AR276" s="149">
        <f t="shared" si="116"/>
        <v>0</v>
      </c>
      <c r="AS276" s="149">
        <f t="shared" si="117"/>
        <v>0</v>
      </c>
      <c r="AT276" s="149">
        <f t="shared" si="118"/>
        <v>0</v>
      </c>
      <c r="AU276" s="149">
        <f t="shared" si="119"/>
        <v>0</v>
      </c>
      <c r="AV276" s="149">
        <f t="shared" si="120"/>
        <v>0</v>
      </c>
      <c r="AW276" s="149">
        <f t="shared" si="121"/>
        <v>0</v>
      </c>
      <c r="AX276" s="149">
        <f t="shared" si="122"/>
        <v>0</v>
      </c>
      <c r="AY276" s="149">
        <f t="shared" si="123"/>
        <v>0</v>
      </c>
      <c r="AZ276" s="149">
        <f t="shared" si="124"/>
        <v>0</v>
      </c>
      <c r="BA276" s="149">
        <f>IFERROR(IF(VLOOKUP($D276,Listen!$A$2:$F$45,6,0)="Ja",AX276-MAX(AY276:AZ276),AX276-AY276),0)</f>
        <v>0</v>
      </c>
      <c r="BB276" s="149">
        <f t="shared" si="125"/>
        <v>0</v>
      </c>
      <c r="BC276" s="149">
        <f t="shared" si="126"/>
        <v>0</v>
      </c>
      <c r="BD276" s="149">
        <f t="shared" si="127"/>
        <v>0</v>
      </c>
      <c r="BE276" s="149">
        <f>IFERROR(IF(VLOOKUP($D276,Listen!$A$2:$F$45,6,0)="Ja",BB276-MAX(BC276:BD276),BB276-BC276),0)</f>
        <v>0</v>
      </c>
    </row>
    <row r="277" spans="1:57" x14ac:dyDescent="0.25">
      <c r="A277" s="142">
        <v>273</v>
      </c>
      <c r="B277" s="143" t="str">
        <f>IF(AND(E277&lt;&gt;0,D277&lt;&gt;0,F277&lt;&gt;0),IF(C277&lt;&gt;0,CONCATENATE(C277,"-AGr",VLOOKUP(D277,Listen!$A$2:$D$45,4,FALSE),"-",E277,"-",F277,),CONCATENATE("AGr",VLOOKUP(D277,Listen!$A$2:$D$45,4,FALSE),"-",E277,"-",F277)),"keine vollständige ID")</f>
        <v>keine vollständige ID</v>
      </c>
      <c r="C277" s="28"/>
      <c r="D277" s="144"/>
      <c r="E277" s="144"/>
      <c r="F277" s="151"/>
      <c r="G277" s="12"/>
      <c r="H277" s="12"/>
      <c r="I277" s="12"/>
      <c r="J277" s="12"/>
      <c r="K277" s="12"/>
      <c r="L277" s="145">
        <f>IF(E277&gt;A_Stammdaten!$B$12,0,G277+H277-J277)</f>
        <v>0</v>
      </c>
      <c r="M277" s="12"/>
      <c r="N277" s="12"/>
      <c r="O277" s="12"/>
      <c r="P277" s="45">
        <f t="shared" si="105"/>
        <v>0</v>
      </c>
      <c r="Q277" s="26"/>
      <c r="R277" s="26"/>
      <c r="S277" s="26"/>
      <c r="T277" s="26"/>
      <c r="U277" s="146"/>
      <c r="V277" s="26"/>
      <c r="W277" s="46" t="str">
        <f t="shared" si="106"/>
        <v>-</v>
      </c>
      <c r="X277" s="46" t="str">
        <f t="shared" si="107"/>
        <v>-</v>
      </c>
      <c r="Y277" s="46">
        <f>IF(ISBLANK($D277),0,VLOOKUP($D277,Listen!$A$2:$C$45,2,FALSE))</f>
        <v>0</v>
      </c>
      <c r="Z277" s="46">
        <f>IF(ISBLANK($D277),0,VLOOKUP($D277,Listen!$A$2:$C$45,3,FALSE))</f>
        <v>0</v>
      </c>
      <c r="AA277" s="35">
        <f t="shared" si="128"/>
        <v>0</v>
      </c>
      <c r="AB277" s="35">
        <f t="shared" si="128"/>
        <v>0</v>
      </c>
      <c r="AC277" s="35">
        <f>IFERROR(IF(OR($R277&lt;&gt;"Ja",VLOOKUP($D277,Listen!$A$2:$F$45,5,0)="Nein",E277&lt;IF(D277="LNG Anbindungsanlagen gemäß separater Festlegung",2022,2023)),$Y277,$W277),0)</f>
        <v>0</v>
      </c>
      <c r="AD277" s="35">
        <f>IFERROR(IF(OR($R277&lt;&gt;"Ja",VLOOKUP($D277,Listen!$A$2:$F$45,5,0)="Nein",E277&lt;IF(D277="LNG Anbindungsanlagen gemäß separater Festlegung",2022,2023)),$Y277,$W277),0)</f>
        <v>0</v>
      </c>
      <c r="AE277" s="35">
        <f>IFERROR(IF(OR($S277&lt;&gt;"Ja",VLOOKUP($D277,Listen!$A$2:$F$45,6,0)="Nein"),$Y277,$X277),0)</f>
        <v>0</v>
      </c>
      <c r="AF277" s="35">
        <f>IFERROR(IF(OR($S277&lt;&gt;"Ja",VLOOKUP($D277,Listen!$A$2:$F$45,6,0)="Nein"),$Y277,$X277),0)</f>
        <v>0</v>
      </c>
      <c r="AG277" s="35">
        <f>IFERROR(IF(OR($S277&lt;&gt;"Ja",VLOOKUP($D277,Listen!$A$2:$F$45,6,0)="Nein"),$Y277,$X277),0)</f>
        <v>0</v>
      </c>
      <c r="AH277" s="37">
        <f t="shared" si="108"/>
        <v>0</v>
      </c>
      <c r="AI277" s="147">
        <f>IFERROR(IF(VLOOKUP($D277,Listen!$A$2:$F$45,6,0)="Ja",MAX(BC277:BD277),D_SAV!$BC277),0)</f>
        <v>0</v>
      </c>
      <c r="AJ277" s="37">
        <f t="shared" si="109"/>
        <v>0</v>
      </c>
      <c r="AL277" s="149">
        <f t="shared" si="110"/>
        <v>0</v>
      </c>
      <c r="AM277" s="149">
        <f t="shared" si="111"/>
        <v>0</v>
      </c>
      <c r="AN277" s="149">
        <f t="shared" si="112"/>
        <v>0</v>
      </c>
      <c r="AO277" s="149">
        <f t="shared" si="113"/>
        <v>0</v>
      </c>
      <c r="AP277" s="149">
        <f t="shared" si="114"/>
        <v>0</v>
      </c>
      <c r="AQ277" s="149">
        <f t="shared" si="115"/>
        <v>0</v>
      </c>
      <c r="AR277" s="149">
        <f t="shared" si="116"/>
        <v>0</v>
      </c>
      <c r="AS277" s="149">
        <f t="shared" si="117"/>
        <v>0</v>
      </c>
      <c r="AT277" s="149">
        <f t="shared" si="118"/>
        <v>0</v>
      </c>
      <c r="AU277" s="149">
        <f t="shared" si="119"/>
        <v>0</v>
      </c>
      <c r="AV277" s="149">
        <f t="shared" si="120"/>
        <v>0</v>
      </c>
      <c r="AW277" s="149">
        <f t="shared" si="121"/>
        <v>0</v>
      </c>
      <c r="AX277" s="149">
        <f t="shared" si="122"/>
        <v>0</v>
      </c>
      <c r="AY277" s="149">
        <f t="shared" si="123"/>
        <v>0</v>
      </c>
      <c r="AZ277" s="149">
        <f t="shared" si="124"/>
        <v>0</v>
      </c>
      <c r="BA277" s="149">
        <f>IFERROR(IF(VLOOKUP($D277,Listen!$A$2:$F$45,6,0)="Ja",AX277-MAX(AY277:AZ277),AX277-AY277),0)</f>
        <v>0</v>
      </c>
      <c r="BB277" s="149">
        <f t="shared" si="125"/>
        <v>0</v>
      </c>
      <c r="BC277" s="149">
        <f t="shared" si="126"/>
        <v>0</v>
      </c>
      <c r="BD277" s="149">
        <f t="shared" si="127"/>
        <v>0</v>
      </c>
      <c r="BE277" s="149">
        <f>IFERROR(IF(VLOOKUP($D277,Listen!$A$2:$F$45,6,0)="Ja",BB277-MAX(BC277:BD277),BB277-BC277),0)</f>
        <v>0</v>
      </c>
    </row>
    <row r="278" spans="1:57" x14ac:dyDescent="0.25">
      <c r="A278" s="142">
        <v>274</v>
      </c>
      <c r="B278" s="143" t="str">
        <f>IF(AND(E278&lt;&gt;0,D278&lt;&gt;0,F278&lt;&gt;0),IF(C278&lt;&gt;0,CONCATENATE(C278,"-AGr",VLOOKUP(D278,Listen!$A$2:$D$45,4,FALSE),"-",E278,"-",F278,),CONCATENATE("AGr",VLOOKUP(D278,Listen!$A$2:$D$45,4,FALSE),"-",E278,"-",F278)),"keine vollständige ID")</f>
        <v>keine vollständige ID</v>
      </c>
      <c r="C278" s="28"/>
      <c r="D278" s="144"/>
      <c r="E278" s="144"/>
      <c r="F278" s="151"/>
      <c r="G278" s="12"/>
      <c r="H278" s="12"/>
      <c r="I278" s="12"/>
      <c r="J278" s="12"/>
      <c r="K278" s="12"/>
      <c r="L278" s="145">
        <f>IF(E278&gt;A_Stammdaten!$B$12,0,G278+H278-J278)</f>
        <v>0</v>
      </c>
      <c r="M278" s="12"/>
      <c r="N278" s="12"/>
      <c r="O278" s="12"/>
      <c r="P278" s="45">
        <f t="shared" si="105"/>
        <v>0</v>
      </c>
      <c r="Q278" s="26"/>
      <c r="R278" s="26"/>
      <c r="S278" s="26"/>
      <c r="T278" s="26"/>
      <c r="U278" s="146"/>
      <c r="V278" s="26"/>
      <c r="W278" s="46" t="str">
        <f t="shared" si="106"/>
        <v>-</v>
      </c>
      <c r="X278" s="46" t="str">
        <f t="shared" si="107"/>
        <v>-</v>
      </c>
      <c r="Y278" s="46">
        <f>IF(ISBLANK($D278),0,VLOOKUP($D278,Listen!$A$2:$C$45,2,FALSE))</f>
        <v>0</v>
      </c>
      <c r="Z278" s="46">
        <f>IF(ISBLANK($D278),0,VLOOKUP($D278,Listen!$A$2:$C$45,3,FALSE))</f>
        <v>0</v>
      </c>
      <c r="AA278" s="35">
        <f t="shared" si="128"/>
        <v>0</v>
      </c>
      <c r="AB278" s="35">
        <f t="shared" si="128"/>
        <v>0</v>
      </c>
      <c r="AC278" s="35">
        <f>IFERROR(IF(OR($R278&lt;&gt;"Ja",VLOOKUP($D278,Listen!$A$2:$F$45,5,0)="Nein",E278&lt;IF(D278="LNG Anbindungsanlagen gemäß separater Festlegung",2022,2023)),$Y278,$W278),0)</f>
        <v>0</v>
      </c>
      <c r="AD278" s="35">
        <f>IFERROR(IF(OR($R278&lt;&gt;"Ja",VLOOKUP($D278,Listen!$A$2:$F$45,5,0)="Nein",E278&lt;IF(D278="LNG Anbindungsanlagen gemäß separater Festlegung",2022,2023)),$Y278,$W278),0)</f>
        <v>0</v>
      </c>
      <c r="AE278" s="35">
        <f>IFERROR(IF(OR($S278&lt;&gt;"Ja",VLOOKUP($D278,Listen!$A$2:$F$45,6,0)="Nein"),$Y278,$X278),0)</f>
        <v>0</v>
      </c>
      <c r="AF278" s="35">
        <f>IFERROR(IF(OR($S278&lt;&gt;"Ja",VLOOKUP($D278,Listen!$A$2:$F$45,6,0)="Nein"),$Y278,$X278),0)</f>
        <v>0</v>
      </c>
      <c r="AG278" s="35">
        <f>IFERROR(IF(OR($S278&lt;&gt;"Ja",VLOOKUP($D278,Listen!$A$2:$F$45,6,0)="Nein"),$Y278,$X278),0)</f>
        <v>0</v>
      </c>
      <c r="AH278" s="37">
        <f t="shared" si="108"/>
        <v>0</v>
      </c>
      <c r="AI278" s="147">
        <f>IFERROR(IF(VLOOKUP($D278,Listen!$A$2:$F$45,6,0)="Ja",MAX(BC278:BD278),D_SAV!$BC278),0)</f>
        <v>0</v>
      </c>
      <c r="AJ278" s="37">
        <f t="shared" si="109"/>
        <v>0</v>
      </c>
      <c r="AL278" s="149">
        <f t="shared" si="110"/>
        <v>0</v>
      </c>
      <c r="AM278" s="149">
        <f t="shared" si="111"/>
        <v>0</v>
      </c>
      <c r="AN278" s="149">
        <f t="shared" si="112"/>
        <v>0</v>
      </c>
      <c r="AO278" s="149">
        <f t="shared" si="113"/>
        <v>0</v>
      </c>
      <c r="AP278" s="149">
        <f t="shared" si="114"/>
        <v>0</v>
      </c>
      <c r="AQ278" s="149">
        <f t="shared" si="115"/>
        <v>0</v>
      </c>
      <c r="AR278" s="149">
        <f t="shared" si="116"/>
        <v>0</v>
      </c>
      <c r="AS278" s="149">
        <f t="shared" si="117"/>
        <v>0</v>
      </c>
      <c r="AT278" s="149">
        <f t="shared" si="118"/>
        <v>0</v>
      </c>
      <c r="AU278" s="149">
        <f t="shared" si="119"/>
        <v>0</v>
      </c>
      <c r="AV278" s="149">
        <f t="shared" si="120"/>
        <v>0</v>
      </c>
      <c r="AW278" s="149">
        <f t="shared" si="121"/>
        <v>0</v>
      </c>
      <c r="AX278" s="149">
        <f t="shared" si="122"/>
        <v>0</v>
      </c>
      <c r="AY278" s="149">
        <f t="shared" si="123"/>
        <v>0</v>
      </c>
      <c r="AZ278" s="149">
        <f t="shared" si="124"/>
        <v>0</v>
      </c>
      <c r="BA278" s="149">
        <f>IFERROR(IF(VLOOKUP($D278,Listen!$A$2:$F$45,6,0)="Ja",AX278-MAX(AY278:AZ278),AX278-AY278),0)</f>
        <v>0</v>
      </c>
      <c r="BB278" s="149">
        <f t="shared" si="125"/>
        <v>0</v>
      </c>
      <c r="BC278" s="149">
        <f t="shared" si="126"/>
        <v>0</v>
      </c>
      <c r="BD278" s="149">
        <f t="shared" si="127"/>
        <v>0</v>
      </c>
      <c r="BE278" s="149">
        <f>IFERROR(IF(VLOOKUP($D278,Listen!$A$2:$F$45,6,0)="Ja",BB278-MAX(BC278:BD278),BB278-BC278),0)</f>
        <v>0</v>
      </c>
    </row>
    <row r="279" spans="1:57" x14ac:dyDescent="0.25">
      <c r="A279" s="142">
        <v>275</v>
      </c>
      <c r="B279" s="143" t="str">
        <f>IF(AND(E279&lt;&gt;0,D279&lt;&gt;0,F279&lt;&gt;0),IF(C279&lt;&gt;0,CONCATENATE(C279,"-AGr",VLOOKUP(D279,Listen!$A$2:$D$45,4,FALSE),"-",E279,"-",F279,),CONCATENATE("AGr",VLOOKUP(D279,Listen!$A$2:$D$45,4,FALSE),"-",E279,"-",F279)),"keine vollständige ID")</f>
        <v>keine vollständige ID</v>
      </c>
      <c r="C279" s="28"/>
      <c r="D279" s="144"/>
      <c r="E279" s="144"/>
      <c r="F279" s="151"/>
      <c r="G279" s="12"/>
      <c r="H279" s="12"/>
      <c r="I279" s="12"/>
      <c r="J279" s="12"/>
      <c r="K279" s="12"/>
      <c r="L279" s="145">
        <f>IF(E279&gt;A_Stammdaten!$B$12,0,G279+H279-J279)</f>
        <v>0</v>
      </c>
      <c r="M279" s="12"/>
      <c r="N279" s="12"/>
      <c r="O279" s="12"/>
      <c r="P279" s="45">
        <f t="shared" si="105"/>
        <v>0</v>
      </c>
      <c r="Q279" s="26"/>
      <c r="R279" s="26"/>
      <c r="S279" s="26"/>
      <c r="T279" s="26"/>
      <c r="U279" s="146"/>
      <c r="V279" s="26"/>
      <c r="W279" s="46" t="str">
        <f t="shared" si="106"/>
        <v>-</v>
      </c>
      <c r="X279" s="46" t="str">
        <f t="shared" si="107"/>
        <v>-</v>
      </c>
      <c r="Y279" s="46">
        <f>IF(ISBLANK($D279),0,VLOOKUP($D279,Listen!$A$2:$C$45,2,FALSE))</f>
        <v>0</v>
      </c>
      <c r="Z279" s="46">
        <f>IF(ISBLANK($D279),0,VLOOKUP($D279,Listen!$A$2:$C$45,3,FALSE))</f>
        <v>0</v>
      </c>
      <c r="AA279" s="35">
        <f t="shared" si="128"/>
        <v>0</v>
      </c>
      <c r="AB279" s="35">
        <f t="shared" si="128"/>
        <v>0</v>
      </c>
      <c r="AC279" s="35">
        <f>IFERROR(IF(OR($R279&lt;&gt;"Ja",VLOOKUP($D279,Listen!$A$2:$F$45,5,0)="Nein",E279&lt;IF(D279="LNG Anbindungsanlagen gemäß separater Festlegung",2022,2023)),$Y279,$W279),0)</f>
        <v>0</v>
      </c>
      <c r="AD279" s="35">
        <f>IFERROR(IF(OR($R279&lt;&gt;"Ja",VLOOKUP($D279,Listen!$A$2:$F$45,5,0)="Nein",E279&lt;IF(D279="LNG Anbindungsanlagen gemäß separater Festlegung",2022,2023)),$Y279,$W279),0)</f>
        <v>0</v>
      </c>
      <c r="AE279" s="35">
        <f>IFERROR(IF(OR($S279&lt;&gt;"Ja",VLOOKUP($D279,Listen!$A$2:$F$45,6,0)="Nein"),$Y279,$X279),0)</f>
        <v>0</v>
      </c>
      <c r="AF279" s="35">
        <f>IFERROR(IF(OR($S279&lt;&gt;"Ja",VLOOKUP($D279,Listen!$A$2:$F$45,6,0)="Nein"),$Y279,$X279),0)</f>
        <v>0</v>
      </c>
      <c r="AG279" s="35">
        <f>IFERROR(IF(OR($S279&lt;&gt;"Ja",VLOOKUP($D279,Listen!$A$2:$F$45,6,0)="Nein"),$Y279,$X279),0)</f>
        <v>0</v>
      </c>
      <c r="AH279" s="37">
        <f t="shared" si="108"/>
        <v>0</v>
      </c>
      <c r="AI279" s="147">
        <f>IFERROR(IF(VLOOKUP($D279,Listen!$A$2:$F$45,6,0)="Ja",MAX(BC279:BD279),D_SAV!$BC279),0)</f>
        <v>0</v>
      </c>
      <c r="AJ279" s="37">
        <f t="shared" si="109"/>
        <v>0</v>
      </c>
      <c r="AL279" s="149">
        <f t="shared" si="110"/>
        <v>0</v>
      </c>
      <c r="AM279" s="149">
        <f t="shared" si="111"/>
        <v>0</v>
      </c>
      <c r="AN279" s="149">
        <f t="shared" si="112"/>
        <v>0</v>
      </c>
      <c r="AO279" s="149">
        <f t="shared" si="113"/>
        <v>0</v>
      </c>
      <c r="AP279" s="149">
        <f t="shared" si="114"/>
        <v>0</v>
      </c>
      <c r="AQ279" s="149">
        <f t="shared" si="115"/>
        <v>0</v>
      </c>
      <c r="AR279" s="149">
        <f t="shared" si="116"/>
        <v>0</v>
      </c>
      <c r="AS279" s="149">
        <f t="shared" si="117"/>
        <v>0</v>
      </c>
      <c r="AT279" s="149">
        <f t="shared" si="118"/>
        <v>0</v>
      </c>
      <c r="AU279" s="149">
        <f t="shared" si="119"/>
        <v>0</v>
      </c>
      <c r="AV279" s="149">
        <f t="shared" si="120"/>
        <v>0</v>
      </c>
      <c r="AW279" s="149">
        <f t="shared" si="121"/>
        <v>0</v>
      </c>
      <c r="AX279" s="149">
        <f t="shared" si="122"/>
        <v>0</v>
      </c>
      <c r="AY279" s="149">
        <f t="shared" si="123"/>
        <v>0</v>
      </c>
      <c r="AZ279" s="149">
        <f t="shared" si="124"/>
        <v>0</v>
      </c>
      <c r="BA279" s="149">
        <f>IFERROR(IF(VLOOKUP($D279,Listen!$A$2:$F$45,6,0)="Ja",AX279-MAX(AY279:AZ279),AX279-AY279),0)</f>
        <v>0</v>
      </c>
      <c r="BB279" s="149">
        <f t="shared" si="125"/>
        <v>0</v>
      </c>
      <c r="BC279" s="149">
        <f t="shared" si="126"/>
        <v>0</v>
      </c>
      <c r="BD279" s="149">
        <f t="shared" si="127"/>
        <v>0</v>
      </c>
      <c r="BE279" s="149">
        <f>IFERROR(IF(VLOOKUP($D279,Listen!$A$2:$F$45,6,0)="Ja",BB279-MAX(BC279:BD279),BB279-BC279),0)</f>
        <v>0</v>
      </c>
    </row>
    <row r="280" spans="1:57" x14ac:dyDescent="0.25">
      <c r="A280" s="142">
        <v>276</v>
      </c>
      <c r="B280" s="143" t="str">
        <f>IF(AND(E280&lt;&gt;0,D280&lt;&gt;0,F280&lt;&gt;0),IF(C280&lt;&gt;0,CONCATENATE(C280,"-AGr",VLOOKUP(D280,Listen!$A$2:$D$45,4,FALSE),"-",E280,"-",F280,),CONCATENATE("AGr",VLOOKUP(D280,Listen!$A$2:$D$45,4,FALSE),"-",E280,"-",F280)),"keine vollständige ID")</f>
        <v>keine vollständige ID</v>
      </c>
      <c r="C280" s="28"/>
      <c r="D280" s="144"/>
      <c r="E280" s="144"/>
      <c r="F280" s="151"/>
      <c r="G280" s="12"/>
      <c r="H280" s="12"/>
      <c r="I280" s="12"/>
      <c r="J280" s="12"/>
      <c r="K280" s="12"/>
      <c r="L280" s="145">
        <f>IF(E280&gt;A_Stammdaten!$B$12,0,G280+H280-J280)</f>
        <v>0</v>
      </c>
      <c r="M280" s="12"/>
      <c r="N280" s="12"/>
      <c r="O280" s="12"/>
      <c r="P280" s="45">
        <f t="shared" si="105"/>
        <v>0</v>
      </c>
      <c r="Q280" s="26"/>
      <c r="R280" s="26"/>
      <c r="S280" s="26"/>
      <c r="T280" s="26"/>
      <c r="U280" s="146"/>
      <c r="V280" s="26"/>
      <c r="W280" s="46" t="str">
        <f t="shared" si="106"/>
        <v>-</v>
      </c>
      <c r="X280" s="46" t="str">
        <f t="shared" si="107"/>
        <v>-</v>
      </c>
      <c r="Y280" s="46">
        <f>IF(ISBLANK($D280),0,VLOOKUP($D280,Listen!$A$2:$C$45,2,FALSE))</f>
        <v>0</v>
      </c>
      <c r="Z280" s="46">
        <f>IF(ISBLANK($D280),0,VLOOKUP($D280,Listen!$A$2:$C$45,3,FALSE))</f>
        <v>0</v>
      </c>
      <c r="AA280" s="35">
        <f t="shared" si="128"/>
        <v>0</v>
      </c>
      <c r="AB280" s="35">
        <f t="shared" si="128"/>
        <v>0</v>
      </c>
      <c r="AC280" s="35">
        <f>IFERROR(IF(OR($R280&lt;&gt;"Ja",VLOOKUP($D280,Listen!$A$2:$F$45,5,0)="Nein",E280&lt;IF(D280="LNG Anbindungsanlagen gemäß separater Festlegung",2022,2023)),$Y280,$W280),0)</f>
        <v>0</v>
      </c>
      <c r="AD280" s="35">
        <f>IFERROR(IF(OR($R280&lt;&gt;"Ja",VLOOKUP($D280,Listen!$A$2:$F$45,5,0)="Nein",E280&lt;IF(D280="LNG Anbindungsanlagen gemäß separater Festlegung",2022,2023)),$Y280,$W280),0)</f>
        <v>0</v>
      </c>
      <c r="AE280" s="35">
        <f>IFERROR(IF(OR($S280&lt;&gt;"Ja",VLOOKUP($D280,Listen!$A$2:$F$45,6,0)="Nein"),$Y280,$X280),0)</f>
        <v>0</v>
      </c>
      <c r="AF280" s="35">
        <f>IFERROR(IF(OR($S280&lt;&gt;"Ja",VLOOKUP($D280,Listen!$A$2:$F$45,6,0)="Nein"),$Y280,$X280),0)</f>
        <v>0</v>
      </c>
      <c r="AG280" s="35">
        <f>IFERROR(IF(OR($S280&lt;&gt;"Ja",VLOOKUP($D280,Listen!$A$2:$F$45,6,0)="Nein"),$Y280,$X280),0)</f>
        <v>0</v>
      </c>
      <c r="AH280" s="37">
        <f t="shared" si="108"/>
        <v>0</v>
      </c>
      <c r="AI280" s="147">
        <f>IFERROR(IF(VLOOKUP($D280,Listen!$A$2:$F$45,6,0)="Ja",MAX(BC280:BD280),D_SAV!$BC280),0)</f>
        <v>0</v>
      </c>
      <c r="AJ280" s="37">
        <f t="shared" si="109"/>
        <v>0</v>
      </c>
      <c r="AL280" s="149">
        <f t="shared" si="110"/>
        <v>0</v>
      </c>
      <c r="AM280" s="149">
        <f t="shared" si="111"/>
        <v>0</v>
      </c>
      <c r="AN280" s="149">
        <f t="shared" si="112"/>
        <v>0</v>
      </c>
      <c r="AO280" s="149">
        <f t="shared" si="113"/>
        <v>0</v>
      </c>
      <c r="AP280" s="149">
        <f t="shared" si="114"/>
        <v>0</v>
      </c>
      <c r="AQ280" s="149">
        <f t="shared" si="115"/>
        <v>0</v>
      </c>
      <c r="AR280" s="149">
        <f t="shared" si="116"/>
        <v>0</v>
      </c>
      <c r="AS280" s="149">
        <f t="shared" si="117"/>
        <v>0</v>
      </c>
      <c r="AT280" s="149">
        <f t="shared" si="118"/>
        <v>0</v>
      </c>
      <c r="AU280" s="149">
        <f t="shared" si="119"/>
        <v>0</v>
      </c>
      <c r="AV280" s="149">
        <f t="shared" si="120"/>
        <v>0</v>
      </c>
      <c r="AW280" s="149">
        <f t="shared" si="121"/>
        <v>0</v>
      </c>
      <c r="AX280" s="149">
        <f t="shared" si="122"/>
        <v>0</v>
      </c>
      <c r="AY280" s="149">
        <f t="shared" si="123"/>
        <v>0</v>
      </c>
      <c r="AZ280" s="149">
        <f t="shared" si="124"/>
        <v>0</v>
      </c>
      <c r="BA280" s="149">
        <f>IFERROR(IF(VLOOKUP($D280,Listen!$A$2:$F$45,6,0)="Ja",AX280-MAX(AY280:AZ280),AX280-AY280),0)</f>
        <v>0</v>
      </c>
      <c r="BB280" s="149">
        <f t="shared" si="125"/>
        <v>0</v>
      </c>
      <c r="BC280" s="149">
        <f t="shared" si="126"/>
        <v>0</v>
      </c>
      <c r="BD280" s="149">
        <f t="shared" si="127"/>
        <v>0</v>
      </c>
      <c r="BE280" s="149">
        <f>IFERROR(IF(VLOOKUP($D280,Listen!$A$2:$F$45,6,0)="Ja",BB280-MAX(BC280:BD280),BB280-BC280),0)</f>
        <v>0</v>
      </c>
    </row>
    <row r="281" spans="1:57" x14ac:dyDescent="0.25">
      <c r="A281" s="142">
        <v>277</v>
      </c>
      <c r="B281" s="143" t="str">
        <f>IF(AND(E281&lt;&gt;0,D281&lt;&gt;0,F281&lt;&gt;0),IF(C281&lt;&gt;0,CONCATENATE(C281,"-AGr",VLOOKUP(D281,Listen!$A$2:$D$45,4,FALSE),"-",E281,"-",F281,),CONCATENATE("AGr",VLOOKUP(D281,Listen!$A$2:$D$45,4,FALSE),"-",E281,"-",F281)),"keine vollständige ID")</f>
        <v>keine vollständige ID</v>
      </c>
      <c r="C281" s="28"/>
      <c r="D281" s="144"/>
      <c r="E281" s="144"/>
      <c r="F281" s="151"/>
      <c r="G281" s="12"/>
      <c r="H281" s="12"/>
      <c r="I281" s="12"/>
      <c r="J281" s="12"/>
      <c r="K281" s="12"/>
      <c r="L281" s="145">
        <f>IF(E281&gt;A_Stammdaten!$B$12,0,G281+H281-J281)</f>
        <v>0</v>
      </c>
      <c r="M281" s="12"/>
      <c r="N281" s="12"/>
      <c r="O281" s="12"/>
      <c r="P281" s="45">
        <f t="shared" si="105"/>
        <v>0</v>
      </c>
      <c r="Q281" s="26"/>
      <c r="R281" s="26"/>
      <c r="S281" s="26"/>
      <c r="T281" s="26"/>
      <c r="U281" s="146"/>
      <c r="V281" s="26"/>
      <c r="W281" s="46" t="str">
        <f t="shared" si="106"/>
        <v>-</v>
      </c>
      <c r="X281" s="46" t="str">
        <f t="shared" si="107"/>
        <v>-</v>
      </c>
      <c r="Y281" s="46">
        <f>IF(ISBLANK($D281),0,VLOOKUP($D281,Listen!$A$2:$C$45,2,FALSE))</f>
        <v>0</v>
      </c>
      <c r="Z281" s="46">
        <f>IF(ISBLANK($D281),0,VLOOKUP($D281,Listen!$A$2:$C$45,3,FALSE))</f>
        <v>0</v>
      </c>
      <c r="AA281" s="35">
        <f t="shared" si="128"/>
        <v>0</v>
      </c>
      <c r="AB281" s="35">
        <f t="shared" si="128"/>
        <v>0</v>
      </c>
      <c r="AC281" s="35">
        <f>IFERROR(IF(OR($R281&lt;&gt;"Ja",VLOOKUP($D281,Listen!$A$2:$F$45,5,0)="Nein",E281&lt;IF(D281="LNG Anbindungsanlagen gemäß separater Festlegung",2022,2023)),$Y281,$W281),0)</f>
        <v>0</v>
      </c>
      <c r="AD281" s="35">
        <f>IFERROR(IF(OR($R281&lt;&gt;"Ja",VLOOKUP($D281,Listen!$A$2:$F$45,5,0)="Nein",E281&lt;IF(D281="LNG Anbindungsanlagen gemäß separater Festlegung",2022,2023)),$Y281,$W281),0)</f>
        <v>0</v>
      </c>
      <c r="AE281" s="35">
        <f>IFERROR(IF(OR($S281&lt;&gt;"Ja",VLOOKUP($D281,Listen!$A$2:$F$45,6,0)="Nein"),$Y281,$X281),0)</f>
        <v>0</v>
      </c>
      <c r="AF281" s="35">
        <f>IFERROR(IF(OR($S281&lt;&gt;"Ja",VLOOKUP($D281,Listen!$A$2:$F$45,6,0)="Nein"),$Y281,$X281),0)</f>
        <v>0</v>
      </c>
      <c r="AG281" s="35">
        <f>IFERROR(IF(OR($S281&lt;&gt;"Ja",VLOOKUP($D281,Listen!$A$2:$F$45,6,0)="Nein"),$Y281,$X281),0)</f>
        <v>0</v>
      </c>
      <c r="AH281" s="37">
        <f t="shared" si="108"/>
        <v>0</v>
      </c>
      <c r="AI281" s="147">
        <f>IFERROR(IF(VLOOKUP($D281,Listen!$A$2:$F$45,6,0)="Ja",MAX(BC281:BD281),D_SAV!$BC281),0)</f>
        <v>0</v>
      </c>
      <c r="AJ281" s="37">
        <f t="shared" si="109"/>
        <v>0</v>
      </c>
      <c r="AL281" s="149">
        <f t="shared" si="110"/>
        <v>0</v>
      </c>
      <c r="AM281" s="149">
        <f t="shared" si="111"/>
        <v>0</v>
      </c>
      <c r="AN281" s="149">
        <f t="shared" si="112"/>
        <v>0</v>
      </c>
      <c r="AO281" s="149">
        <f t="shared" si="113"/>
        <v>0</v>
      </c>
      <c r="AP281" s="149">
        <f t="shared" si="114"/>
        <v>0</v>
      </c>
      <c r="AQ281" s="149">
        <f t="shared" si="115"/>
        <v>0</v>
      </c>
      <c r="AR281" s="149">
        <f t="shared" si="116"/>
        <v>0</v>
      </c>
      <c r="AS281" s="149">
        <f t="shared" si="117"/>
        <v>0</v>
      </c>
      <c r="AT281" s="149">
        <f t="shared" si="118"/>
        <v>0</v>
      </c>
      <c r="AU281" s="149">
        <f t="shared" si="119"/>
        <v>0</v>
      </c>
      <c r="AV281" s="149">
        <f t="shared" si="120"/>
        <v>0</v>
      </c>
      <c r="AW281" s="149">
        <f t="shared" si="121"/>
        <v>0</v>
      </c>
      <c r="AX281" s="149">
        <f t="shared" si="122"/>
        <v>0</v>
      </c>
      <c r="AY281" s="149">
        <f t="shared" si="123"/>
        <v>0</v>
      </c>
      <c r="AZ281" s="149">
        <f t="shared" si="124"/>
        <v>0</v>
      </c>
      <c r="BA281" s="149">
        <f>IFERROR(IF(VLOOKUP($D281,Listen!$A$2:$F$45,6,0)="Ja",AX281-MAX(AY281:AZ281),AX281-AY281),0)</f>
        <v>0</v>
      </c>
      <c r="BB281" s="149">
        <f t="shared" si="125"/>
        <v>0</v>
      </c>
      <c r="BC281" s="149">
        <f t="shared" si="126"/>
        <v>0</v>
      </c>
      <c r="BD281" s="149">
        <f t="shared" si="127"/>
        <v>0</v>
      </c>
      <c r="BE281" s="149">
        <f>IFERROR(IF(VLOOKUP($D281,Listen!$A$2:$F$45,6,0)="Ja",BB281-MAX(BC281:BD281),BB281-BC281),0)</f>
        <v>0</v>
      </c>
    </row>
    <row r="282" spans="1:57" x14ac:dyDescent="0.25">
      <c r="A282" s="142">
        <v>278</v>
      </c>
      <c r="B282" s="143" t="str">
        <f>IF(AND(E282&lt;&gt;0,D282&lt;&gt;0,F282&lt;&gt;0),IF(C282&lt;&gt;0,CONCATENATE(C282,"-AGr",VLOOKUP(D282,Listen!$A$2:$D$45,4,FALSE),"-",E282,"-",F282,),CONCATENATE("AGr",VLOOKUP(D282,Listen!$A$2:$D$45,4,FALSE),"-",E282,"-",F282)),"keine vollständige ID")</f>
        <v>keine vollständige ID</v>
      </c>
      <c r="C282" s="28"/>
      <c r="D282" s="144"/>
      <c r="E282" s="144"/>
      <c r="F282" s="151"/>
      <c r="G282" s="12"/>
      <c r="H282" s="12"/>
      <c r="I282" s="12"/>
      <c r="J282" s="12"/>
      <c r="K282" s="12"/>
      <c r="L282" s="145">
        <f>IF(E282&gt;A_Stammdaten!$B$12,0,G282+H282-J282)</f>
        <v>0</v>
      </c>
      <c r="M282" s="12"/>
      <c r="N282" s="12"/>
      <c r="O282" s="12"/>
      <c r="P282" s="45">
        <f t="shared" si="105"/>
        <v>0</v>
      </c>
      <c r="Q282" s="26"/>
      <c r="R282" s="26"/>
      <c r="S282" s="26"/>
      <c r="T282" s="26"/>
      <c r="U282" s="146"/>
      <c r="V282" s="26"/>
      <c r="W282" s="46" t="str">
        <f t="shared" si="106"/>
        <v>-</v>
      </c>
      <c r="X282" s="46" t="str">
        <f t="shared" si="107"/>
        <v>-</v>
      </c>
      <c r="Y282" s="46">
        <f>IF(ISBLANK($D282),0,VLOOKUP($D282,Listen!$A$2:$C$45,2,FALSE))</f>
        <v>0</v>
      </c>
      <c r="Z282" s="46">
        <f>IF(ISBLANK($D282),0,VLOOKUP($D282,Listen!$A$2:$C$45,3,FALSE))</f>
        <v>0</v>
      </c>
      <c r="AA282" s="35">
        <f t="shared" si="128"/>
        <v>0</v>
      </c>
      <c r="AB282" s="35">
        <f t="shared" si="128"/>
        <v>0</v>
      </c>
      <c r="AC282" s="35">
        <f>IFERROR(IF(OR($R282&lt;&gt;"Ja",VLOOKUP($D282,Listen!$A$2:$F$45,5,0)="Nein",E282&lt;IF(D282="LNG Anbindungsanlagen gemäß separater Festlegung",2022,2023)),$Y282,$W282),0)</f>
        <v>0</v>
      </c>
      <c r="AD282" s="35">
        <f>IFERROR(IF(OR($R282&lt;&gt;"Ja",VLOOKUP($D282,Listen!$A$2:$F$45,5,0)="Nein",E282&lt;IF(D282="LNG Anbindungsanlagen gemäß separater Festlegung",2022,2023)),$Y282,$W282),0)</f>
        <v>0</v>
      </c>
      <c r="AE282" s="35">
        <f>IFERROR(IF(OR($S282&lt;&gt;"Ja",VLOOKUP($D282,Listen!$A$2:$F$45,6,0)="Nein"),$Y282,$X282),0)</f>
        <v>0</v>
      </c>
      <c r="AF282" s="35">
        <f>IFERROR(IF(OR($S282&lt;&gt;"Ja",VLOOKUP($D282,Listen!$A$2:$F$45,6,0)="Nein"),$Y282,$X282),0)</f>
        <v>0</v>
      </c>
      <c r="AG282" s="35">
        <f>IFERROR(IF(OR($S282&lt;&gt;"Ja",VLOOKUP($D282,Listen!$A$2:$F$45,6,0)="Nein"),$Y282,$X282),0)</f>
        <v>0</v>
      </c>
      <c r="AH282" s="37">
        <f t="shared" si="108"/>
        <v>0</v>
      </c>
      <c r="AI282" s="147">
        <f>IFERROR(IF(VLOOKUP($D282,Listen!$A$2:$F$45,6,0)="Ja",MAX(BC282:BD282),D_SAV!$BC282),0)</f>
        <v>0</v>
      </c>
      <c r="AJ282" s="37">
        <f t="shared" si="109"/>
        <v>0</v>
      </c>
      <c r="AL282" s="149">
        <f t="shared" si="110"/>
        <v>0</v>
      </c>
      <c r="AM282" s="149">
        <f t="shared" si="111"/>
        <v>0</v>
      </c>
      <c r="AN282" s="149">
        <f t="shared" si="112"/>
        <v>0</v>
      </c>
      <c r="AO282" s="149">
        <f t="shared" si="113"/>
        <v>0</v>
      </c>
      <c r="AP282" s="149">
        <f t="shared" si="114"/>
        <v>0</v>
      </c>
      <c r="AQ282" s="149">
        <f t="shared" si="115"/>
        <v>0</v>
      </c>
      <c r="AR282" s="149">
        <f t="shared" si="116"/>
        <v>0</v>
      </c>
      <c r="AS282" s="149">
        <f t="shared" si="117"/>
        <v>0</v>
      </c>
      <c r="AT282" s="149">
        <f t="shared" si="118"/>
        <v>0</v>
      </c>
      <c r="AU282" s="149">
        <f t="shared" si="119"/>
        <v>0</v>
      </c>
      <c r="AV282" s="149">
        <f t="shared" si="120"/>
        <v>0</v>
      </c>
      <c r="AW282" s="149">
        <f t="shared" si="121"/>
        <v>0</v>
      </c>
      <c r="AX282" s="149">
        <f t="shared" si="122"/>
        <v>0</v>
      </c>
      <c r="AY282" s="149">
        <f t="shared" si="123"/>
        <v>0</v>
      </c>
      <c r="AZ282" s="149">
        <f t="shared" si="124"/>
        <v>0</v>
      </c>
      <c r="BA282" s="149">
        <f>IFERROR(IF(VLOOKUP($D282,Listen!$A$2:$F$45,6,0)="Ja",AX282-MAX(AY282:AZ282),AX282-AY282),0)</f>
        <v>0</v>
      </c>
      <c r="BB282" s="149">
        <f t="shared" si="125"/>
        <v>0</v>
      </c>
      <c r="BC282" s="149">
        <f t="shared" si="126"/>
        <v>0</v>
      </c>
      <c r="BD282" s="149">
        <f t="shared" si="127"/>
        <v>0</v>
      </c>
      <c r="BE282" s="149">
        <f>IFERROR(IF(VLOOKUP($D282,Listen!$A$2:$F$45,6,0)="Ja",BB282-MAX(BC282:BD282),BB282-BC282),0)</f>
        <v>0</v>
      </c>
    </row>
    <row r="283" spans="1:57" x14ac:dyDescent="0.25">
      <c r="A283" s="142">
        <v>279</v>
      </c>
      <c r="B283" s="143" t="str">
        <f>IF(AND(E283&lt;&gt;0,D283&lt;&gt;0,F283&lt;&gt;0),IF(C283&lt;&gt;0,CONCATENATE(C283,"-AGr",VLOOKUP(D283,Listen!$A$2:$D$45,4,FALSE),"-",E283,"-",F283,),CONCATENATE("AGr",VLOOKUP(D283,Listen!$A$2:$D$45,4,FALSE),"-",E283,"-",F283)),"keine vollständige ID")</f>
        <v>keine vollständige ID</v>
      </c>
      <c r="C283" s="28"/>
      <c r="D283" s="144"/>
      <c r="E283" s="144"/>
      <c r="F283" s="151"/>
      <c r="G283" s="12"/>
      <c r="H283" s="12"/>
      <c r="I283" s="12"/>
      <c r="J283" s="12"/>
      <c r="K283" s="12"/>
      <c r="L283" s="145">
        <f>IF(E283&gt;A_Stammdaten!$B$12,0,G283+H283-J283)</f>
        <v>0</v>
      </c>
      <c r="M283" s="12"/>
      <c r="N283" s="12"/>
      <c r="O283" s="12"/>
      <c r="P283" s="45">
        <f t="shared" si="105"/>
        <v>0</v>
      </c>
      <c r="Q283" s="26"/>
      <c r="R283" s="26"/>
      <c r="S283" s="26"/>
      <c r="T283" s="26"/>
      <c r="U283" s="146"/>
      <c r="V283" s="26"/>
      <c r="W283" s="46" t="str">
        <f t="shared" si="106"/>
        <v>-</v>
      </c>
      <c r="X283" s="46" t="str">
        <f t="shared" si="107"/>
        <v>-</v>
      </c>
      <c r="Y283" s="46">
        <f>IF(ISBLANK($D283),0,VLOOKUP($D283,Listen!$A$2:$C$45,2,FALSE))</f>
        <v>0</v>
      </c>
      <c r="Z283" s="46">
        <f>IF(ISBLANK($D283),0,VLOOKUP($D283,Listen!$A$2:$C$45,3,FALSE))</f>
        <v>0</v>
      </c>
      <c r="AA283" s="35">
        <f t="shared" si="128"/>
        <v>0</v>
      </c>
      <c r="AB283" s="35">
        <f t="shared" si="128"/>
        <v>0</v>
      </c>
      <c r="AC283" s="35">
        <f>IFERROR(IF(OR($R283&lt;&gt;"Ja",VLOOKUP($D283,Listen!$A$2:$F$45,5,0)="Nein",E283&lt;IF(D283="LNG Anbindungsanlagen gemäß separater Festlegung",2022,2023)),$Y283,$W283),0)</f>
        <v>0</v>
      </c>
      <c r="AD283" s="35">
        <f>IFERROR(IF(OR($R283&lt;&gt;"Ja",VLOOKUP($D283,Listen!$A$2:$F$45,5,0)="Nein",E283&lt;IF(D283="LNG Anbindungsanlagen gemäß separater Festlegung",2022,2023)),$Y283,$W283),0)</f>
        <v>0</v>
      </c>
      <c r="AE283" s="35">
        <f>IFERROR(IF(OR($S283&lt;&gt;"Ja",VLOOKUP($D283,Listen!$A$2:$F$45,6,0)="Nein"),$Y283,$X283),0)</f>
        <v>0</v>
      </c>
      <c r="AF283" s="35">
        <f>IFERROR(IF(OR($S283&lt;&gt;"Ja",VLOOKUP($D283,Listen!$A$2:$F$45,6,0)="Nein"),$Y283,$X283),0)</f>
        <v>0</v>
      </c>
      <c r="AG283" s="35">
        <f>IFERROR(IF(OR($S283&lt;&gt;"Ja",VLOOKUP($D283,Listen!$A$2:$F$45,6,0)="Nein"),$Y283,$X283),0)</f>
        <v>0</v>
      </c>
      <c r="AH283" s="37">
        <f t="shared" si="108"/>
        <v>0</v>
      </c>
      <c r="AI283" s="147">
        <f>IFERROR(IF(VLOOKUP($D283,Listen!$A$2:$F$45,6,0)="Ja",MAX(BC283:BD283),D_SAV!$BC283),0)</f>
        <v>0</v>
      </c>
      <c r="AJ283" s="37">
        <f t="shared" si="109"/>
        <v>0</v>
      </c>
      <c r="AL283" s="149">
        <f t="shared" si="110"/>
        <v>0</v>
      </c>
      <c r="AM283" s="149">
        <f t="shared" si="111"/>
        <v>0</v>
      </c>
      <c r="AN283" s="149">
        <f t="shared" si="112"/>
        <v>0</v>
      </c>
      <c r="AO283" s="149">
        <f t="shared" si="113"/>
        <v>0</v>
      </c>
      <c r="AP283" s="149">
        <f t="shared" si="114"/>
        <v>0</v>
      </c>
      <c r="AQ283" s="149">
        <f t="shared" si="115"/>
        <v>0</v>
      </c>
      <c r="AR283" s="149">
        <f t="shared" si="116"/>
        <v>0</v>
      </c>
      <c r="AS283" s="149">
        <f t="shared" si="117"/>
        <v>0</v>
      </c>
      <c r="AT283" s="149">
        <f t="shared" si="118"/>
        <v>0</v>
      </c>
      <c r="AU283" s="149">
        <f t="shared" si="119"/>
        <v>0</v>
      </c>
      <c r="AV283" s="149">
        <f t="shared" si="120"/>
        <v>0</v>
      </c>
      <c r="AW283" s="149">
        <f t="shared" si="121"/>
        <v>0</v>
      </c>
      <c r="AX283" s="149">
        <f t="shared" si="122"/>
        <v>0</v>
      </c>
      <c r="AY283" s="149">
        <f t="shared" si="123"/>
        <v>0</v>
      </c>
      <c r="AZ283" s="149">
        <f t="shared" si="124"/>
        <v>0</v>
      </c>
      <c r="BA283" s="149">
        <f>IFERROR(IF(VLOOKUP($D283,Listen!$A$2:$F$45,6,0)="Ja",AX283-MAX(AY283:AZ283),AX283-AY283),0)</f>
        <v>0</v>
      </c>
      <c r="BB283" s="149">
        <f t="shared" si="125"/>
        <v>0</v>
      </c>
      <c r="BC283" s="149">
        <f t="shared" si="126"/>
        <v>0</v>
      </c>
      <c r="BD283" s="149">
        <f t="shared" si="127"/>
        <v>0</v>
      </c>
      <c r="BE283" s="149">
        <f>IFERROR(IF(VLOOKUP($D283,Listen!$A$2:$F$45,6,0)="Ja",BB283-MAX(BC283:BD283),BB283-BC283),0)</f>
        <v>0</v>
      </c>
    </row>
    <row r="284" spans="1:57" x14ac:dyDescent="0.25">
      <c r="A284" s="142">
        <v>280</v>
      </c>
      <c r="B284" s="143" t="str">
        <f>IF(AND(E284&lt;&gt;0,D284&lt;&gt;0,F284&lt;&gt;0),IF(C284&lt;&gt;0,CONCATENATE(C284,"-AGr",VLOOKUP(D284,Listen!$A$2:$D$45,4,FALSE),"-",E284,"-",F284,),CONCATENATE("AGr",VLOOKUP(D284,Listen!$A$2:$D$45,4,FALSE),"-",E284,"-",F284)),"keine vollständige ID")</f>
        <v>keine vollständige ID</v>
      </c>
      <c r="C284" s="28"/>
      <c r="D284" s="144"/>
      <c r="E284" s="144"/>
      <c r="F284" s="151"/>
      <c r="G284" s="12"/>
      <c r="H284" s="12"/>
      <c r="I284" s="12"/>
      <c r="J284" s="12"/>
      <c r="K284" s="12"/>
      <c r="L284" s="145">
        <f>IF(E284&gt;A_Stammdaten!$B$12,0,G284+H284-J284)</f>
        <v>0</v>
      </c>
      <c r="M284" s="12"/>
      <c r="N284" s="12"/>
      <c r="O284" s="12"/>
      <c r="P284" s="45">
        <f t="shared" si="105"/>
        <v>0</v>
      </c>
      <c r="Q284" s="26"/>
      <c r="R284" s="26"/>
      <c r="S284" s="26"/>
      <c r="T284" s="26"/>
      <c r="U284" s="146"/>
      <c r="V284" s="26"/>
      <c r="W284" s="46" t="str">
        <f t="shared" si="106"/>
        <v>-</v>
      </c>
      <c r="X284" s="46" t="str">
        <f t="shared" si="107"/>
        <v>-</v>
      </c>
      <c r="Y284" s="46">
        <f>IF(ISBLANK($D284),0,VLOOKUP($D284,Listen!$A$2:$C$45,2,FALSE))</f>
        <v>0</v>
      </c>
      <c r="Z284" s="46">
        <f>IF(ISBLANK($D284),0,VLOOKUP($D284,Listen!$A$2:$C$45,3,FALSE))</f>
        <v>0</v>
      </c>
      <c r="AA284" s="35">
        <f t="shared" si="128"/>
        <v>0</v>
      </c>
      <c r="AB284" s="35">
        <f t="shared" si="128"/>
        <v>0</v>
      </c>
      <c r="AC284" s="35">
        <f>IFERROR(IF(OR($R284&lt;&gt;"Ja",VLOOKUP($D284,Listen!$A$2:$F$45,5,0)="Nein",E284&lt;IF(D284="LNG Anbindungsanlagen gemäß separater Festlegung",2022,2023)),$Y284,$W284),0)</f>
        <v>0</v>
      </c>
      <c r="AD284" s="35">
        <f>IFERROR(IF(OR($R284&lt;&gt;"Ja",VLOOKUP($D284,Listen!$A$2:$F$45,5,0)="Nein",E284&lt;IF(D284="LNG Anbindungsanlagen gemäß separater Festlegung",2022,2023)),$Y284,$W284),0)</f>
        <v>0</v>
      </c>
      <c r="AE284" s="35">
        <f>IFERROR(IF(OR($S284&lt;&gt;"Ja",VLOOKUP($D284,Listen!$A$2:$F$45,6,0)="Nein"),$Y284,$X284),0)</f>
        <v>0</v>
      </c>
      <c r="AF284" s="35">
        <f>IFERROR(IF(OR($S284&lt;&gt;"Ja",VLOOKUP($D284,Listen!$A$2:$F$45,6,0)="Nein"),$Y284,$X284),0)</f>
        <v>0</v>
      </c>
      <c r="AG284" s="35">
        <f>IFERROR(IF(OR($S284&lt;&gt;"Ja",VLOOKUP($D284,Listen!$A$2:$F$45,6,0)="Nein"),$Y284,$X284),0)</f>
        <v>0</v>
      </c>
      <c r="AH284" s="37">
        <f t="shared" si="108"/>
        <v>0</v>
      </c>
      <c r="AI284" s="147">
        <f>IFERROR(IF(VLOOKUP($D284,Listen!$A$2:$F$45,6,0)="Ja",MAX(BC284:BD284),D_SAV!$BC284),0)</f>
        <v>0</v>
      </c>
      <c r="AJ284" s="37">
        <f t="shared" si="109"/>
        <v>0</v>
      </c>
      <c r="AL284" s="149">
        <f t="shared" si="110"/>
        <v>0</v>
      </c>
      <c r="AM284" s="149">
        <f t="shared" si="111"/>
        <v>0</v>
      </c>
      <c r="AN284" s="149">
        <f t="shared" si="112"/>
        <v>0</v>
      </c>
      <c r="AO284" s="149">
        <f t="shared" si="113"/>
        <v>0</v>
      </c>
      <c r="AP284" s="149">
        <f t="shared" si="114"/>
        <v>0</v>
      </c>
      <c r="AQ284" s="149">
        <f t="shared" si="115"/>
        <v>0</v>
      </c>
      <c r="AR284" s="149">
        <f t="shared" si="116"/>
        <v>0</v>
      </c>
      <c r="AS284" s="149">
        <f t="shared" si="117"/>
        <v>0</v>
      </c>
      <c r="AT284" s="149">
        <f t="shared" si="118"/>
        <v>0</v>
      </c>
      <c r="AU284" s="149">
        <f t="shared" si="119"/>
        <v>0</v>
      </c>
      <c r="AV284" s="149">
        <f t="shared" si="120"/>
        <v>0</v>
      </c>
      <c r="AW284" s="149">
        <f t="shared" si="121"/>
        <v>0</v>
      </c>
      <c r="AX284" s="149">
        <f t="shared" si="122"/>
        <v>0</v>
      </c>
      <c r="AY284" s="149">
        <f t="shared" si="123"/>
        <v>0</v>
      </c>
      <c r="AZ284" s="149">
        <f t="shared" si="124"/>
        <v>0</v>
      </c>
      <c r="BA284" s="149">
        <f>IFERROR(IF(VLOOKUP($D284,Listen!$A$2:$F$45,6,0)="Ja",AX284-MAX(AY284:AZ284),AX284-AY284),0)</f>
        <v>0</v>
      </c>
      <c r="BB284" s="149">
        <f t="shared" si="125"/>
        <v>0</v>
      </c>
      <c r="BC284" s="149">
        <f t="shared" si="126"/>
        <v>0</v>
      </c>
      <c r="BD284" s="149">
        <f t="shared" si="127"/>
        <v>0</v>
      </c>
      <c r="BE284" s="149">
        <f>IFERROR(IF(VLOOKUP($D284,Listen!$A$2:$F$45,6,0)="Ja",BB284-MAX(BC284:BD284),BB284-BC284),0)</f>
        <v>0</v>
      </c>
    </row>
    <row r="285" spans="1:57" x14ac:dyDescent="0.25">
      <c r="A285" s="142">
        <v>281</v>
      </c>
      <c r="B285" s="143" t="str">
        <f>IF(AND(E285&lt;&gt;0,D285&lt;&gt;0,F285&lt;&gt;0),IF(C285&lt;&gt;0,CONCATENATE(C285,"-AGr",VLOOKUP(D285,Listen!$A$2:$D$45,4,FALSE),"-",E285,"-",F285,),CONCATENATE("AGr",VLOOKUP(D285,Listen!$A$2:$D$45,4,FALSE),"-",E285,"-",F285)),"keine vollständige ID")</f>
        <v>keine vollständige ID</v>
      </c>
      <c r="C285" s="28"/>
      <c r="D285" s="144"/>
      <c r="E285" s="144"/>
      <c r="F285" s="151"/>
      <c r="G285" s="12"/>
      <c r="H285" s="12"/>
      <c r="I285" s="12"/>
      <c r="J285" s="12"/>
      <c r="K285" s="12"/>
      <c r="L285" s="145">
        <f>IF(E285&gt;A_Stammdaten!$B$12,0,G285+H285-J285)</f>
        <v>0</v>
      </c>
      <c r="M285" s="12"/>
      <c r="N285" s="12"/>
      <c r="O285" s="12"/>
      <c r="P285" s="45">
        <f t="shared" si="105"/>
        <v>0</v>
      </c>
      <c r="Q285" s="26"/>
      <c r="R285" s="26"/>
      <c r="S285" s="26"/>
      <c r="T285" s="26"/>
      <c r="U285" s="146"/>
      <c r="V285" s="26"/>
      <c r="W285" s="46" t="str">
        <f t="shared" si="106"/>
        <v>-</v>
      </c>
      <c r="X285" s="46" t="str">
        <f t="shared" si="107"/>
        <v>-</v>
      </c>
      <c r="Y285" s="46">
        <f>IF(ISBLANK($D285),0,VLOOKUP($D285,Listen!$A$2:$C$45,2,FALSE))</f>
        <v>0</v>
      </c>
      <c r="Z285" s="46">
        <f>IF(ISBLANK($D285),0,VLOOKUP($D285,Listen!$A$2:$C$45,3,FALSE))</f>
        <v>0</v>
      </c>
      <c r="AA285" s="35">
        <f t="shared" ref="AA285:AB304" si="129">IFERROR($Y285,0)</f>
        <v>0</v>
      </c>
      <c r="AB285" s="35">
        <f t="shared" si="129"/>
        <v>0</v>
      </c>
      <c r="AC285" s="35">
        <f>IFERROR(IF(OR($R285&lt;&gt;"Ja",VLOOKUP($D285,Listen!$A$2:$F$45,5,0)="Nein",E285&lt;IF(D285="LNG Anbindungsanlagen gemäß separater Festlegung",2022,2023)),$Y285,$W285),0)</f>
        <v>0</v>
      </c>
      <c r="AD285" s="35">
        <f>IFERROR(IF(OR($R285&lt;&gt;"Ja",VLOOKUP($D285,Listen!$A$2:$F$45,5,0)="Nein",E285&lt;IF(D285="LNG Anbindungsanlagen gemäß separater Festlegung",2022,2023)),$Y285,$W285),0)</f>
        <v>0</v>
      </c>
      <c r="AE285" s="35">
        <f>IFERROR(IF(OR($S285&lt;&gt;"Ja",VLOOKUP($D285,Listen!$A$2:$F$45,6,0)="Nein"),$Y285,$X285),0)</f>
        <v>0</v>
      </c>
      <c r="AF285" s="35">
        <f>IFERROR(IF(OR($S285&lt;&gt;"Ja",VLOOKUP($D285,Listen!$A$2:$F$45,6,0)="Nein"),$Y285,$X285),0)</f>
        <v>0</v>
      </c>
      <c r="AG285" s="35">
        <f>IFERROR(IF(OR($S285&lt;&gt;"Ja",VLOOKUP($D285,Listen!$A$2:$F$45,6,0)="Nein"),$Y285,$X285),0)</f>
        <v>0</v>
      </c>
      <c r="AH285" s="37">
        <f t="shared" si="108"/>
        <v>0</v>
      </c>
      <c r="AI285" s="147">
        <f>IFERROR(IF(VLOOKUP($D285,Listen!$A$2:$F$45,6,0)="Ja",MAX(BC285:BD285),D_SAV!$BC285),0)</f>
        <v>0</v>
      </c>
      <c r="AJ285" s="37">
        <f t="shared" si="109"/>
        <v>0</v>
      </c>
      <c r="AL285" s="149">
        <f t="shared" si="110"/>
        <v>0</v>
      </c>
      <c r="AM285" s="149">
        <f t="shared" si="111"/>
        <v>0</v>
      </c>
      <c r="AN285" s="149">
        <f t="shared" si="112"/>
        <v>0</v>
      </c>
      <c r="AO285" s="149">
        <f t="shared" si="113"/>
        <v>0</v>
      </c>
      <c r="AP285" s="149">
        <f t="shared" si="114"/>
        <v>0</v>
      </c>
      <c r="AQ285" s="149">
        <f t="shared" si="115"/>
        <v>0</v>
      </c>
      <c r="AR285" s="149">
        <f t="shared" si="116"/>
        <v>0</v>
      </c>
      <c r="AS285" s="149">
        <f t="shared" si="117"/>
        <v>0</v>
      </c>
      <c r="AT285" s="149">
        <f t="shared" si="118"/>
        <v>0</v>
      </c>
      <c r="AU285" s="149">
        <f t="shared" si="119"/>
        <v>0</v>
      </c>
      <c r="AV285" s="149">
        <f t="shared" si="120"/>
        <v>0</v>
      </c>
      <c r="AW285" s="149">
        <f t="shared" si="121"/>
        <v>0</v>
      </c>
      <c r="AX285" s="149">
        <f t="shared" si="122"/>
        <v>0</v>
      </c>
      <c r="AY285" s="149">
        <f t="shared" si="123"/>
        <v>0</v>
      </c>
      <c r="AZ285" s="149">
        <f t="shared" si="124"/>
        <v>0</v>
      </c>
      <c r="BA285" s="149">
        <f>IFERROR(IF(VLOOKUP($D285,Listen!$A$2:$F$45,6,0)="Ja",AX285-MAX(AY285:AZ285),AX285-AY285),0)</f>
        <v>0</v>
      </c>
      <c r="BB285" s="149">
        <f t="shared" si="125"/>
        <v>0</v>
      </c>
      <c r="BC285" s="149">
        <f t="shared" si="126"/>
        <v>0</v>
      </c>
      <c r="BD285" s="149">
        <f t="shared" si="127"/>
        <v>0</v>
      </c>
      <c r="BE285" s="149">
        <f>IFERROR(IF(VLOOKUP($D285,Listen!$A$2:$F$45,6,0)="Ja",BB285-MAX(BC285:BD285),BB285-BC285),0)</f>
        <v>0</v>
      </c>
    </row>
    <row r="286" spans="1:57" x14ac:dyDescent="0.25">
      <c r="A286" s="142">
        <v>282</v>
      </c>
      <c r="B286" s="143" t="str">
        <f>IF(AND(E286&lt;&gt;0,D286&lt;&gt;0,F286&lt;&gt;0),IF(C286&lt;&gt;0,CONCATENATE(C286,"-AGr",VLOOKUP(D286,Listen!$A$2:$D$45,4,FALSE),"-",E286,"-",F286,),CONCATENATE("AGr",VLOOKUP(D286,Listen!$A$2:$D$45,4,FALSE),"-",E286,"-",F286)),"keine vollständige ID")</f>
        <v>keine vollständige ID</v>
      </c>
      <c r="C286" s="28"/>
      <c r="D286" s="144"/>
      <c r="E286" s="144"/>
      <c r="F286" s="151"/>
      <c r="G286" s="12"/>
      <c r="H286" s="12"/>
      <c r="I286" s="12"/>
      <c r="J286" s="12"/>
      <c r="K286" s="12"/>
      <c r="L286" s="145">
        <f>IF(E286&gt;A_Stammdaten!$B$12,0,G286+H286-J286)</f>
        <v>0</v>
      </c>
      <c r="M286" s="12"/>
      <c r="N286" s="12"/>
      <c r="O286" s="12"/>
      <c r="P286" s="45">
        <f t="shared" si="105"/>
        <v>0</v>
      </c>
      <c r="Q286" s="26"/>
      <c r="R286" s="26"/>
      <c r="S286" s="26"/>
      <c r="T286" s="26"/>
      <c r="U286" s="146"/>
      <c r="V286" s="26"/>
      <c r="W286" s="46" t="str">
        <f t="shared" si="106"/>
        <v>-</v>
      </c>
      <c r="X286" s="46" t="str">
        <f t="shared" si="107"/>
        <v>-</v>
      </c>
      <c r="Y286" s="46">
        <f>IF(ISBLANK($D286),0,VLOOKUP($D286,Listen!$A$2:$C$45,2,FALSE))</f>
        <v>0</v>
      </c>
      <c r="Z286" s="46">
        <f>IF(ISBLANK($D286),0,VLOOKUP($D286,Listen!$A$2:$C$45,3,FALSE))</f>
        <v>0</v>
      </c>
      <c r="AA286" s="35">
        <f t="shared" si="129"/>
        <v>0</v>
      </c>
      <c r="AB286" s="35">
        <f t="shared" si="129"/>
        <v>0</v>
      </c>
      <c r="AC286" s="35">
        <f>IFERROR(IF(OR($R286&lt;&gt;"Ja",VLOOKUP($D286,Listen!$A$2:$F$45,5,0)="Nein",E286&lt;IF(D286="LNG Anbindungsanlagen gemäß separater Festlegung",2022,2023)),$Y286,$W286),0)</f>
        <v>0</v>
      </c>
      <c r="AD286" s="35">
        <f>IFERROR(IF(OR($R286&lt;&gt;"Ja",VLOOKUP($D286,Listen!$A$2:$F$45,5,0)="Nein",E286&lt;IF(D286="LNG Anbindungsanlagen gemäß separater Festlegung",2022,2023)),$Y286,$W286),0)</f>
        <v>0</v>
      </c>
      <c r="AE286" s="35">
        <f>IFERROR(IF(OR($S286&lt;&gt;"Ja",VLOOKUP($D286,Listen!$A$2:$F$45,6,0)="Nein"),$Y286,$X286),0)</f>
        <v>0</v>
      </c>
      <c r="AF286" s="35">
        <f>IFERROR(IF(OR($S286&lt;&gt;"Ja",VLOOKUP($D286,Listen!$A$2:$F$45,6,0)="Nein"),$Y286,$X286),0)</f>
        <v>0</v>
      </c>
      <c r="AG286" s="35">
        <f>IFERROR(IF(OR($S286&lt;&gt;"Ja",VLOOKUP($D286,Listen!$A$2:$F$45,6,0)="Nein"),$Y286,$X286),0)</f>
        <v>0</v>
      </c>
      <c r="AH286" s="37">
        <f t="shared" si="108"/>
        <v>0</v>
      </c>
      <c r="AI286" s="147">
        <f>IFERROR(IF(VLOOKUP($D286,Listen!$A$2:$F$45,6,0)="Ja",MAX(BC286:BD286),D_SAV!$BC286),0)</f>
        <v>0</v>
      </c>
      <c r="AJ286" s="37">
        <f t="shared" si="109"/>
        <v>0</v>
      </c>
      <c r="AL286" s="149">
        <f t="shared" si="110"/>
        <v>0</v>
      </c>
      <c r="AM286" s="149">
        <f t="shared" si="111"/>
        <v>0</v>
      </c>
      <c r="AN286" s="149">
        <f t="shared" si="112"/>
        <v>0</v>
      </c>
      <c r="AO286" s="149">
        <f t="shared" si="113"/>
        <v>0</v>
      </c>
      <c r="AP286" s="149">
        <f t="shared" si="114"/>
        <v>0</v>
      </c>
      <c r="AQ286" s="149">
        <f t="shared" si="115"/>
        <v>0</v>
      </c>
      <c r="AR286" s="149">
        <f t="shared" si="116"/>
        <v>0</v>
      </c>
      <c r="AS286" s="149">
        <f t="shared" si="117"/>
        <v>0</v>
      </c>
      <c r="AT286" s="149">
        <f t="shared" si="118"/>
        <v>0</v>
      </c>
      <c r="AU286" s="149">
        <f t="shared" si="119"/>
        <v>0</v>
      </c>
      <c r="AV286" s="149">
        <f t="shared" si="120"/>
        <v>0</v>
      </c>
      <c r="AW286" s="149">
        <f t="shared" si="121"/>
        <v>0</v>
      </c>
      <c r="AX286" s="149">
        <f t="shared" si="122"/>
        <v>0</v>
      </c>
      <c r="AY286" s="149">
        <f t="shared" si="123"/>
        <v>0</v>
      </c>
      <c r="AZ286" s="149">
        <f t="shared" si="124"/>
        <v>0</v>
      </c>
      <c r="BA286" s="149">
        <f>IFERROR(IF(VLOOKUP($D286,Listen!$A$2:$F$45,6,0)="Ja",AX286-MAX(AY286:AZ286),AX286-AY286),0)</f>
        <v>0</v>
      </c>
      <c r="BB286" s="149">
        <f t="shared" si="125"/>
        <v>0</v>
      </c>
      <c r="BC286" s="149">
        <f t="shared" si="126"/>
        <v>0</v>
      </c>
      <c r="BD286" s="149">
        <f t="shared" si="127"/>
        <v>0</v>
      </c>
      <c r="BE286" s="149">
        <f>IFERROR(IF(VLOOKUP($D286,Listen!$A$2:$F$45,6,0)="Ja",BB286-MAX(BC286:BD286),BB286-BC286),0)</f>
        <v>0</v>
      </c>
    </row>
    <row r="287" spans="1:57" x14ac:dyDescent="0.25">
      <c r="A287" s="142">
        <v>283</v>
      </c>
      <c r="B287" s="143" t="str">
        <f>IF(AND(E287&lt;&gt;0,D287&lt;&gt;0,F287&lt;&gt;0),IF(C287&lt;&gt;0,CONCATENATE(C287,"-AGr",VLOOKUP(D287,Listen!$A$2:$D$45,4,FALSE),"-",E287,"-",F287,),CONCATENATE("AGr",VLOOKUP(D287,Listen!$A$2:$D$45,4,FALSE),"-",E287,"-",F287)),"keine vollständige ID")</f>
        <v>keine vollständige ID</v>
      </c>
      <c r="C287" s="28"/>
      <c r="D287" s="144"/>
      <c r="E287" s="144"/>
      <c r="F287" s="151"/>
      <c r="G287" s="12"/>
      <c r="H287" s="12"/>
      <c r="I287" s="12"/>
      <c r="J287" s="12"/>
      <c r="K287" s="12"/>
      <c r="L287" s="145">
        <f>IF(E287&gt;A_Stammdaten!$B$12,0,G287+H287-J287)</f>
        <v>0</v>
      </c>
      <c r="M287" s="12"/>
      <c r="N287" s="12"/>
      <c r="O287" s="12"/>
      <c r="P287" s="45">
        <f t="shared" si="105"/>
        <v>0</v>
      </c>
      <c r="Q287" s="26"/>
      <c r="R287" s="26"/>
      <c r="S287" s="26"/>
      <c r="T287" s="26"/>
      <c r="U287" s="146"/>
      <c r="V287" s="26"/>
      <c r="W287" s="46" t="str">
        <f t="shared" si="106"/>
        <v>-</v>
      </c>
      <c r="X287" s="46" t="str">
        <f t="shared" si="107"/>
        <v>-</v>
      </c>
      <c r="Y287" s="46">
        <f>IF(ISBLANK($D287),0,VLOOKUP($D287,Listen!$A$2:$C$45,2,FALSE))</f>
        <v>0</v>
      </c>
      <c r="Z287" s="46">
        <f>IF(ISBLANK($D287),0,VLOOKUP($D287,Listen!$A$2:$C$45,3,FALSE))</f>
        <v>0</v>
      </c>
      <c r="AA287" s="35">
        <f t="shared" si="129"/>
        <v>0</v>
      </c>
      <c r="AB287" s="35">
        <f t="shared" si="129"/>
        <v>0</v>
      </c>
      <c r="AC287" s="35">
        <f>IFERROR(IF(OR($R287&lt;&gt;"Ja",VLOOKUP($D287,Listen!$A$2:$F$45,5,0)="Nein",E287&lt;IF(D287="LNG Anbindungsanlagen gemäß separater Festlegung",2022,2023)),$Y287,$W287),0)</f>
        <v>0</v>
      </c>
      <c r="AD287" s="35">
        <f>IFERROR(IF(OR($R287&lt;&gt;"Ja",VLOOKUP($D287,Listen!$A$2:$F$45,5,0)="Nein",E287&lt;IF(D287="LNG Anbindungsanlagen gemäß separater Festlegung",2022,2023)),$Y287,$W287),0)</f>
        <v>0</v>
      </c>
      <c r="AE287" s="35">
        <f>IFERROR(IF(OR($S287&lt;&gt;"Ja",VLOOKUP($D287,Listen!$A$2:$F$45,6,0)="Nein"),$Y287,$X287),0)</f>
        <v>0</v>
      </c>
      <c r="AF287" s="35">
        <f>IFERROR(IF(OR($S287&lt;&gt;"Ja",VLOOKUP($D287,Listen!$A$2:$F$45,6,0)="Nein"),$Y287,$X287),0)</f>
        <v>0</v>
      </c>
      <c r="AG287" s="35">
        <f>IFERROR(IF(OR($S287&lt;&gt;"Ja",VLOOKUP($D287,Listen!$A$2:$F$45,6,0)="Nein"),$Y287,$X287),0)</f>
        <v>0</v>
      </c>
      <c r="AH287" s="37">
        <f t="shared" si="108"/>
        <v>0</v>
      </c>
      <c r="AI287" s="147">
        <f>IFERROR(IF(VLOOKUP($D287,Listen!$A$2:$F$45,6,0)="Ja",MAX(BC287:BD287),D_SAV!$BC287),0)</f>
        <v>0</v>
      </c>
      <c r="AJ287" s="37">
        <f t="shared" si="109"/>
        <v>0</v>
      </c>
      <c r="AL287" s="149">
        <f t="shared" si="110"/>
        <v>0</v>
      </c>
      <c r="AM287" s="149">
        <f t="shared" si="111"/>
        <v>0</v>
      </c>
      <c r="AN287" s="149">
        <f t="shared" si="112"/>
        <v>0</v>
      </c>
      <c r="AO287" s="149">
        <f t="shared" si="113"/>
        <v>0</v>
      </c>
      <c r="AP287" s="149">
        <f t="shared" si="114"/>
        <v>0</v>
      </c>
      <c r="AQ287" s="149">
        <f t="shared" si="115"/>
        <v>0</v>
      </c>
      <c r="AR287" s="149">
        <f t="shared" si="116"/>
        <v>0</v>
      </c>
      <c r="AS287" s="149">
        <f t="shared" si="117"/>
        <v>0</v>
      </c>
      <c r="AT287" s="149">
        <f t="shared" si="118"/>
        <v>0</v>
      </c>
      <c r="AU287" s="149">
        <f t="shared" si="119"/>
        <v>0</v>
      </c>
      <c r="AV287" s="149">
        <f t="shared" si="120"/>
        <v>0</v>
      </c>
      <c r="AW287" s="149">
        <f t="shared" si="121"/>
        <v>0</v>
      </c>
      <c r="AX287" s="149">
        <f t="shared" si="122"/>
        <v>0</v>
      </c>
      <c r="AY287" s="149">
        <f t="shared" si="123"/>
        <v>0</v>
      </c>
      <c r="AZ287" s="149">
        <f t="shared" si="124"/>
        <v>0</v>
      </c>
      <c r="BA287" s="149">
        <f>IFERROR(IF(VLOOKUP($D287,Listen!$A$2:$F$45,6,0)="Ja",AX287-MAX(AY287:AZ287),AX287-AY287),0)</f>
        <v>0</v>
      </c>
      <c r="BB287" s="149">
        <f t="shared" si="125"/>
        <v>0</v>
      </c>
      <c r="BC287" s="149">
        <f t="shared" si="126"/>
        <v>0</v>
      </c>
      <c r="BD287" s="149">
        <f t="shared" si="127"/>
        <v>0</v>
      </c>
      <c r="BE287" s="149">
        <f>IFERROR(IF(VLOOKUP($D287,Listen!$A$2:$F$45,6,0)="Ja",BB287-MAX(BC287:BD287),BB287-BC287),0)</f>
        <v>0</v>
      </c>
    </row>
    <row r="288" spans="1:57" x14ac:dyDescent="0.25">
      <c r="A288" s="142">
        <v>284</v>
      </c>
      <c r="B288" s="143" t="str">
        <f>IF(AND(E288&lt;&gt;0,D288&lt;&gt;0,F288&lt;&gt;0),IF(C288&lt;&gt;0,CONCATENATE(C288,"-AGr",VLOOKUP(D288,Listen!$A$2:$D$45,4,FALSE),"-",E288,"-",F288,),CONCATENATE("AGr",VLOOKUP(D288,Listen!$A$2:$D$45,4,FALSE),"-",E288,"-",F288)),"keine vollständige ID")</f>
        <v>keine vollständige ID</v>
      </c>
      <c r="C288" s="28"/>
      <c r="D288" s="144"/>
      <c r="E288" s="144"/>
      <c r="F288" s="151"/>
      <c r="G288" s="12"/>
      <c r="H288" s="12"/>
      <c r="I288" s="12"/>
      <c r="J288" s="12"/>
      <c r="K288" s="12"/>
      <c r="L288" s="145">
        <f>IF(E288&gt;A_Stammdaten!$B$12,0,G288+H288-J288)</f>
        <v>0</v>
      </c>
      <c r="M288" s="12"/>
      <c r="N288" s="12"/>
      <c r="O288" s="12"/>
      <c r="P288" s="45">
        <f t="shared" si="105"/>
        <v>0</v>
      </c>
      <c r="Q288" s="26"/>
      <c r="R288" s="26"/>
      <c r="S288" s="26"/>
      <c r="T288" s="26"/>
      <c r="U288" s="146"/>
      <c r="V288" s="26"/>
      <c r="W288" s="46" t="str">
        <f t="shared" si="106"/>
        <v>-</v>
      </c>
      <c r="X288" s="46" t="str">
        <f t="shared" si="107"/>
        <v>-</v>
      </c>
      <c r="Y288" s="46">
        <f>IF(ISBLANK($D288),0,VLOOKUP($D288,Listen!$A$2:$C$45,2,FALSE))</f>
        <v>0</v>
      </c>
      <c r="Z288" s="46">
        <f>IF(ISBLANK($D288),0,VLOOKUP($D288,Listen!$A$2:$C$45,3,FALSE))</f>
        <v>0</v>
      </c>
      <c r="AA288" s="35">
        <f t="shared" si="129"/>
        <v>0</v>
      </c>
      <c r="AB288" s="35">
        <f t="shared" si="129"/>
        <v>0</v>
      </c>
      <c r="AC288" s="35">
        <f>IFERROR(IF(OR($R288&lt;&gt;"Ja",VLOOKUP($D288,Listen!$A$2:$F$45,5,0)="Nein",E288&lt;IF(D288="LNG Anbindungsanlagen gemäß separater Festlegung",2022,2023)),$Y288,$W288),0)</f>
        <v>0</v>
      </c>
      <c r="AD288" s="35">
        <f>IFERROR(IF(OR($R288&lt;&gt;"Ja",VLOOKUP($D288,Listen!$A$2:$F$45,5,0)="Nein",E288&lt;IF(D288="LNG Anbindungsanlagen gemäß separater Festlegung",2022,2023)),$Y288,$W288),0)</f>
        <v>0</v>
      </c>
      <c r="AE288" s="35">
        <f>IFERROR(IF(OR($S288&lt;&gt;"Ja",VLOOKUP($D288,Listen!$A$2:$F$45,6,0)="Nein"),$Y288,$X288),0)</f>
        <v>0</v>
      </c>
      <c r="AF288" s="35">
        <f>IFERROR(IF(OR($S288&lt;&gt;"Ja",VLOOKUP($D288,Listen!$A$2:$F$45,6,0)="Nein"),$Y288,$X288),0)</f>
        <v>0</v>
      </c>
      <c r="AG288" s="35">
        <f>IFERROR(IF(OR($S288&lt;&gt;"Ja",VLOOKUP($D288,Listen!$A$2:$F$45,6,0)="Nein"),$Y288,$X288),0)</f>
        <v>0</v>
      </c>
      <c r="AH288" s="37">
        <f t="shared" si="108"/>
        <v>0</v>
      </c>
      <c r="AI288" s="147">
        <f>IFERROR(IF(VLOOKUP($D288,Listen!$A$2:$F$45,6,0)="Ja",MAX(BC288:BD288),D_SAV!$BC288),0)</f>
        <v>0</v>
      </c>
      <c r="AJ288" s="37">
        <f t="shared" si="109"/>
        <v>0</v>
      </c>
      <c r="AL288" s="149">
        <f t="shared" si="110"/>
        <v>0</v>
      </c>
      <c r="AM288" s="149">
        <f t="shared" si="111"/>
        <v>0</v>
      </c>
      <c r="AN288" s="149">
        <f t="shared" si="112"/>
        <v>0</v>
      </c>
      <c r="AO288" s="149">
        <f t="shared" si="113"/>
        <v>0</v>
      </c>
      <c r="AP288" s="149">
        <f t="shared" si="114"/>
        <v>0</v>
      </c>
      <c r="AQ288" s="149">
        <f t="shared" si="115"/>
        <v>0</v>
      </c>
      <c r="AR288" s="149">
        <f t="shared" si="116"/>
        <v>0</v>
      </c>
      <c r="AS288" s="149">
        <f t="shared" si="117"/>
        <v>0</v>
      </c>
      <c r="AT288" s="149">
        <f t="shared" si="118"/>
        <v>0</v>
      </c>
      <c r="AU288" s="149">
        <f t="shared" si="119"/>
        <v>0</v>
      </c>
      <c r="AV288" s="149">
        <f t="shared" si="120"/>
        <v>0</v>
      </c>
      <c r="AW288" s="149">
        <f t="shared" si="121"/>
        <v>0</v>
      </c>
      <c r="AX288" s="149">
        <f t="shared" si="122"/>
        <v>0</v>
      </c>
      <c r="AY288" s="149">
        <f t="shared" si="123"/>
        <v>0</v>
      </c>
      <c r="AZ288" s="149">
        <f t="shared" si="124"/>
        <v>0</v>
      </c>
      <c r="BA288" s="149">
        <f>IFERROR(IF(VLOOKUP($D288,Listen!$A$2:$F$45,6,0)="Ja",AX288-MAX(AY288:AZ288),AX288-AY288),0)</f>
        <v>0</v>
      </c>
      <c r="BB288" s="149">
        <f t="shared" si="125"/>
        <v>0</v>
      </c>
      <c r="BC288" s="149">
        <f t="shared" si="126"/>
        <v>0</v>
      </c>
      <c r="BD288" s="149">
        <f t="shared" si="127"/>
        <v>0</v>
      </c>
      <c r="BE288" s="149">
        <f>IFERROR(IF(VLOOKUP($D288,Listen!$A$2:$F$45,6,0)="Ja",BB288-MAX(BC288:BD288),BB288-BC288),0)</f>
        <v>0</v>
      </c>
    </row>
    <row r="289" spans="1:57" x14ac:dyDescent="0.25">
      <c r="A289" s="142">
        <v>285</v>
      </c>
      <c r="B289" s="143" t="str">
        <f>IF(AND(E289&lt;&gt;0,D289&lt;&gt;0,F289&lt;&gt;0),IF(C289&lt;&gt;0,CONCATENATE(C289,"-AGr",VLOOKUP(D289,Listen!$A$2:$D$45,4,FALSE),"-",E289,"-",F289,),CONCATENATE("AGr",VLOOKUP(D289,Listen!$A$2:$D$45,4,FALSE),"-",E289,"-",F289)),"keine vollständige ID")</f>
        <v>keine vollständige ID</v>
      </c>
      <c r="C289" s="28"/>
      <c r="D289" s="144"/>
      <c r="E289" s="144"/>
      <c r="F289" s="151"/>
      <c r="G289" s="12"/>
      <c r="H289" s="12"/>
      <c r="I289" s="12"/>
      <c r="J289" s="12"/>
      <c r="K289" s="12"/>
      <c r="L289" s="145">
        <f>IF(E289&gt;A_Stammdaten!$B$12,0,G289+H289-J289)</f>
        <v>0</v>
      </c>
      <c r="M289" s="12"/>
      <c r="N289" s="12"/>
      <c r="O289" s="12"/>
      <c r="P289" s="45">
        <f t="shared" si="105"/>
        <v>0</v>
      </c>
      <c r="Q289" s="26"/>
      <c r="R289" s="26"/>
      <c r="S289" s="26"/>
      <c r="T289" s="26"/>
      <c r="U289" s="146"/>
      <c r="V289" s="26"/>
      <c r="W289" s="46" t="str">
        <f t="shared" si="106"/>
        <v>-</v>
      </c>
      <c r="X289" s="46" t="str">
        <f t="shared" si="107"/>
        <v>-</v>
      </c>
      <c r="Y289" s="46">
        <f>IF(ISBLANK($D289),0,VLOOKUP($D289,Listen!$A$2:$C$45,2,FALSE))</f>
        <v>0</v>
      </c>
      <c r="Z289" s="46">
        <f>IF(ISBLANK($D289),0,VLOOKUP($D289,Listen!$A$2:$C$45,3,FALSE))</f>
        <v>0</v>
      </c>
      <c r="AA289" s="35">
        <f t="shared" si="129"/>
        <v>0</v>
      </c>
      <c r="AB289" s="35">
        <f t="shared" si="129"/>
        <v>0</v>
      </c>
      <c r="AC289" s="35">
        <f>IFERROR(IF(OR($R289&lt;&gt;"Ja",VLOOKUP($D289,Listen!$A$2:$F$45,5,0)="Nein",E289&lt;IF(D289="LNG Anbindungsanlagen gemäß separater Festlegung",2022,2023)),$Y289,$W289),0)</f>
        <v>0</v>
      </c>
      <c r="AD289" s="35">
        <f>IFERROR(IF(OR($R289&lt;&gt;"Ja",VLOOKUP($D289,Listen!$A$2:$F$45,5,0)="Nein",E289&lt;IF(D289="LNG Anbindungsanlagen gemäß separater Festlegung",2022,2023)),$Y289,$W289),0)</f>
        <v>0</v>
      </c>
      <c r="AE289" s="35">
        <f>IFERROR(IF(OR($S289&lt;&gt;"Ja",VLOOKUP($D289,Listen!$A$2:$F$45,6,0)="Nein"),$Y289,$X289),0)</f>
        <v>0</v>
      </c>
      <c r="AF289" s="35">
        <f>IFERROR(IF(OR($S289&lt;&gt;"Ja",VLOOKUP($D289,Listen!$A$2:$F$45,6,0)="Nein"),$Y289,$X289),0)</f>
        <v>0</v>
      </c>
      <c r="AG289" s="35">
        <f>IFERROR(IF(OR($S289&lt;&gt;"Ja",VLOOKUP($D289,Listen!$A$2:$F$45,6,0)="Nein"),$Y289,$X289),0)</f>
        <v>0</v>
      </c>
      <c r="AH289" s="37">
        <f t="shared" si="108"/>
        <v>0</v>
      </c>
      <c r="AI289" s="147">
        <f>IFERROR(IF(VLOOKUP($D289,Listen!$A$2:$F$45,6,0)="Ja",MAX(BC289:BD289),D_SAV!$BC289),0)</f>
        <v>0</v>
      </c>
      <c r="AJ289" s="37">
        <f t="shared" si="109"/>
        <v>0</v>
      </c>
      <c r="AL289" s="149">
        <f t="shared" si="110"/>
        <v>0</v>
      </c>
      <c r="AM289" s="149">
        <f t="shared" si="111"/>
        <v>0</v>
      </c>
      <c r="AN289" s="149">
        <f t="shared" si="112"/>
        <v>0</v>
      </c>
      <c r="AO289" s="149">
        <f t="shared" si="113"/>
        <v>0</v>
      </c>
      <c r="AP289" s="149">
        <f t="shared" si="114"/>
        <v>0</v>
      </c>
      <c r="AQ289" s="149">
        <f t="shared" si="115"/>
        <v>0</v>
      </c>
      <c r="AR289" s="149">
        <f t="shared" si="116"/>
        <v>0</v>
      </c>
      <c r="AS289" s="149">
        <f t="shared" si="117"/>
        <v>0</v>
      </c>
      <c r="AT289" s="149">
        <f t="shared" si="118"/>
        <v>0</v>
      </c>
      <c r="AU289" s="149">
        <f t="shared" si="119"/>
        <v>0</v>
      </c>
      <c r="AV289" s="149">
        <f t="shared" si="120"/>
        <v>0</v>
      </c>
      <c r="AW289" s="149">
        <f t="shared" si="121"/>
        <v>0</v>
      </c>
      <c r="AX289" s="149">
        <f t="shared" si="122"/>
        <v>0</v>
      </c>
      <c r="AY289" s="149">
        <f t="shared" si="123"/>
        <v>0</v>
      </c>
      <c r="AZ289" s="149">
        <f t="shared" si="124"/>
        <v>0</v>
      </c>
      <c r="BA289" s="149">
        <f>IFERROR(IF(VLOOKUP($D289,Listen!$A$2:$F$45,6,0)="Ja",AX289-MAX(AY289:AZ289),AX289-AY289),0)</f>
        <v>0</v>
      </c>
      <c r="BB289" s="149">
        <f t="shared" si="125"/>
        <v>0</v>
      </c>
      <c r="BC289" s="149">
        <f t="shared" si="126"/>
        <v>0</v>
      </c>
      <c r="BD289" s="149">
        <f t="shared" si="127"/>
        <v>0</v>
      </c>
      <c r="BE289" s="149">
        <f>IFERROR(IF(VLOOKUP($D289,Listen!$A$2:$F$45,6,0)="Ja",BB289-MAX(BC289:BD289),BB289-BC289),0)</f>
        <v>0</v>
      </c>
    </row>
    <row r="290" spans="1:57" x14ac:dyDescent="0.25">
      <c r="A290" s="142">
        <v>286</v>
      </c>
      <c r="B290" s="143" t="str">
        <f>IF(AND(E290&lt;&gt;0,D290&lt;&gt;0,F290&lt;&gt;0),IF(C290&lt;&gt;0,CONCATENATE(C290,"-AGr",VLOOKUP(D290,Listen!$A$2:$D$45,4,FALSE),"-",E290,"-",F290,),CONCATENATE("AGr",VLOOKUP(D290,Listen!$A$2:$D$45,4,FALSE),"-",E290,"-",F290)),"keine vollständige ID")</f>
        <v>keine vollständige ID</v>
      </c>
      <c r="C290" s="28"/>
      <c r="D290" s="144"/>
      <c r="E290" s="144"/>
      <c r="F290" s="151"/>
      <c r="G290" s="12"/>
      <c r="H290" s="12"/>
      <c r="I290" s="12"/>
      <c r="J290" s="12"/>
      <c r="K290" s="12"/>
      <c r="L290" s="145">
        <f>IF(E290&gt;A_Stammdaten!$B$12,0,G290+H290-J290)</f>
        <v>0</v>
      </c>
      <c r="M290" s="12"/>
      <c r="N290" s="12"/>
      <c r="O290" s="12"/>
      <c r="P290" s="45">
        <f t="shared" si="105"/>
        <v>0</v>
      </c>
      <c r="Q290" s="26"/>
      <c r="R290" s="26"/>
      <c r="S290" s="26"/>
      <c r="T290" s="26"/>
      <c r="U290" s="146"/>
      <c r="V290" s="26"/>
      <c r="W290" s="46" t="str">
        <f t="shared" si="106"/>
        <v>-</v>
      </c>
      <c r="X290" s="46" t="str">
        <f t="shared" si="107"/>
        <v>-</v>
      </c>
      <c r="Y290" s="46">
        <f>IF(ISBLANK($D290),0,VLOOKUP($D290,Listen!$A$2:$C$45,2,FALSE))</f>
        <v>0</v>
      </c>
      <c r="Z290" s="46">
        <f>IF(ISBLANK($D290),0,VLOOKUP($D290,Listen!$A$2:$C$45,3,FALSE))</f>
        <v>0</v>
      </c>
      <c r="AA290" s="35">
        <f t="shared" si="129"/>
        <v>0</v>
      </c>
      <c r="AB290" s="35">
        <f t="shared" si="129"/>
        <v>0</v>
      </c>
      <c r="AC290" s="35">
        <f>IFERROR(IF(OR($R290&lt;&gt;"Ja",VLOOKUP($D290,Listen!$A$2:$F$45,5,0)="Nein",E290&lt;IF(D290="LNG Anbindungsanlagen gemäß separater Festlegung",2022,2023)),$Y290,$W290),0)</f>
        <v>0</v>
      </c>
      <c r="AD290" s="35">
        <f>IFERROR(IF(OR($R290&lt;&gt;"Ja",VLOOKUP($D290,Listen!$A$2:$F$45,5,0)="Nein",E290&lt;IF(D290="LNG Anbindungsanlagen gemäß separater Festlegung",2022,2023)),$Y290,$W290),0)</f>
        <v>0</v>
      </c>
      <c r="AE290" s="35">
        <f>IFERROR(IF(OR($S290&lt;&gt;"Ja",VLOOKUP($D290,Listen!$A$2:$F$45,6,0)="Nein"),$Y290,$X290),0)</f>
        <v>0</v>
      </c>
      <c r="AF290" s="35">
        <f>IFERROR(IF(OR($S290&lt;&gt;"Ja",VLOOKUP($D290,Listen!$A$2:$F$45,6,0)="Nein"),$Y290,$X290),0)</f>
        <v>0</v>
      </c>
      <c r="AG290" s="35">
        <f>IFERROR(IF(OR($S290&lt;&gt;"Ja",VLOOKUP($D290,Listen!$A$2:$F$45,6,0)="Nein"),$Y290,$X290),0)</f>
        <v>0</v>
      </c>
      <c r="AH290" s="37">
        <f t="shared" si="108"/>
        <v>0</v>
      </c>
      <c r="AI290" s="147">
        <f>IFERROR(IF(VLOOKUP($D290,Listen!$A$2:$F$45,6,0)="Ja",MAX(BC290:BD290),D_SAV!$BC290),0)</f>
        <v>0</v>
      </c>
      <c r="AJ290" s="37">
        <f t="shared" si="109"/>
        <v>0</v>
      </c>
      <c r="AL290" s="149">
        <f t="shared" si="110"/>
        <v>0</v>
      </c>
      <c r="AM290" s="149">
        <f t="shared" si="111"/>
        <v>0</v>
      </c>
      <c r="AN290" s="149">
        <f t="shared" si="112"/>
        <v>0</v>
      </c>
      <c r="AO290" s="149">
        <f t="shared" si="113"/>
        <v>0</v>
      </c>
      <c r="AP290" s="149">
        <f t="shared" si="114"/>
        <v>0</v>
      </c>
      <c r="AQ290" s="149">
        <f t="shared" si="115"/>
        <v>0</v>
      </c>
      <c r="AR290" s="149">
        <f t="shared" si="116"/>
        <v>0</v>
      </c>
      <c r="AS290" s="149">
        <f t="shared" si="117"/>
        <v>0</v>
      </c>
      <c r="AT290" s="149">
        <f t="shared" si="118"/>
        <v>0</v>
      </c>
      <c r="AU290" s="149">
        <f t="shared" si="119"/>
        <v>0</v>
      </c>
      <c r="AV290" s="149">
        <f t="shared" si="120"/>
        <v>0</v>
      </c>
      <c r="AW290" s="149">
        <f t="shared" si="121"/>
        <v>0</v>
      </c>
      <c r="AX290" s="149">
        <f t="shared" si="122"/>
        <v>0</v>
      </c>
      <c r="AY290" s="149">
        <f t="shared" si="123"/>
        <v>0</v>
      </c>
      <c r="AZ290" s="149">
        <f t="shared" si="124"/>
        <v>0</v>
      </c>
      <c r="BA290" s="149">
        <f>IFERROR(IF(VLOOKUP($D290,Listen!$A$2:$F$45,6,0)="Ja",AX290-MAX(AY290:AZ290),AX290-AY290),0)</f>
        <v>0</v>
      </c>
      <c r="BB290" s="149">
        <f t="shared" si="125"/>
        <v>0</v>
      </c>
      <c r="BC290" s="149">
        <f t="shared" si="126"/>
        <v>0</v>
      </c>
      <c r="BD290" s="149">
        <f t="shared" si="127"/>
        <v>0</v>
      </c>
      <c r="BE290" s="149">
        <f>IFERROR(IF(VLOOKUP($D290,Listen!$A$2:$F$45,6,0)="Ja",BB290-MAX(BC290:BD290),BB290-BC290),0)</f>
        <v>0</v>
      </c>
    </row>
    <row r="291" spans="1:57" x14ac:dyDescent="0.25">
      <c r="A291" s="142">
        <v>287</v>
      </c>
      <c r="B291" s="143" t="str">
        <f>IF(AND(E291&lt;&gt;0,D291&lt;&gt;0,F291&lt;&gt;0),IF(C291&lt;&gt;0,CONCATENATE(C291,"-AGr",VLOOKUP(D291,Listen!$A$2:$D$45,4,FALSE),"-",E291,"-",F291,),CONCATENATE("AGr",VLOOKUP(D291,Listen!$A$2:$D$45,4,FALSE),"-",E291,"-",F291)),"keine vollständige ID")</f>
        <v>keine vollständige ID</v>
      </c>
      <c r="C291" s="28"/>
      <c r="D291" s="144"/>
      <c r="E291" s="144"/>
      <c r="F291" s="151"/>
      <c r="G291" s="12"/>
      <c r="H291" s="12"/>
      <c r="I291" s="12"/>
      <c r="J291" s="12"/>
      <c r="K291" s="12"/>
      <c r="L291" s="145">
        <f>IF(E291&gt;A_Stammdaten!$B$12,0,G291+H291-J291)</f>
        <v>0</v>
      </c>
      <c r="M291" s="12"/>
      <c r="N291" s="12"/>
      <c r="O291" s="12"/>
      <c r="P291" s="45">
        <f t="shared" si="105"/>
        <v>0</v>
      </c>
      <c r="Q291" s="26"/>
      <c r="R291" s="26"/>
      <c r="S291" s="26"/>
      <c r="T291" s="26"/>
      <c r="U291" s="146"/>
      <c r="V291" s="26"/>
      <c r="W291" s="46" t="str">
        <f t="shared" si="106"/>
        <v>-</v>
      </c>
      <c r="X291" s="46" t="str">
        <f t="shared" si="107"/>
        <v>-</v>
      </c>
      <c r="Y291" s="46">
        <f>IF(ISBLANK($D291),0,VLOOKUP($D291,Listen!$A$2:$C$45,2,FALSE))</f>
        <v>0</v>
      </c>
      <c r="Z291" s="46">
        <f>IF(ISBLANK($D291),0,VLOOKUP($D291,Listen!$A$2:$C$45,3,FALSE))</f>
        <v>0</v>
      </c>
      <c r="AA291" s="35">
        <f t="shared" si="129"/>
        <v>0</v>
      </c>
      <c r="AB291" s="35">
        <f t="shared" si="129"/>
        <v>0</v>
      </c>
      <c r="AC291" s="35">
        <f>IFERROR(IF(OR($R291&lt;&gt;"Ja",VLOOKUP($D291,Listen!$A$2:$F$45,5,0)="Nein",E291&lt;IF(D291="LNG Anbindungsanlagen gemäß separater Festlegung",2022,2023)),$Y291,$W291),0)</f>
        <v>0</v>
      </c>
      <c r="AD291" s="35">
        <f>IFERROR(IF(OR($R291&lt;&gt;"Ja",VLOOKUP($D291,Listen!$A$2:$F$45,5,0)="Nein",E291&lt;IF(D291="LNG Anbindungsanlagen gemäß separater Festlegung",2022,2023)),$Y291,$W291),0)</f>
        <v>0</v>
      </c>
      <c r="AE291" s="35">
        <f>IFERROR(IF(OR($S291&lt;&gt;"Ja",VLOOKUP($D291,Listen!$A$2:$F$45,6,0)="Nein"),$Y291,$X291),0)</f>
        <v>0</v>
      </c>
      <c r="AF291" s="35">
        <f>IFERROR(IF(OR($S291&lt;&gt;"Ja",VLOOKUP($D291,Listen!$A$2:$F$45,6,0)="Nein"),$Y291,$X291),0)</f>
        <v>0</v>
      </c>
      <c r="AG291" s="35">
        <f>IFERROR(IF(OR($S291&lt;&gt;"Ja",VLOOKUP($D291,Listen!$A$2:$F$45,6,0)="Nein"),$Y291,$X291),0)</f>
        <v>0</v>
      </c>
      <c r="AH291" s="37">
        <f t="shared" si="108"/>
        <v>0</v>
      </c>
      <c r="AI291" s="147">
        <f>IFERROR(IF(VLOOKUP($D291,Listen!$A$2:$F$45,6,0)="Ja",MAX(BC291:BD291),D_SAV!$BC291),0)</f>
        <v>0</v>
      </c>
      <c r="AJ291" s="37">
        <f t="shared" si="109"/>
        <v>0</v>
      </c>
      <c r="AL291" s="149">
        <f t="shared" si="110"/>
        <v>0</v>
      </c>
      <c r="AM291" s="149">
        <f t="shared" si="111"/>
        <v>0</v>
      </c>
      <c r="AN291" s="149">
        <f t="shared" si="112"/>
        <v>0</v>
      </c>
      <c r="AO291" s="149">
        <f t="shared" si="113"/>
        <v>0</v>
      </c>
      <c r="AP291" s="149">
        <f t="shared" si="114"/>
        <v>0</v>
      </c>
      <c r="AQ291" s="149">
        <f t="shared" si="115"/>
        <v>0</v>
      </c>
      <c r="AR291" s="149">
        <f t="shared" si="116"/>
        <v>0</v>
      </c>
      <c r="AS291" s="149">
        <f t="shared" si="117"/>
        <v>0</v>
      </c>
      <c r="AT291" s="149">
        <f t="shared" si="118"/>
        <v>0</v>
      </c>
      <c r="AU291" s="149">
        <f t="shared" si="119"/>
        <v>0</v>
      </c>
      <c r="AV291" s="149">
        <f t="shared" si="120"/>
        <v>0</v>
      </c>
      <c r="AW291" s="149">
        <f t="shared" si="121"/>
        <v>0</v>
      </c>
      <c r="AX291" s="149">
        <f t="shared" si="122"/>
        <v>0</v>
      </c>
      <c r="AY291" s="149">
        <f t="shared" si="123"/>
        <v>0</v>
      </c>
      <c r="AZ291" s="149">
        <f t="shared" si="124"/>
        <v>0</v>
      </c>
      <c r="BA291" s="149">
        <f>IFERROR(IF(VLOOKUP($D291,Listen!$A$2:$F$45,6,0)="Ja",AX291-MAX(AY291:AZ291),AX291-AY291),0)</f>
        <v>0</v>
      </c>
      <c r="BB291" s="149">
        <f t="shared" si="125"/>
        <v>0</v>
      </c>
      <c r="BC291" s="149">
        <f t="shared" si="126"/>
        <v>0</v>
      </c>
      <c r="BD291" s="149">
        <f t="shared" si="127"/>
        <v>0</v>
      </c>
      <c r="BE291" s="149">
        <f>IFERROR(IF(VLOOKUP($D291,Listen!$A$2:$F$45,6,0)="Ja",BB291-MAX(BC291:BD291),BB291-BC291),0)</f>
        <v>0</v>
      </c>
    </row>
    <row r="292" spans="1:57" x14ac:dyDescent="0.25">
      <c r="A292" s="142">
        <v>288</v>
      </c>
      <c r="B292" s="143" t="str">
        <f>IF(AND(E292&lt;&gt;0,D292&lt;&gt;0,F292&lt;&gt;0),IF(C292&lt;&gt;0,CONCATENATE(C292,"-AGr",VLOOKUP(D292,Listen!$A$2:$D$45,4,FALSE),"-",E292,"-",F292,),CONCATENATE("AGr",VLOOKUP(D292,Listen!$A$2:$D$45,4,FALSE),"-",E292,"-",F292)),"keine vollständige ID")</f>
        <v>keine vollständige ID</v>
      </c>
      <c r="C292" s="28"/>
      <c r="D292" s="144"/>
      <c r="E292" s="144"/>
      <c r="F292" s="151"/>
      <c r="G292" s="12"/>
      <c r="H292" s="12"/>
      <c r="I292" s="12"/>
      <c r="J292" s="12"/>
      <c r="K292" s="12"/>
      <c r="L292" s="145">
        <f>IF(E292&gt;A_Stammdaten!$B$12,0,G292+H292-J292)</f>
        <v>0</v>
      </c>
      <c r="M292" s="12"/>
      <c r="N292" s="12"/>
      <c r="O292" s="12"/>
      <c r="P292" s="45">
        <f t="shared" si="105"/>
        <v>0</v>
      </c>
      <c r="Q292" s="26"/>
      <c r="R292" s="26"/>
      <c r="S292" s="26"/>
      <c r="T292" s="26"/>
      <c r="U292" s="146"/>
      <c r="V292" s="26"/>
      <c r="W292" s="46" t="str">
        <f t="shared" si="106"/>
        <v>-</v>
      </c>
      <c r="X292" s="46" t="str">
        <f t="shared" si="107"/>
        <v>-</v>
      </c>
      <c r="Y292" s="46">
        <f>IF(ISBLANK($D292),0,VLOOKUP($D292,Listen!$A$2:$C$45,2,FALSE))</f>
        <v>0</v>
      </c>
      <c r="Z292" s="46">
        <f>IF(ISBLANK($D292),0,VLOOKUP($D292,Listen!$A$2:$C$45,3,FALSE))</f>
        <v>0</v>
      </c>
      <c r="AA292" s="35">
        <f t="shared" si="129"/>
        <v>0</v>
      </c>
      <c r="AB292" s="35">
        <f t="shared" si="129"/>
        <v>0</v>
      </c>
      <c r="AC292" s="35">
        <f>IFERROR(IF(OR($R292&lt;&gt;"Ja",VLOOKUP($D292,Listen!$A$2:$F$45,5,0)="Nein",E292&lt;IF(D292="LNG Anbindungsanlagen gemäß separater Festlegung",2022,2023)),$Y292,$W292),0)</f>
        <v>0</v>
      </c>
      <c r="AD292" s="35">
        <f>IFERROR(IF(OR($R292&lt;&gt;"Ja",VLOOKUP($D292,Listen!$A$2:$F$45,5,0)="Nein",E292&lt;IF(D292="LNG Anbindungsanlagen gemäß separater Festlegung",2022,2023)),$Y292,$W292),0)</f>
        <v>0</v>
      </c>
      <c r="AE292" s="35">
        <f>IFERROR(IF(OR($S292&lt;&gt;"Ja",VLOOKUP($D292,Listen!$A$2:$F$45,6,0)="Nein"),$Y292,$X292),0)</f>
        <v>0</v>
      </c>
      <c r="AF292" s="35">
        <f>IFERROR(IF(OR($S292&lt;&gt;"Ja",VLOOKUP($D292,Listen!$A$2:$F$45,6,0)="Nein"),$Y292,$X292),0)</f>
        <v>0</v>
      </c>
      <c r="AG292" s="35">
        <f>IFERROR(IF(OR($S292&lt;&gt;"Ja",VLOOKUP($D292,Listen!$A$2:$F$45,6,0)="Nein"),$Y292,$X292),0)</f>
        <v>0</v>
      </c>
      <c r="AH292" s="37">
        <f t="shared" si="108"/>
        <v>0</v>
      </c>
      <c r="AI292" s="147">
        <f>IFERROR(IF(VLOOKUP($D292,Listen!$A$2:$F$45,6,0)="Ja",MAX(BC292:BD292),D_SAV!$BC292),0)</f>
        <v>0</v>
      </c>
      <c r="AJ292" s="37">
        <f t="shared" si="109"/>
        <v>0</v>
      </c>
      <c r="AL292" s="149">
        <f t="shared" si="110"/>
        <v>0</v>
      </c>
      <c r="AM292" s="149">
        <f t="shared" si="111"/>
        <v>0</v>
      </c>
      <c r="AN292" s="149">
        <f t="shared" si="112"/>
        <v>0</v>
      </c>
      <c r="AO292" s="149">
        <f t="shared" si="113"/>
        <v>0</v>
      </c>
      <c r="AP292" s="149">
        <f t="shared" si="114"/>
        <v>0</v>
      </c>
      <c r="AQ292" s="149">
        <f t="shared" si="115"/>
        <v>0</v>
      </c>
      <c r="AR292" s="149">
        <f t="shared" si="116"/>
        <v>0</v>
      </c>
      <c r="AS292" s="149">
        <f t="shared" si="117"/>
        <v>0</v>
      </c>
      <c r="AT292" s="149">
        <f t="shared" si="118"/>
        <v>0</v>
      </c>
      <c r="AU292" s="149">
        <f t="shared" si="119"/>
        <v>0</v>
      </c>
      <c r="AV292" s="149">
        <f t="shared" si="120"/>
        <v>0</v>
      </c>
      <c r="AW292" s="149">
        <f t="shared" si="121"/>
        <v>0</v>
      </c>
      <c r="AX292" s="149">
        <f t="shared" si="122"/>
        <v>0</v>
      </c>
      <c r="AY292" s="149">
        <f t="shared" si="123"/>
        <v>0</v>
      </c>
      <c r="AZ292" s="149">
        <f t="shared" si="124"/>
        <v>0</v>
      </c>
      <c r="BA292" s="149">
        <f>IFERROR(IF(VLOOKUP($D292,Listen!$A$2:$F$45,6,0)="Ja",AX292-MAX(AY292:AZ292),AX292-AY292),0)</f>
        <v>0</v>
      </c>
      <c r="BB292" s="149">
        <f t="shared" si="125"/>
        <v>0</v>
      </c>
      <c r="BC292" s="149">
        <f t="shared" si="126"/>
        <v>0</v>
      </c>
      <c r="BD292" s="149">
        <f t="shared" si="127"/>
        <v>0</v>
      </c>
      <c r="BE292" s="149">
        <f>IFERROR(IF(VLOOKUP($D292,Listen!$A$2:$F$45,6,0)="Ja",BB292-MAX(BC292:BD292),BB292-BC292),0)</f>
        <v>0</v>
      </c>
    </row>
    <row r="293" spans="1:57" x14ac:dyDescent="0.25">
      <c r="A293" s="142">
        <v>289</v>
      </c>
      <c r="B293" s="143" t="str">
        <f>IF(AND(E293&lt;&gt;0,D293&lt;&gt;0,F293&lt;&gt;0),IF(C293&lt;&gt;0,CONCATENATE(C293,"-AGr",VLOOKUP(D293,Listen!$A$2:$D$45,4,FALSE),"-",E293,"-",F293,),CONCATENATE("AGr",VLOOKUP(D293,Listen!$A$2:$D$45,4,FALSE),"-",E293,"-",F293)),"keine vollständige ID")</f>
        <v>keine vollständige ID</v>
      </c>
      <c r="C293" s="28"/>
      <c r="D293" s="144"/>
      <c r="E293" s="144"/>
      <c r="F293" s="151"/>
      <c r="G293" s="12"/>
      <c r="H293" s="12"/>
      <c r="I293" s="12"/>
      <c r="J293" s="12"/>
      <c r="K293" s="12"/>
      <c r="L293" s="145">
        <f>IF(E293&gt;A_Stammdaten!$B$12,0,G293+H293-J293)</f>
        <v>0</v>
      </c>
      <c r="M293" s="12"/>
      <c r="N293" s="12"/>
      <c r="O293" s="12"/>
      <c r="P293" s="45">
        <f t="shared" si="105"/>
        <v>0</v>
      </c>
      <c r="Q293" s="26"/>
      <c r="R293" s="26"/>
      <c r="S293" s="26"/>
      <c r="T293" s="26"/>
      <c r="U293" s="146"/>
      <c r="V293" s="26"/>
      <c r="W293" s="46" t="str">
        <f t="shared" si="106"/>
        <v>-</v>
      </c>
      <c r="X293" s="46" t="str">
        <f t="shared" si="107"/>
        <v>-</v>
      </c>
      <c r="Y293" s="46">
        <f>IF(ISBLANK($D293),0,VLOOKUP($D293,Listen!$A$2:$C$45,2,FALSE))</f>
        <v>0</v>
      </c>
      <c r="Z293" s="46">
        <f>IF(ISBLANK($D293),0,VLOOKUP($D293,Listen!$A$2:$C$45,3,FALSE))</f>
        <v>0</v>
      </c>
      <c r="AA293" s="35">
        <f t="shared" si="129"/>
        <v>0</v>
      </c>
      <c r="AB293" s="35">
        <f t="shared" si="129"/>
        <v>0</v>
      </c>
      <c r="AC293" s="35">
        <f>IFERROR(IF(OR($R293&lt;&gt;"Ja",VLOOKUP($D293,Listen!$A$2:$F$45,5,0)="Nein",E293&lt;IF(D293="LNG Anbindungsanlagen gemäß separater Festlegung",2022,2023)),$Y293,$W293),0)</f>
        <v>0</v>
      </c>
      <c r="AD293" s="35">
        <f>IFERROR(IF(OR($R293&lt;&gt;"Ja",VLOOKUP($D293,Listen!$A$2:$F$45,5,0)="Nein",E293&lt;IF(D293="LNG Anbindungsanlagen gemäß separater Festlegung",2022,2023)),$Y293,$W293),0)</f>
        <v>0</v>
      </c>
      <c r="AE293" s="35">
        <f>IFERROR(IF(OR($S293&lt;&gt;"Ja",VLOOKUP($D293,Listen!$A$2:$F$45,6,0)="Nein"),$Y293,$X293),0)</f>
        <v>0</v>
      </c>
      <c r="AF293" s="35">
        <f>IFERROR(IF(OR($S293&lt;&gt;"Ja",VLOOKUP($D293,Listen!$A$2:$F$45,6,0)="Nein"),$Y293,$X293),0)</f>
        <v>0</v>
      </c>
      <c r="AG293" s="35">
        <f>IFERROR(IF(OR($S293&lt;&gt;"Ja",VLOOKUP($D293,Listen!$A$2:$F$45,6,0)="Nein"),$Y293,$X293),0)</f>
        <v>0</v>
      </c>
      <c r="AH293" s="37">
        <f t="shared" si="108"/>
        <v>0</v>
      </c>
      <c r="AI293" s="147">
        <f>IFERROR(IF(VLOOKUP($D293,Listen!$A$2:$F$45,6,0)="Ja",MAX(BC293:BD293),D_SAV!$BC293),0)</f>
        <v>0</v>
      </c>
      <c r="AJ293" s="37">
        <f t="shared" si="109"/>
        <v>0</v>
      </c>
      <c r="AL293" s="149">
        <f t="shared" si="110"/>
        <v>0</v>
      </c>
      <c r="AM293" s="149">
        <f t="shared" si="111"/>
        <v>0</v>
      </c>
      <c r="AN293" s="149">
        <f t="shared" si="112"/>
        <v>0</v>
      </c>
      <c r="AO293" s="149">
        <f t="shared" si="113"/>
        <v>0</v>
      </c>
      <c r="AP293" s="149">
        <f t="shared" si="114"/>
        <v>0</v>
      </c>
      <c r="AQ293" s="149">
        <f t="shared" si="115"/>
        <v>0</v>
      </c>
      <c r="AR293" s="149">
        <f t="shared" si="116"/>
        <v>0</v>
      </c>
      <c r="AS293" s="149">
        <f t="shared" si="117"/>
        <v>0</v>
      </c>
      <c r="AT293" s="149">
        <f t="shared" si="118"/>
        <v>0</v>
      </c>
      <c r="AU293" s="149">
        <f t="shared" si="119"/>
        <v>0</v>
      </c>
      <c r="AV293" s="149">
        <f t="shared" si="120"/>
        <v>0</v>
      </c>
      <c r="AW293" s="149">
        <f t="shared" si="121"/>
        <v>0</v>
      </c>
      <c r="AX293" s="149">
        <f t="shared" si="122"/>
        <v>0</v>
      </c>
      <c r="AY293" s="149">
        <f t="shared" si="123"/>
        <v>0</v>
      </c>
      <c r="AZ293" s="149">
        <f t="shared" si="124"/>
        <v>0</v>
      </c>
      <c r="BA293" s="149">
        <f>IFERROR(IF(VLOOKUP($D293,Listen!$A$2:$F$45,6,0)="Ja",AX293-MAX(AY293:AZ293),AX293-AY293),0)</f>
        <v>0</v>
      </c>
      <c r="BB293" s="149">
        <f t="shared" si="125"/>
        <v>0</v>
      </c>
      <c r="BC293" s="149">
        <f t="shared" si="126"/>
        <v>0</v>
      </c>
      <c r="BD293" s="149">
        <f t="shared" si="127"/>
        <v>0</v>
      </c>
      <c r="BE293" s="149">
        <f>IFERROR(IF(VLOOKUP($D293,Listen!$A$2:$F$45,6,0)="Ja",BB293-MAX(BC293:BD293),BB293-BC293),0)</f>
        <v>0</v>
      </c>
    </row>
    <row r="294" spans="1:57" x14ac:dyDescent="0.25">
      <c r="A294" s="142">
        <v>290</v>
      </c>
      <c r="B294" s="143" t="str">
        <f>IF(AND(E294&lt;&gt;0,D294&lt;&gt;0,F294&lt;&gt;0),IF(C294&lt;&gt;0,CONCATENATE(C294,"-AGr",VLOOKUP(D294,Listen!$A$2:$D$45,4,FALSE),"-",E294,"-",F294,),CONCATENATE("AGr",VLOOKUP(D294,Listen!$A$2:$D$45,4,FALSE),"-",E294,"-",F294)),"keine vollständige ID")</f>
        <v>keine vollständige ID</v>
      </c>
      <c r="C294" s="28"/>
      <c r="D294" s="144"/>
      <c r="E294" s="144"/>
      <c r="F294" s="151"/>
      <c r="G294" s="12"/>
      <c r="H294" s="12"/>
      <c r="I294" s="12"/>
      <c r="J294" s="12"/>
      <c r="K294" s="12"/>
      <c r="L294" s="145">
        <f>IF(E294&gt;A_Stammdaten!$B$12,0,G294+H294-J294)</f>
        <v>0</v>
      </c>
      <c r="M294" s="12"/>
      <c r="N294" s="12"/>
      <c r="O294" s="12"/>
      <c r="P294" s="45">
        <f t="shared" si="105"/>
        <v>0</v>
      </c>
      <c r="Q294" s="26"/>
      <c r="R294" s="26"/>
      <c r="S294" s="26"/>
      <c r="T294" s="26"/>
      <c r="U294" s="146"/>
      <c r="V294" s="26"/>
      <c r="W294" s="46" t="str">
        <f t="shared" si="106"/>
        <v>-</v>
      </c>
      <c r="X294" s="46" t="str">
        <f t="shared" si="107"/>
        <v>-</v>
      </c>
      <c r="Y294" s="46">
        <f>IF(ISBLANK($D294),0,VLOOKUP($D294,Listen!$A$2:$C$45,2,FALSE))</f>
        <v>0</v>
      </c>
      <c r="Z294" s="46">
        <f>IF(ISBLANK($D294),0,VLOOKUP($D294,Listen!$A$2:$C$45,3,FALSE))</f>
        <v>0</v>
      </c>
      <c r="AA294" s="35">
        <f t="shared" si="129"/>
        <v>0</v>
      </c>
      <c r="AB294" s="35">
        <f t="shared" si="129"/>
        <v>0</v>
      </c>
      <c r="AC294" s="35">
        <f>IFERROR(IF(OR($R294&lt;&gt;"Ja",VLOOKUP($D294,Listen!$A$2:$F$45,5,0)="Nein",E294&lt;IF(D294="LNG Anbindungsanlagen gemäß separater Festlegung",2022,2023)),$Y294,$W294),0)</f>
        <v>0</v>
      </c>
      <c r="AD294" s="35">
        <f>IFERROR(IF(OR($R294&lt;&gt;"Ja",VLOOKUP($D294,Listen!$A$2:$F$45,5,0)="Nein",E294&lt;IF(D294="LNG Anbindungsanlagen gemäß separater Festlegung",2022,2023)),$Y294,$W294),0)</f>
        <v>0</v>
      </c>
      <c r="AE294" s="35">
        <f>IFERROR(IF(OR($S294&lt;&gt;"Ja",VLOOKUP($D294,Listen!$A$2:$F$45,6,0)="Nein"),$Y294,$X294),0)</f>
        <v>0</v>
      </c>
      <c r="AF294" s="35">
        <f>IFERROR(IF(OR($S294&lt;&gt;"Ja",VLOOKUP($D294,Listen!$A$2:$F$45,6,0)="Nein"),$Y294,$X294),0)</f>
        <v>0</v>
      </c>
      <c r="AG294" s="35">
        <f>IFERROR(IF(OR($S294&lt;&gt;"Ja",VLOOKUP($D294,Listen!$A$2:$F$45,6,0)="Nein"),$Y294,$X294),0)</f>
        <v>0</v>
      </c>
      <c r="AH294" s="37">
        <f t="shared" si="108"/>
        <v>0</v>
      </c>
      <c r="AI294" s="147">
        <f>IFERROR(IF(VLOOKUP($D294,Listen!$A$2:$F$45,6,0)="Ja",MAX(BC294:BD294),D_SAV!$BC294),0)</f>
        <v>0</v>
      </c>
      <c r="AJ294" s="37">
        <f t="shared" si="109"/>
        <v>0</v>
      </c>
      <c r="AL294" s="149">
        <f t="shared" si="110"/>
        <v>0</v>
      </c>
      <c r="AM294" s="149">
        <f t="shared" si="111"/>
        <v>0</v>
      </c>
      <c r="AN294" s="149">
        <f t="shared" si="112"/>
        <v>0</v>
      </c>
      <c r="AO294" s="149">
        <f t="shared" si="113"/>
        <v>0</v>
      </c>
      <c r="AP294" s="149">
        <f t="shared" si="114"/>
        <v>0</v>
      </c>
      <c r="AQ294" s="149">
        <f t="shared" si="115"/>
        <v>0</v>
      </c>
      <c r="AR294" s="149">
        <f t="shared" si="116"/>
        <v>0</v>
      </c>
      <c r="AS294" s="149">
        <f t="shared" si="117"/>
        <v>0</v>
      </c>
      <c r="AT294" s="149">
        <f t="shared" si="118"/>
        <v>0</v>
      </c>
      <c r="AU294" s="149">
        <f t="shared" si="119"/>
        <v>0</v>
      </c>
      <c r="AV294" s="149">
        <f t="shared" si="120"/>
        <v>0</v>
      </c>
      <c r="AW294" s="149">
        <f t="shared" si="121"/>
        <v>0</v>
      </c>
      <c r="AX294" s="149">
        <f t="shared" si="122"/>
        <v>0</v>
      </c>
      <c r="AY294" s="149">
        <f t="shared" si="123"/>
        <v>0</v>
      </c>
      <c r="AZ294" s="149">
        <f t="shared" si="124"/>
        <v>0</v>
      </c>
      <c r="BA294" s="149">
        <f>IFERROR(IF(VLOOKUP($D294,Listen!$A$2:$F$45,6,0)="Ja",AX294-MAX(AY294:AZ294),AX294-AY294),0)</f>
        <v>0</v>
      </c>
      <c r="BB294" s="149">
        <f t="shared" si="125"/>
        <v>0</v>
      </c>
      <c r="BC294" s="149">
        <f t="shared" si="126"/>
        <v>0</v>
      </c>
      <c r="BD294" s="149">
        <f t="shared" si="127"/>
        <v>0</v>
      </c>
      <c r="BE294" s="149">
        <f>IFERROR(IF(VLOOKUP($D294,Listen!$A$2:$F$45,6,0)="Ja",BB294-MAX(BC294:BD294),BB294-BC294),0)</f>
        <v>0</v>
      </c>
    </row>
    <row r="295" spans="1:57" x14ac:dyDescent="0.25">
      <c r="A295" s="142">
        <v>291</v>
      </c>
      <c r="B295" s="143" t="str">
        <f>IF(AND(E295&lt;&gt;0,D295&lt;&gt;0,F295&lt;&gt;0),IF(C295&lt;&gt;0,CONCATENATE(C295,"-AGr",VLOOKUP(D295,Listen!$A$2:$D$45,4,FALSE),"-",E295,"-",F295,),CONCATENATE("AGr",VLOOKUP(D295,Listen!$A$2:$D$45,4,FALSE),"-",E295,"-",F295)),"keine vollständige ID")</f>
        <v>keine vollständige ID</v>
      </c>
      <c r="C295" s="28"/>
      <c r="D295" s="144"/>
      <c r="E295" s="144"/>
      <c r="F295" s="151"/>
      <c r="G295" s="12"/>
      <c r="H295" s="12"/>
      <c r="I295" s="12"/>
      <c r="J295" s="12"/>
      <c r="K295" s="12"/>
      <c r="L295" s="145">
        <f>IF(E295&gt;A_Stammdaten!$B$12,0,G295+H295-J295)</f>
        <v>0</v>
      </c>
      <c r="M295" s="12"/>
      <c r="N295" s="12"/>
      <c r="O295" s="12"/>
      <c r="P295" s="45">
        <f t="shared" si="105"/>
        <v>0</v>
      </c>
      <c r="Q295" s="26"/>
      <c r="R295" s="26"/>
      <c r="S295" s="26"/>
      <c r="T295" s="26"/>
      <c r="U295" s="146"/>
      <c r="V295" s="26"/>
      <c r="W295" s="46" t="str">
        <f t="shared" si="106"/>
        <v>-</v>
      </c>
      <c r="X295" s="46" t="str">
        <f t="shared" si="107"/>
        <v>-</v>
      </c>
      <c r="Y295" s="46">
        <f>IF(ISBLANK($D295),0,VLOOKUP($D295,Listen!$A$2:$C$45,2,FALSE))</f>
        <v>0</v>
      </c>
      <c r="Z295" s="46">
        <f>IF(ISBLANK($D295),0,VLOOKUP($D295,Listen!$A$2:$C$45,3,FALSE))</f>
        <v>0</v>
      </c>
      <c r="AA295" s="35">
        <f t="shared" si="129"/>
        <v>0</v>
      </c>
      <c r="AB295" s="35">
        <f t="shared" si="129"/>
        <v>0</v>
      </c>
      <c r="AC295" s="35">
        <f>IFERROR(IF(OR($R295&lt;&gt;"Ja",VLOOKUP($D295,Listen!$A$2:$F$45,5,0)="Nein",E295&lt;IF(D295="LNG Anbindungsanlagen gemäß separater Festlegung",2022,2023)),$Y295,$W295),0)</f>
        <v>0</v>
      </c>
      <c r="AD295" s="35">
        <f>IFERROR(IF(OR($R295&lt;&gt;"Ja",VLOOKUP($D295,Listen!$A$2:$F$45,5,0)="Nein",E295&lt;IF(D295="LNG Anbindungsanlagen gemäß separater Festlegung",2022,2023)),$Y295,$W295),0)</f>
        <v>0</v>
      </c>
      <c r="AE295" s="35">
        <f>IFERROR(IF(OR($S295&lt;&gt;"Ja",VLOOKUP($D295,Listen!$A$2:$F$45,6,0)="Nein"),$Y295,$X295),0)</f>
        <v>0</v>
      </c>
      <c r="AF295" s="35">
        <f>IFERROR(IF(OR($S295&lt;&gt;"Ja",VLOOKUP($D295,Listen!$A$2:$F$45,6,0)="Nein"),$Y295,$X295),0)</f>
        <v>0</v>
      </c>
      <c r="AG295" s="35">
        <f>IFERROR(IF(OR($S295&lt;&gt;"Ja",VLOOKUP($D295,Listen!$A$2:$F$45,6,0)="Nein"),$Y295,$X295),0)</f>
        <v>0</v>
      </c>
      <c r="AH295" s="37">
        <f t="shared" si="108"/>
        <v>0</v>
      </c>
      <c r="AI295" s="147">
        <f>IFERROR(IF(VLOOKUP($D295,Listen!$A$2:$F$45,6,0)="Ja",MAX(BC295:BD295),D_SAV!$BC295),0)</f>
        <v>0</v>
      </c>
      <c r="AJ295" s="37">
        <f t="shared" si="109"/>
        <v>0</v>
      </c>
      <c r="AL295" s="149">
        <f t="shared" si="110"/>
        <v>0</v>
      </c>
      <c r="AM295" s="149">
        <f t="shared" si="111"/>
        <v>0</v>
      </c>
      <c r="AN295" s="149">
        <f t="shared" si="112"/>
        <v>0</v>
      </c>
      <c r="AO295" s="149">
        <f t="shared" si="113"/>
        <v>0</v>
      </c>
      <c r="AP295" s="149">
        <f t="shared" si="114"/>
        <v>0</v>
      </c>
      <c r="AQ295" s="149">
        <f t="shared" si="115"/>
        <v>0</v>
      </c>
      <c r="AR295" s="149">
        <f t="shared" si="116"/>
        <v>0</v>
      </c>
      <c r="AS295" s="149">
        <f t="shared" si="117"/>
        <v>0</v>
      </c>
      <c r="AT295" s="149">
        <f t="shared" si="118"/>
        <v>0</v>
      </c>
      <c r="AU295" s="149">
        <f t="shared" si="119"/>
        <v>0</v>
      </c>
      <c r="AV295" s="149">
        <f t="shared" si="120"/>
        <v>0</v>
      </c>
      <c r="AW295" s="149">
        <f t="shared" si="121"/>
        <v>0</v>
      </c>
      <c r="AX295" s="149">
        <f t="shared" si="122"/>
        <v>0</v>
      </c>
      <c r="AY295" s="149">
        <f t="shared" si="123"/>
        <v>0</v>
      </c>
      <c r="AZ295" s="149">
        <f t="shared" si="124"/>
        <v>0</v>
      </c>
      <c r="BA295" s="149">
        <f>IFERROR(IF(VLOOKUP($D295,Listen!$A$2:$F$45,6,0)="Ja",AX295-MAX(AY295:AZ295),AX295-AY295),0)</f>
        <v>0</v>
      </c>
      <c r="BB295" s="149">
        <f t="shared" si="125"/>
        <v>0</v>
      </c>
      <c r="BC295" s="149">
        <f t="shared" si="126"/>
        <v>0</v>
      </c>
      <c r="BD295" s="149">
        <f t="shared" si="127"/>
        <v>0</v>
      </c>
      <c r="BE295" s="149">
        <f>IFERROR(IF(VLOOKUP($D295,Listen!$A$2:$F$45,6,0)="Ja",BB295-MAX(BC295:BD295),BB295-BC295),0)</f>
        <v>0</v>
      </c>
    </row>
    <row r="296" spans="1:57" x14ac:dyDescent="0.25">
      <c r="A296" s="142">
        <v>292</v>
      </c>
      <c r="B296" s="143" t="str">
        <f>IF(AND(E296&lt;&gt;0,D296&lt;&gt;0,F296&lt;&gt;0),IF(C296&lt;&gt;0,CONCATENATE(C296,"-AGr",VLOOKUP(D296,Listen!$A$2:$D$45,4,FALSE),"-",E296,"-",F296,),CONCATENATE("AGr",VLOOKUP(D296,Listen!$A$2:$D$45,4,FALSE),"-",E296,"-",F296)),"keine vollständige ID")</f>
        <v>keine vollständige ID</v>
      </c>
      <c r="C296" s="28"/>
      <c r="D296" s="144"/>
      <c r="E296" s="144"/>
      <c r="F296" s="151"/>
      <c r="G296" s="12"/>
      <c r="H296" s="12"/>
      <c r="I296" s="12"/>
      <c r="J296" s="12"/>
      <c r="K296" s="12"/>
      <c r="L296" s="145">
        <f>IF(E296&gt;A_Stammdaten!$B$12,0,G296+H296-J296)</f>
        <v>0</v>
      </c>
      <c r="M296" s="12"/>
      <c r="N296" s="12"/>
      <c r="O296" s="12"/>
      <c r="P296" s="45">
        <f t="shared" si="105"/>
        <v>0</v>
      </c>
      <c r="Q296" s="26"/>
      <c r="R296" s="26"/>
      <c r="S296" s="26"/>
      <c r="T296" s="26"/>
      <c r="U296" s="146"/>
      <c r="V296" s="26"/>
      <c r="W296" s="46" t="str">
        <f t="shared" si="106"/>
        <v>-</v>
      </c>
      <c r="X296" s="46" t="str">
        <f t="shared" si="107"/>
        <v>-</v>
      </c>
      <c r="Y296" s="46">
        <f>IF(ISBLANK($D296),0,VLOOKUP($D296,Listen!$A$2:$C$45,2,FALSE))</f>
        <v>0</v>
      </c>
      <c r="Z296" s="46">
        <f>IF(ISBLANK($D296),0,VLOOKUP($D296,Listen!$A$2:$C$45,3,FALSE))</f>
        <v>0</v>
      </c>
      <c r="AA296" s="35">
        <f t="shared" si="129"/>
        <v>0</v>
      </c>
      <c r="AB296" s="35">
        <f t="shared" si="129"/>
        <v>0</v>
      </c>
      <c r="AC296" s="35">
        <f>IFERROR(IF(OR($R296&lt;&gt;"Ja",VLOOKUP($D296,Listen!$A$2:$F$45,5,0)="Nein",E296&lt;IF(D296="LNG Anbindungsanlagen gemäß separater Festlegung",2022,2023)),$Y296,$W296),0)</f>
        <v>0</v>
      </c>
      <c r="AD296" s="35">
        <f>IFERROR(IF(OR($R296&lt;&gt;"Ja",VLOOKUP($D296,Listen!$A$2:$F$45,5,0)="Nein",E296&lt;IF(D296="LNG Anbindungsanlagen gemäß separater Festlegung",2022,2023)),$Y296,$W296),0)</f>
        <v>0</v>
      </c>
      <c r="AE296" s="35">
        <f>IFERROR(IF(OR($S296&lt;&gt;"Ja",VLOOKUP($D296,Listen!$A$2:$F$45,6,0)="Nein"),$Y296,$X296),0)</f>
        <v>0</v>
      </c>
      <c r="AF296" s="35">
        <f>IFERROR(IF(OR($S296&lt;&gt;"Ja",VLOOKUP($D296,Listen!$A$2:$F$45,6,0)="Nein"),$Y296,$X296),0)</f>
        <v>0</v>
      </c>
      <c r="AG296" s="35">
        <f>IFERROR(IF(OR($S296&lt;&gt;"Ja",VLOOKUP($D296,Listen!$A$2:$F$45,6,0)="Nein"),$Y296,$X296),0)</f>
        <v>0</v>
      </c>
      <c r="AH296" s="37">
        <f t="shared" si="108"/>
        <v>0</v>
      </c>
      <c r="AI296" s="147">
        <f>IFERROR(IF(VLOOKUP($D296,Listen!$A$2:$F$45,6,0)="Ja",MAX(BC296:BD296),D_SAV!$BC296),0)</f>
        <v>0</v>
      </c>
      <c r="AJ296" s="37">
        <f t="shared" si="109"/>
        <v>0</v>
      </c>
      <c r="AL296" s="149">
        <f t="shared" si="110"/>
        <v>0</v>
      </c>
      <c r="AM296" s="149">
        <f t="shared" si="111"/>
        <v>0</v>
      </c>
      <c r="AN296" s="149">
        <f t="shared" si="112"/>
        <v>0</v>
      </c>
      <c r="AO296" s="149">
        <f t="shared" si="113"/>
        <v>0</v>
      </c>
      <c r="AP296" s="149">
        <f t="shared" si="114"/>
        <v>0</v>
      </c>
      <c r="AQ296" s="149">
        <f t="shared" si="115"/>
        <v>0</v>
      </c>
      <c r="AR296" s="149">
        <f t="shared" si="116"/>
        <v>0</v>
      </c>
      <c r="AS296" s="149">
        <f t="shared" si="117"/>
        <v>0</v>
      </c>
      <c r="AT296" s="149">
        <f t="shared" si="118"/>
        <v>0</v>
      </c>
      <c r="AU296" s="149">
        <f t="shared" si="119"/>
        <v>0</v>
      </c>
      <c r="AV296" s="149">
        <f t="shared" si="120"/>
        <v>0</v>
      </c>
      <c r="AW296" s="149">
        <f t="shared" si="121"/>
        <v>0</v>
      </c>
      <c r="AX296" s="149">
        <f t="shared" si="122"/>
        <v>0</v>
      </c>
      <c r="AY296" s="149">
        <f t="shared" si="123"/>
        <v>0</v>
      </c>
      <c r="AZ296" s="149">
        <f t="shared" si="124"/>
        <v>0</v>
      </c>
      <c r="BA296" s="149">
        <f>IFERROR(IF(VLOOKUP($D296,Listen!$A$2:$F$45,6,0)="Ja",AX296-MAX(AY296:AZ296),AX296-AY296),0)</f>
        <v>0</v>
      </c>
      <c r="BB296" s="149">
        <f t="shared" si="125"/>
        <v>0</v>
      </c>
      <c r="BC296" s="149">
        <f t="shared" si="126"/>
        <v>0</v>
      </c>
      <c r="BD296" s="149">
        <f t="shared" si="127"/>
        <v>0</v>
      </c>
      <c r="BE296" s="149">
        <f>IFERROR(IF(VLOOKUP($D296,Listen!$A$2:$F$45,6,0)="Ja",BB296-MAX(BC296:BD296),BB296-BC296),0)</f>
        <v>0</v>
      </c>
    </row>
    <row r="297" spans="1:57" x14ac:dyDescent="0.25">
      <c r="A297" s="142">
        <v>293</v>
      </c>
      <c r="B297" s="143" t="str">
        <f>IF(AND(E297&lt;&gt;0,D297&lt;&gt;0,F297&lt;&gt;0),IF(C297&lt;&gt;0,CONCATENATE(C297,"-AGr",VLOOKUP(D297,Listen!$A$2:$D$45,4,FALSE),"-",E297,"-",F297,),CONCATENATE("AGr",VLOOKUP(D297,Listen!$A$2:$D$45,4,FALSE),"-",E297,"-",F297)),"keine vollständige ID")</f>
        <v>keine vollständige ID</v>
      </c>
      <c r="C297" s="28"/>
      <c r="D297" s="144"/>
      <c r="E297" s="144"/>
      <c r="F297" s="151"/>
      <c r="G297" s="12"/>
      <c r="H297" s="12"/>
      <c r="I297" s="12"/>
      <c r="J297" s="12"/>
      <c r="K297" s="12"/>
      <c r="L297" s="145">
        <f>IF(E297&gt;A_Stammdaten!$B$12,0,G297+H297-J297)</f>
        <v>0</v>
      </c>
      <c r="M297" s="12"/>
      <c r="N297" s="12"/>
      <c r="O297" s="12"/>
      <c r="P297" s="45">
        <f t="shared" si="105"/>
        <v>0</v>
      </c>
      <c r="Q297" s="26"/>
      <c r="R297" s="26"/>
      <c r="S297" s="26"/>
      <c r="T297" s="26"/>
      <c r="U297" s="146"/>
      <c r="V297" s="26"/>
      <c r="W297" s="46" t="str">
        <f t="shared" si="106"/>
        <v>-</v>
      </c>
      <c r="X297" s="46" t="str">
        <f t="shared" si="107"/>
        <v>-</v>
      </c>
      <c r="Y297" s="46">
        <f>IF(ISBLANK($D297),0,VLOOKUP($D297,Listen!$A$2:$C$45,2,FALSE))</f>
        <v>0</v>
      </c>
      <c r="Z297" s="46">
        <f>IF(ISBLANK($D297),0,VLOOKUP($D297,Listen!$A$2:$C$45,3,FALSE))</f>
        <v>0</v>
      </c>
      <c r="AA297" s="35">
        <f t="shared" si="129"/>
        <v>0</v>
      </c>
      <c r="AB297" s="35">
        <f t="shared" si="129"/>
        <v>0</v>
      </c>
      <c r="AC297" s="35">
        <f>IFERROR(IF(OR($R297&lt;&gt;"Ja",VLOOKUP($D297,Listen!$A$2:$F$45,5,0)="Nein",E297&lt;IF(D297="LNG Anbindungsanlagen gemäß separater Festlegung",2022,2023)),$Y297,$W297),0)</f>
        <v>0</v>
      </c>
      <c r="AD297" s="35">
        <f>IFERROR(IF(OR($R297&lt;&gt;"Ja",VLOOKUP($D297,Listen!$A$2:$F$45,5,0)="Nein",E297&lt;IF(D297="LNG Anbindungsanlagen gemäß separater Festlegung",2022,2023)),$Y297,$W297),0)</f>
        <v>0</v>
      </c>
      <c r="AE297" s="35">
        <f>IFERROR(IF(OR($S297&lt;&gt;"Ja",VLOOKUP($D297,Listen!$A$2:$F$45,6,0)="Nein"),$Y297,$X297),0)</f>
        <v>0</v>
      </c>
      <c r="AF297" s="35">
        <f>IFERROR(IF(OR($S297&lt;&gt;"Ja",VLOOKUP($D297,Listen!$A$2:$F$45,6,0)="Nein"),$Y297,$X297),0)</f>
        <v>0</v>
      </c>
      <c r="AG297" s="35">
        <f>IFERROR(IF(OR($S297&lt;&gt;"Ja",VLOOKUP($D297,Listen!$A$2:$F$45,6,0)="Nein"),$Y297,$X297),0)</f>
        <v>0</v>
      </c>
      <c r="AH297" s="37">
        <f t="shared" si="108"/>
        <v>0</v>
      </c>
      <c r="AI297" s="147">
        <f>IFERROR(IF(VLOOKUP($D297,Listen!$A$2:$F$45,6,0)="Ja",MAX(BC297:BD297),D_SAV!$BC297),0)</f>
        <v>0</v>
      </c>
      <c r="AJ297" s="37">
        <f t="shared" si="109"/>
        <v>0</v>
      </c>
      <c r="AL297" s="149">
        <f t="shared" si="110"/>
        <v>0</v>
      </c>
      <c r="AM297" s="149">
        <f t="shared" si="111"/>
        <v>0</v>
      </c>
      <c r="AN297" s="149">
        <f t="shared" si="112"/>
        <v>0</v>
      </c>
      <c r="AO297" s="149">
        <f t="shared" si="113"/>
        <v>0</v>
      </c>
      <c r="AP297" s="149">
        <f t="shared" si="114"/>
        <v>0</v>
      </c>
      <c r="AQ297" s="149">
        <f t="shared" si="115"/>
        <v>0</v>
      </c>
      <c r="AR297" s="149">
        <f t="shared" si="116"/>
        <v>0</v>
      </c>
      <c r="AS297" s="149">
        <f t="shared" si="117"/>
        <v>0</v>
      </c>
      <c r="AT297" s="149">
        <f t="shared" si="118"/>
        <v>0</v>
      </c>
      <c r="AU297" s="149">
        <f t="shared" si="119"/>
        <v>0</v>
      </c>
      <c r="AV297" s="149">
        <f t="shared" si="120"/>
        <v>0</v>
      </c>
      <c r="AW297" s="149">
        <f t="shared" si="121"/>
        <v>0</v>
      </c>
      <c r="AX297" s="149">
        <f t="shared" si="122"/>
        <v>0</v>
      </c>
      <c r="AY297" s="149">
        <f t="shared" si="123"/>
        <v>0</v>
      </c>
      <c r="AZ297" s="149">
        <f t="shared" si="124"/>
        <v>0</v>
      </c>
      <c r="BA297" s="149">
        <f>IFERROR(IF(VLOOKUP($D297,Listen!$A$2:$F$45,6,0)="Ja",AX297-MAX(AY297:AZ297),AX297-AY297),0)</f>
        <v>0</v>
      </c>
      <c r="BB297" s="149">
        <f t="shared" si="125"/>
        <v>0</v>
      </c>
      <c r="BC297" s="149">
        <f t="shared" si="126"/>
        <v>0</v>
      </c>
      <c r="BD297" s="149">
        <f t="shared" si="127"/>
        <v>0</v>
      </c>
      <c r="BE297" s="149">
        <f>IFERROR(IF(VLOOKUP($D297,Listen!$A$2:$F$45,6,0)="Ja",BB297-MAX(BC297:BD297),BB297-BC297),0)</f>
        <v>0</v>
      </c>
    </row>
    <row r="298" spans="1:57" x14ac:dyDescent="0.25">
      <c r="A298" s="142">
        <v>294</v>
      </c>
      <c r="B298" s="143" t="str">
        <f>IF(AND(E298&lt;&gt;0,D298&lt;&gt;0,F298&lt;&gt;0),IF(C298&lt;&gt;0,CONCATENATE(C298,"-AGr",VLOOKUP(D298,Listen!$A$2:$D$45,4,FALSE),"-",E298,"-",F298,),CONCATENATE("AGr",VLOOKUP(D298,Listen!$A$2:$D$45,4,FALSE),"-",E298,"-",F298)),"keine vollständige ID")</f>
        <v>keine vollständige ID</v>
      </c>
      <c r="C298" s="28"/>
      <c r="D298" s="144"/>
      <c r="E298" s="144"/>
      <c r="F298" s="151"/>
      <c r="G298" s="12"/>
      <c r="H298" s="12"/>
      <c r="I298" s="12"/>
      <c r="J298" s="12"/>
      <c r="K298" s="12"/>
      <c r="L298" s="145">
        <f>IF(E298&gt;A_Stammdaten!$B$12,0,G298+H298-J298)</f>
        <v>0</v>
      </c>
      <c r="M298" s="12"/>
      <c r="N298" s="12"/>
      <c r="O298" s="12"/>
      <c r="P298" s="45">
        <f t="shared" si="105"/>
        <v>0</v>
      </c>
      <c r="Q298" s="26"/>
      <c r="R298" s="26"/>
      <c r="S298" s="26"/>
      <c r="T298" s="26"/>
      <c r="U298" s="146"/>
      <c r="V298" s="26"/>
      <c r="W298" s="46" t="str">
        <f t="shared" si="106"/>
        <v>-</v>
      </c>
      <c r="X298" s="46" t="str">
        <f t="shared" si="107"/>
        <v>-</v>
      </c>
      <c r="Y298" s="46">
        <f>IF(ISBLANK($D298),0,VLOOKUP($D298,Listen!$A$2:$C$45,2,FALSE))</f>
        <v>0</v>
      </c>
      <c r="Z298" s="46">
        <f>IF(ISBLANK($D298),0,VLOOKUP($D298,Listen!$A$2:$C$45,3,FALSE))</f>
        <v>0</v>
      </c>
      <c r="AA298" s="35">
        <f t="shared" si="129"/>
        <v>0</v>
      </c>
      <c r="AB298" s="35">
        <f t="shared" si="129"/>
        <v>0</v>
      </c>
      <c r="AC298" s="35">
        <f>IFERROR(IF(OR($R298&lt;&gt;"Ja",VLOOKUP($D298,Listen!$A$2:$F$45,5,0)="Nein",E298&lt;IF(D298="LNG Anbindungsanlagen gemäß separater Festlegung",2022,2023)),$Y298,$W298),0)</f>
        <v>0</v>
      </c>
      <c r="AD298" s="35">
        <f>IFERROR(IF(OR($R298&lt;&gt;"Ja",VLOOKUP($D298,Listen!$A$2:$F$45,5,0)="Nein",E298&lt;IF(D298="LNG Anbindungsanlagen gemäß separater Festlegung",2022,2023)),$Y298,$W298),0)</f>
        <v>0</v>
      </c>
      <c r="AE298" s="35">
        <f>IFERROR(IF(OR($S298&lt;&gt;"Ja",VLOOKUP($D298,Listen!$A$2:$F$45,6,0)="Nein"),$Y298,$X298),0)</f>
        <v>0</v>
      </c>
      <c r="AF298" s="35">
        <f>IFERROR(IF(OR($S298&lt;&gt;"Ja",VLOOKUP($D298,Listen!$A$2:$F$45,6,0)="Nein"),$Y298,$X298),0)</f>
        <v>0</v>
      </c>
      <c r="AG298" s="35">
        <f>IFERROR(IF(OR($S298&lt;&gt;"Ja",VLOOKUP($D298,Listen!$A$2:$F$45,6,0)="Nein"),$Y298,$X298),0)</f>
        <v>0</v>
      </c>
      <c r="AH298" s="37">
        <f t="shared" si="108"/>
        <v>0</v>
      </c>
      <c r="AI298" s="147">
        <f>IFERROR(IF(VLOOKUP($D298,Listen!$A$2:$F$45,6,0)="Ja",MAX(BC298:BD298),D_SAV!$BC298),0)</f>
        <v>0</v>
      </c>
      <c r="AJ298" s="37">
        <f t="shared" si="109"/>
        <v>0</v>
      </c>
      <c r="AL298" s="149">
        <f t="shared" si="110"/>
        <v>0</v>
      </c>
      <c r="AM298" s="149">
        <f t="shared" si="111"/>
        <v>0</v>
      </c>
      <c r="AN298" s="149">
        <f t="shared" si="112"/>
        <v>0</v>
      </c>
      <c r="AO298" s="149">
        <f t="shared" si="113"/>
        <v>0</v>
      </c>
      <c r="AP298" s="149">
        <f t="shared" si="114"/>
        <v>0</v>
      </c>
      <c r="AQ298" s="149">
        <f t="shared" si="115"/>
        <v>0</v>
      </c>
      <c r="AR298" s="149">
        <f t="shared" si="116"/>
        <v>0</v>
      </c>
      <c r="AS298" s="149">
        <f t="shared" si="117"/>
        <v>0</v>
      </c>
      <c r="AT298" s="149">
        <f t="shared" si="118"/>
        <v>0</v>
      </c>
      <c r="AU298" s="149">
        <f t="shared" si="119"/>
        <v>0</v>
      </c>
      <c r="AV298" s="149">
        <f t="shared" si="120"/>
        <v>0</v>
      </c>
      <c r="AW298" s="149">
        <f t="shared" si="121"/>
        <v>0</v>
      </c>
      <c r="AX298" s="149">
        <f t="shared" si="122"/>
        <v>0</v>
      </c>
      <c r="AY298" s="149">
        <f t="shared" si="123"/>
        <v>0</v>
      </c>
      <c r="AZ298" s="149">
        <f t="shared" si="124"/>
        <v>0</v>
      </c>
      <c r="BA298" s="149">
        <f>IFERROR(IF(VLOOKUP($D298,Listen!$A$2:$F$45,6,0)="Ja",AX298-MAX(AY298:AZ298),AX298-AY298),0)</f>
        <v>0</v>
      </c>
      <c r="BB298" s="149">
        <f t="shared" si="125"/>
        <v>0</v>
      </c>
      <c r="BC298" s="149">
        <f t="shared" si="126"/>
        <v>0</v>
      </c>
      <c r="BD298" s="149">
        <f t="shared" si="127"/>
        <v>0</v>
      </c>
      <c r="BE298" s="149">
        <f>IFERROR(IF(VLOOKUP($D298,Listen!$A$2:$F$45,6,0)="Ja",BB298-MAX(BC298:BD298),BB298-BC298),0)</f>
        <v>0</v>
      </c>
    </row>
    <row r="299" spans="1:57" x14ac:dyDescent="0.25">
      <c r="A299" s="142">
        <v>295</v>
      </c>
      <c r="B299" s="143" t="str">
        <f>IF(AND(E299&lt;&gt;0,D299&lt;&gt;0,F299&lt;&gt;0),IF(C299&lt;&gt;0,CONCATENATE(C299,"-AGr",VLOOKUP(D299,Listen!$A$2:$D$45,4,FALSE),"-",E299,"-",F299,),CONCATENATE("AGr",VLOOKUP(D299,Listen!$A$2:$D$45,4,FALSE),"-",E299,"-",F299)),"keine vollständige ID")</f>
        <v>keine vollständige ID</v>
      </c>
      <c r="C299" s="28"/>
      <c r="D299" s="144"/>
      <c r="E299" s="144"/>
      <c r="F299" s="151"/>
      <c r="G299" s="12"/>
      <c r="H299" s="12"/>
      <c r="I299" s="12"/>
      <c r="J299" s="12"/>
      <c r="K299" s="12"/>
      <c r="L299" s="145">
        <f>IF(E299&gt;A_Stammdaten!$B$12,0,G299+H299-J299)</f>
        <v>0</v>
      </c>
      <c r="M299" s="12"/>
      <c r="N299" s="12"/>
      <c r="O299" s="12"/>
      <c r="P299" s="45">
        <f t="shared" si="105"/>
        <v>0</v>
      </c>
      <c r="Q299" s="26"/>
      <c r="R299" s="26"/>
      <c r="S299" s="26"/>
      <c r="T299" s="26"/>
      <c r="U299" s="146"/>
      <c r="V299" s="26"/>
      <c r="W299" s="46" t="str">
        <f t="shared" si="106"/>
        <v>-</v>
      </c>
      <c r="X299" s="46" t="str">
        <f t="shared" si="107"/>
        <v>-</v>
      </c>
      <c r="Y299" s="46">
        <f>IF(ISBLANK($D299),0,VLOOKUP($D299,Listen!$A$2:$C$45,2,FALSE))</f>
        <v>0</v>
      </c>
      <c r="Z299" s="46">
        <f>IF(ISBLANK($D299),0,VLOOKUP($D299,Listen!$A$2:$C$45,3,FALSE))</f>
        <v>0</v>
      </c>
      <c r="AA299" s="35">
        <f t="shared" si="129"/>
        <v>0</v>
      </c>
      <c r="AB299" s="35">
        <f t="shared" si="129"/>
        <v>0</v>
      </c>
      <c r="AC299" s="35">
        <f>IFERROR(IF(OR($R299&lt;&gt;"Ja",VLOOKUP($D299,Listen!$A$2:$F$45,5,0)="Nein",E299&lt;IF(D299="LNG Anbindungsanlagen gemäß separater Festlegung",2022,2023)),$Y299,$W299),0)</f>
        <v>0</v>
      </c>
      <c r="AD299" s="35">
        <f>IFERROR(IF(OR($R299&lt;&gt;"Ja",VLOOKUP($D299,Listen!$A$2:$F$45,5,0)="Nein",E299&lt;IF(D299="LNG Anbindungsanlagen gemäß separater Festlegung",2022,2023)),$Y299,$W299),0)</f>
        <v>0</v>
      </c>
      <c r="AE299" s="35">
        <f>IFERROR(IF(OR($S299&lt;&gt;"Ja",VLOOKUP($D299,Listen!$A$2:$F$45,6,0)="Nein"),$Y299,$X299),0)</f>
        <v>0</v>
      </c>
      <c r="AF299" s="35">
        <f>IFERROR(IF(OR($S299&lt;&gt;"Ja",VLOOKUP($D299,Listen!$A$2:$F$45,6,0)="Nein"),$Y299,$X299),0)</f>
        <v>0</v>
      </c>
      <c r="AG299" s="35">
        <f>IFERROR(IF(OR($S299&lt;&gt;"Ja",VLOOKUP($D299,Listen!$A$2:$F$45,6,0)="Nein"),$Y299,$X299),0)</f>
        <v>0</v>
      </c>
      <c r="AH299" s="37">
        <f t="shared" si="108"/>
        <v>0</v>
      </c>
      <c r="AI299" s="147">
        <f>IFERROR(IF(VLOOKUP($D299,Listen!$A$2:$F$45,6,0)="Ja",MAX(BC299:BD299),D_SAV!$BC299),0)</f>
        <v>0</v>
      </c>
      <c r="AJ299" s="37">
        <f t="shared" si="109"/>
        <v>0</v>
      </c>
      <c r="AL299" s="149">
        <f t="shared" si="110"/>
        <v>0</v>
      </c>
      <c r="AM299" s="149">
        <f t="shared" si="111"/>
        <v>0</v>
      </c>
      <c r="AN299" s="149">
        <f t="shared" si="112"/>
        <v>0</v>
      </c>
      <c r="AO299" s="149">
        <f t="shared" si="113"/>
        <v>0</v>
      </c>
      <c r="AP299" s="149">
        <f t="shared" si="114"/>
        <v>0</v>
      </c>
      <c r="AQ299" s="149">
        <f t="shared" si="115"/>
        <v>0</v>
      </c>
      <c r="AR299" s="149">
        <f t="shared" si="116"/>
        <v>0</v>
      </c>
      <c r="AS299" s="149">
        <f t="shared" si="117"/>
        <v>0</v>
      </c>
      <c r="AT299" s="149">
        <f t="shared" si="118"/>
        <v>0</v>
      </c>
      <c r="AU299" s="149">
        <f t="shared" si="119"/>
        <v>0</v>
      </c>
      <c r="AV299" s="149">
        <f t="shared" si="120"/>
        <v>0</v>
      </c>
      <c r="AW299" s="149">
        <f t="shared" si="121"/>
        <v>0</v>
      </c>
      <c r="AX299" s="149">
        <f t="shared" si="122"/>
        <v>0</v>
      </c>
      <c r="AY299" s="149">
        <f t="shared" si="123"/>
        <v>0</v>
      </c>
      <c r="AZ299" s="149">
        <f t="shared" si="124"/>
        <v>0</v>
      </c>
      <c r="BA299" s="149">
        <f>IFERROR(IF(VLOOKUP($D299,Listen!$A$2:$F$45,6,0)="Ja",AX299-MAX(AY299:AZ299),AX299-AY299),0)</f>
        <v>0</v>
      </c>
      <c r="BB299" s="149">
        <f t="shared" si="125"/>
        <v>0</v>
      </c>
      <c r="BC299" s="149">
        <f t="shared" si="126"/>
        <v>0</v>
      </c>
      <c r="BD299" s="149">
        <f t="shared" si="127"/>
        <v>0</v>
      </c>
      <c r="BE299" s="149">
        <f>IFERROR(IF(VLOOKUP($D299,Listen!$A$2:$F$45,6,0)="Ja",BB299-MAX(BC299:BD299),BB299-BC299),0)</f>
        <v>0</v>
      </c>
    </row>
    <row r="300" spans="1:57" x14ac:dyDescent="0.25">
      <c r="A300" s="142">
        <v>296</v>
      </c>
      <c r="B300" s="143" t="str">
        <f>IF(AND(E300&lt;&gt;0,D300&lt;&gt;0,F300&lt;&gt;0),IF(C300&lt;&gt;0,CONCATENATE(C300,"-AGr",VLOOKUP(D300,Listen!$A$2:$D$45,4,FALSE),"-",E300,"-",F300,),CONCATENATE("AGr",VLOOKUP(D300,Listen!$A$2:$D$45,4,FALSE),"-",E300,"-",F300)),"keine vollständige ID")</f>
        <v>keine vollständige ID</v>
      </c>
      <c r="C300" s="28"/>
      <c r="D300" s="144"/>
      <c r="E300" s="144"/>
      <c r="F300" s="151"/>
      <c r="G300" s="12"/>
      <c r="H300" s="12"/>
      <c r="I300" s="12"/>
      <c r="J300" s="12"/>
      <c r="K300" s="12"/>
      <c r="L300" s="145">
        <f>IF(E300&gt;A_Stammdaten!$B$12,0,G300+H300-J300)</f>
        <v>0</v>
      </c>
      <c r="M300" s="12"/>
      <c r="N300" s="12"/>
      <c r="O300" s="12"/>
      <c r="P300" s="45">
        <f t="shared" si="105"/>
        <v>0</v>
      </c>
      <c r="Q300" s="26"/>
      <c r="R300" s="26"/>
      <c r="S300" s="26"/>
      <c r="T300" s="26"/>
      <c r="U300" s="146"/>
      <c r="V300" s="26"/>
      <c r="W300" s="46" t="str">
        <f t="shared" si="106"/>
        <v>-</v>
      </c>
      <c r="X300" s="46" t="str">
        <f t="shared" si="107"/>
        <v>-</v>
      </c>
      <c r="Y300" s="46">
        <f>IF(ISBLANK($D300),0,VLOOKUP($D300,Listen!$A$2:$C$45,2,FALSE))</f>
        <v>0</v>
      </c>
      <c r="Z300" s="46">
        <f>IF(ISBLANK($D300),0,VLOOKUP($D300,Listen!$A$2:$C$45,3,FALSE))</f>
        <v>0</v>
      </c>
      <c r="AA300" s="35">
        <f t="shared" si="129"/>
        <v>0</v>
      </c>
      <c r="AB300" s="35">
        <f t="shared" si="129"/>
        <v>0</v>
      </c>
      <c r="AC300" s="35">
        <f>IFERROR(IF(OR($R300&lt;&gt;"Ja",VLOOKUP($D300,Listen!$A$2:$F$45,5,0)="Nein",E300&lt;IF(D300="LNG Anbindungsanlagen gemäß separater Festlegung",2022,2023)),$Y300,$W300),0)</f>
        <v>0</v>
      </c>
      <c r="AD300" s="35">
        <f>IFERROR(IF(OR($R300&lt;&gt;"Ja",VLOOKUP($D300,Listen!$A$2:$F$45,5,0)="Nein",E300&lt;IF(D300="LNG Anbindungsanlagen gemäß separater Festlegung",2022,2023)),$Y300,$W300),0)</f>
        <v>0</v>
      </c>
      <c r="AE300" s="35">
        <f>IFERROR(IF(OR($S300&lt;&gt;"Ja",VLOOKUP($D300,Listen!$A$2:$F$45,6,0)="Nein"),$Y300,$X300),0)</f>
        <v>0</v>
      </c>
      <c r="AF300" s="35">
        <f>IFERROR(IF(OR($S300&lt;&gt;"Ja",VLOOKUP($D300,Listen!$A$2:$F$45,6,0)="Nein"),$Y300,$X300),0)</f>
        <v>0</v>
      </c>
      <c r="AG300" s="35">
        <f>IFERROR(IF(OR($S300&lt;&gt;"Ja",VLOOKUP($D300,Listen!$A$2:$F$45,6,0)="Nein"),$Y300,$X300),0)</f>
        <v>0</v>
      </c>
      <c r="AH300" s="37">
        <f t="shared" si="108"/>
        <v>0</v>
      </c>
      <c r="AI300" s="147">
        <f>IFERROR(IF(VLOOKUP($D300,Listen!$A$2:$F$45,6,0)="Ja",MAX(BC300:BD300),D_SAV!$BC300),0)</f>
        <v>0</v>
      </c>
      <c r="AJ300" s="37">
        <f t="shared" si="109"/>
        <v>0</v>
      </c>
      <c r="AL300" s="149">
        <f t="shared" si="110"/>
        <v>0</v>
      </c>
      <c r="AM300" s="149">
        <f t="shared" si="111"/>
        <v>0</v>
      </c>
      <c r="AN300" s="149">
        <f t="shared" si="112"/>
        <v>0</v>
      </c>
      <c r="AO300" s="149">
        <f t="shared" si="113"/>
        <v>0</v>
      </c>
      <c r="AP300" s="149">
        <f t="shared" si="114"/>
        <v>0</v>
      </c>
      <c r="AQ300" s="149">
        <f t="shared" si="115"/>
        <v>0</v>
      </c>
      <c r="AR300" s="149">
        <f t="shared" si="116"/>
        <v>0</v>
      </c>
      <c r="AS300" s="149">
        <f t="shared" si="117"/>
        <v>0</v>
      </c>
      <c r="AT300" s="149">
        <f t="shared" si="118"/>
        <v>0</v>
      </c>
      <c r="AU300" s="149">
        <f t="shared" si="119"/>
        <v>0</v>
      </c>
      <c r="AV300" s="149">
        <f t="shared" si="120"/>
        <v>0</v>
      </c>
      <c r="AW300" s="149">
        <f t="shared" si="121"/>
        <v>0</v>
      </c>
      <c r="AX300" s="149">
        <f t="shared" si="122"/>
        <v>0</v>
      </c>
      <c r="AY300" s="149">
        <f t="shared" si="123"/>
        <v>0</v>
      </c>
      <c r="AZ300" s="149">
        <f t="shared" si="124"/>
        <v>0</v>
      </c>
      <c r="BA300" s="149">
        <f>IFERROR(IF(VLOOKUP($D300,Listen!$A$2:$F$45,6,0)="Ja",AX300-MAX(AY300:AZ300),AX300-AY300),0)</f>
        <v>0</v>
      </c>
      <c r="BB300" s="149">
        <f t="shared" si="125"/>
        <v>0</v>
      </c>
      <c r="BC300" s="149">
        <f t="shared" si="126"/>
        <v>0</v>
      </c>
      <c r="BD300" s="149">
        <f t="shared" si="127"/>
        <v>0</v>
      </c>
      <c r="BE300" s="149">
        <f>IFERROR(IF(VLOOKUP($D300,Listen!$A$2:$F$45,6,0)="Ja",BB300-MAX(BC300:BD300),BB300-BC300),0)</f>
        <v>0</v>
      </c>
    </row>
    <row r="301" spans="1:57" x14ac:dyDescent="0.25">
      <c r="A301" s="142">
        <v>297</v>
      </c>
      <c r="B301" s="143" t="str">
        <f>IF(AND(E301&lt;&gt;0,D301&lt;&gt;0,F301&lt;&gt;0),IF(C301&lt;&gt;0,CONCATENATE(C301,"-AGr",VLOOKUP(D301,Listen!$A$2:$D$45,4,FALSE),"-",E301,"-",F301,),CONCATENATE("AGr",VLOOKUP(D301,Listen!$A$2:$D$45,4,FALSE),"-",E301,"-",F301)),"keine vollständige ID")</f>
        <v>keine vollständige ID</v>
      </c>
      <c r="C301" s="28"/>
      <c r="D301" s="144"/>
      <c r="E301" s="144"/>
      <c r="F301" s="151"/>
      <c r="G301" s="12"/>
      <c r="H301" s="12"/>
      <c r="I301" s="12"/>
      <c r="J301" s="12"/>
      <c r="K301" s="12"/>
      <c r="L301" s="145">
        <f>IF(E301&gt;A_Stammdaten!$B$12,0,G301+H301-J301)</f>
        <v>0</v>
      </c>
      <c r="M301" s="12"/>
      <c r="N301" s="12"/>
      <c r="O301" s="12"/>
      <c r="P301" s="45">
        <f t="shared" si="105"/>
        <v>0</v>
      </c>
      <c r="Q301" s="26"/>
      <c r="R301" s="26"/>
      <c r="S301" s="26"/>
      <c r="T301" s="26"/>
      <c r="U301" s="146"/>
      <c r="V301" s="26"/>
      <c r="W301" s="46" t="str">
        <f t="shared" si="106"/>
        <v>-</v>
      </c>
      <c r="X301" s="46" t="str">
        <f t="shared" si="107"/>
        <v>-</v>
      </c>
      <c r="Y301" s="46">
        <f>IF(ISBLANK($D301),0,VLOOKUP($D301,Listen!$A$2:$C$45,2,FALSE))</f>
        <v>0</v>
      </c>
      <c r="Z301" s="46">
        <f>IF(ISBLANK($D301),0,VLOOKUP($D301,Listen!$A$2:$C$45,3,FALSE))</f>
        <v>0</v>
      </c>
      <c r="AA301" s="35">
        <f t="shared" si="129"/>
        <v>0</v>
      </c>
      <c r="AB301" s="35">
        <f t="shared" si="129"/>
        <v>0</v>
      </c>
      <c r="AC301" s="35">
        <f>IFERROR(IF(OR($R301&lt;&gt;"Ja",VLOOKUP($D301,Listen!$A$2:$F$45,5,0)="Nein",E301&lt;IF(D301="LNG Anbindungsanlagen gemäß separater Festlegung",2022,2023)),$Y301,$W301),0)</f>
        <v>0</v>
      </c>
      <c r="AD301" s="35">
        <f>IFERROR(IF(OR($R301&lt;&gt;"Ja",VLOOKUP($D301,Listen!$A$2:$F$45,5,0)="Nein",E301&lt;IF(D301="LNG Anbindungsanlagen gemäß separater Festlegung",2022,2023)),$Y301,$W301),0)</f>
        <v>0</v>
      </c>
      <c r="AE301" s="35">
        <f>IFERROR(IF(OR($S301&lt;&gt;"Ja",VLOOKUP($D301,Listen!$A$2:$F$45,6,0)="Nein"),$Y301,$X301),0)</f>
        <v>0</v>
      </c>
      <c r="AF301" s="35">
        <f>IFERROR(IF(OR($S301&lt;&gt;"Ja",VLOOKUP($D301,Listen!$A$2:$F$45,6,0)="Nein"),$Y301,$X301),0)</f>
        <v>0</v>
      </c>
      <c r="AG301" s="35">
        <f>IFERROR(IF(OR($S301&lt;&gt;"Ja",VLOOKUP($D301,Listen!$A$2:$F$45,6,0)="Nein"),$Y301,$X301),0)</f>
        <v>0</v>
      </c>
      <c r="AH301" s="37">
        <f t="shared" si="108"/>
        <v>0</v>
      </c>
      <c r="AI301" s="147">
        <f>IFERROR(IF(VLOOKUP($D301,Listen!$A$2:$F$45,6,0)="Ja",MAX(BC301:BD301),D_SAV!$BC301),0)</f>
        <v>0</v>
      </c>
      <c r="AJ301" s="37">
        <f t="shared" si="109"/>
        <v>0</v>
      </c>
      <c r="AL301" s="149">
        <f t="shared" si="110"/>
        <v>0</v>
      </c>
      <c r="AM301" s="149">
        <f t="shared" si="111"/>
        <v>0</v>
      </c>
      <c r="AN301" s="149">
        <f t="shared" si="112"/>
        <v>0</v>
      </c>
      <c r="AO301" s="149">
        <f t="shared" si="113"/>
        <v>0</v>
      </c>
      <c r="AP301" s="149">
        <f t="shared" si="114"/>
        <v>0</v>
      </c>
      <c r="AQ301" s="149">
        <f t="shared" si="115"/>
        <v>0</v>
      </c>
      <c r="AR301" s="149">
        <f t="shared" si="116"/>
        <v>0</v>
      </c>
      <c r="AS301" s="149">
        <f t="shared" si="117"/>
        <v>0</v>
      </c>
      <c r="AT301" s="149">
        <f t="shared" si="118"/>
        <v>0</v>
      </c>
      <c r="AU301" s="149">
        <f t="shared" si="119"/>
        <v>0</v>
      </c>
      <c r="AV301" s="149">
        <f t="shared" si="120"/>
        <v>0</v>
      </c>
      <c r="AW301" s="149">
        <f t="shared" si="121"/>
        <v>0</v>
      </c>
      <c r="AX301" s="149">
        <f t="shared" si="122"/>
        <v>0</v>
      </c>
      <c r="AY301" s="149">
        <f t="shared" si="123"/>
        <v>0</v>
      </c>
      <c r="AZ301" s="149">
        <f t="shared" si="124"/>
        <v>0</v>
      </c>
      <c r="BA301" s="149">
        <f>IFERROR(IF(VLOOKUP($D301,Listen!$A$2:$F$45,6,0)="Ja",AX301-MAX(AY301:AZ301),AX301-AY301),0)</f>
        <v>0</v>
      </c>
      <c r="BB301" s="149">
        <f t="shared" si="125"/>
        <v>0</v>
      </c>
      <c r="BC301" s="149">
        <f t="shared" si="126"/>
        <v>0</v>
      </c>
      <c r="BD301" s="149">
        <f t="shared" si="127"/>
        <v>0</v>
      </c>
      <c r="BE301" s="149">
        <f>IFERROR(IF(VLOOKUP($D301,Listen!$A$2:$F$45,6,0)="Ja",BB301-MAX(BC301:BD301),BB301-BC301),0)</f>
        <v>0</v>
      </c>
    </row>
    <row r="302" spans="1:57" x14ac:dyDescent="0.25">
      <c r="A302" s="142">
        <v>298</v>
      </c>
      <c r="B302" s="143" t="str">
        <f>IF(AND(E302&lt;&gt;0,D302&lt;&gt;0,F302&lt;&gt;0),IF(C302&lt;&gt;0,CONCATENATE(C302,"-AGr",VLOOKUP(D302,Listen!$A$2:$D$45,4,FALSE),"-",E302,"-",F302,),CONCATENATE("AGr",VLOOKUP(D302,Listen!$A$2:$D$45,4,FALSE),"-",E302,"-",F302)),"keine vollständige ID")</f>
        <v>keine vollständige ID</v>
      </c>
      <c r="C302" s="28"/>
      <c r="D302" s="144"/>
      <c r="E302" s="144"/>
      <c r="F302" s="151"/>
      <c r="G302" s="12"/>
      <c r="H302" s="12"/>
      <c r="I302" s="12"/>
      <c r="J302" s="12"/>
      <c r="K302" s="12"/>
      <c r="L302" s="145">
        <f>IF(E302&gt;A_Stammdaten!$B$12,0,G302+H302-J302)</f>
        <v>0</v>
      </c>
      <c r="M302" s="12"/>
      <c r="N302" s="12"/>
      <c r="O302" s="12"/>
      <c r="P302" s="45">
        <f t="shared" si="105"/>
        <v>0</v>
      </c>
      <c r="Q302" s="26"/>
      <c r="R302" s="26"/>
      <c r="S302" s="26"/>
      <c r="T302" s="26"/>
      <c r="U302" s="146"/>
      <c r="V302" s="26"/>
      <c r="W302" s="46" t="str">
        <f t="shared" si="106"/>
        <v>-</v>
      </c>
      <c r="X302" s="46" t="str">
        <f t="shared" si="107"/>
        <v>-</v>
      </c>
      <c r="Y302" s="46">
        <f>IF(ISBLANK($D302),0,VLOOKUP($D302,Listen!$A$2:$C$45,2,FALSE))</f>
        <v>0</v>
      </c>
      <c r="Z302" s="46">
        <f>IF(ISBLANK($D302),0,VLOOKUP($D302,Listen!$A$2:$C$45,3,FALSE))</f>
        <v>0</v>
      </c>
      <c r="AA302" s="35">
        <f t="shared" si="129"/>
        <v>0</v>
      </c>
      <c r="AB302" s="35">
        <f t="shared" si="129"/>
        <v>0</v>
      </c>
      <c r="AC302" s="35">
        <f>IFERROR(IF(OR($R302&lt;&gt;"Ja",VLOOKUP($D302,Listen!$A$2:$F$45,5,0)="Nein",E302&lt;IF(D302="LNG Anbindungsanlagen gemäß separater Festlegung",2022,2023)),$Y302,$W302),0)</f>
        <v>0</v>
      </c>
      <c r="AD302" s="35">
        <f>IFERROR(IF(OR($R302&lt;&gt;"Ja",VLOOKUP($D302,Listen!$A$2:$F$45,5,0)="Nein",E302&lt;IF(D302="LNG Anbindungsanlagen gemäß separater Festlegung",2022,2023)),$Y302,$W302),0)</f>
        <v>0</v>
      </c>
      <c r="AE302" s="35">
        <f>IFERROR(IF(OR($S302&lt;&gt;"Ja",VLOOKUP($D302,Listen!$A$2:$F$45,6,0)="Nein"),$Y302,$X302),0)</f>
        <v>0</v>
      </c>
      <c r="AF302" s="35">
        <f>IFERROR(IF(OR($S302&lt;&gt;"Ja",VLOOKUP($D302,Listen!$A$2:$F$45,6,0)="Nein"),$Y302,$X302),0)</f>
        <v>0</v>
      </c>
      <c r="AG302" s="35">
        <f>IFERROR(IF(OR($S302&lt;&gt;"Ja",VLOOKUP($D302,Listen!$A$2:$F$45,6,0)="Nein"),$Y302,$X302),0)</f>
        <v>0</v>
      </c>
      <c r="AH302" s="37">
        <f t="shared" si="108"/>
        <v>0</v>
      </c>
      <c r="AI302" s="147">
        <f>IFERROR(IF(VLOOKUP($D302,Listen!$A$2:$F$45,6,0)="Ja",MAX(BC302:BD302),D_SAV!$BC302),0)</f>
        <v>0</v>
      </c>
      <c r="AJ302" s="37">
        <f t="shared" si="109"/>
        <v>0</v>
      </c>
      <c r="AL302" s="149">
        <f t="shared" si="110"/>
        <v>0</v>
      </c>
      <c r="AM302" s="149">
        <f t="shared" si="111"/>
        <v>0</v>
      </c>
      <c r="AN302" s="149">
        <f t="shared" si="112"/>
        <v>0</v>
      </c>
      <c r="AO302" s="149">
        <f t="shared" si="113"/>
        <v>0</v>
      </c>
      <c r="AP302" s="149">
        <f t="shared" si="114"/>
        <v>0</v>
      </c>
      <c r="AQ302" s="149">
        <f t="shared" si="115"/>
        <v>0</v>
      </c>
      <c r="AR302" s="149">
        <f t="shared" si="116"/>
        <v>0</v>
      </c>
      <c r="AS302" s="149">
        <f t="shared" si="117"/>
        <v>0</v>
      </c>
      <c r="AT302" s="149">
        <f t="shared" si="118"/>
        <v>0</v>
      </c>
      <c r="AU302" s="149">
        <f t="shared" si="119"/>
        <v>0</v>
      </c>
      <c r="AV302" s="149">
        <f t="shared" si="120"/>
        <v>0</v>
      </c>
      <c r="AW302" s="149">
        <f t="shared" si="121"/>
        <v>0</v>
      </c>
      <c r="AX302" s="149">
        <f t="shared" si="122"/>
        <v>0</v>
      </c>
      <c r="AY302" s="149">
        <f t="shared" si="123"/>
        <v>0</v>
      </c>
      <c r="AZ302" s="149">
        <f t="shared" si="124"/>
        <v>0</v>
      </c>
      <c r="BA302" s="149">
        <f>IFERROR(IF(VLOOKUP($D302,Listen!$A$2:$F$45,6,0)="Ja",AX302-MAX(AY302:AZ302),AX302-AY302),0)</f>
        <v>0</v>
      </c>
      <c r="BB302" s="149">
        <f t="shared" si="125"/>
        <v>0</v>
      </c>
      <c r="BC302" s="149">
        <f t="shared" si="126"/>
        <v>0</v>
      </c>
      <c r="BD302" s="149">
        <f t="shared" si="127"/>
        <v>0</v>
      </c>
      <c r="BE302" s="149">
        <f>IFERROR(IF(VLOOKUP($D302,Listen!$A$2:$F$45,6,0)="Ja",BB302-MAX(BC302:BD302),BB302-BC302),0)</f>
        <v>0</v>
      </c>
    </row>
    <row r="303" spans="1:57" x14ac:dyDescent="0.25">
      <c r="A303" s="142">
        <v>299</v>
      </c>
      <c r="B303" s="143" t="str">
        <f>IF(AND(E303&lt;&gt;0,D303&lt;&gt;0,F303&lt;&gt;0),IF(C303&lt;&gt;0,CONCATENATE(C303,"-AGr",VLOOKUP(D303,Listen!$A$2:$D$45,4,FALSE),"-",E303,"-",F303,),CONCATENATE("AGr",VLOOKUP(D303,Listen!$A$2:$D$45,4,FALSE),"-",E303,"-",F303)),"keine vollständige ID")</f>
        <v>keine vollständige ID</v>
      </c>
      <c r="C303" s="28"/>
      <c r="D303" s="144"/>
      <c r="E303" s="144"/>
      <c r="F303" s="151"/>
      <c r="G303" s="12"/>
      <c r="H303" s="12"/>
      <c r="I303" s="12"/>
      <c r="J303" s="12"/>
      <c r="K303" s="12"/>
      <c r="L303" s="145">
        <f>IF(E303&gt;A_Stammdaten!$B$12,0,G303+H303-J303)</f>
        <v>0</v>
      </c>
      <c r="M303" s="12"/>
      <c r="N303" s="12"/>
      <c r="O303" s="12"/>
      <c r="P303" s="45">
        <f t="shared" si="105"/>
        <v>0</v>
      </c>
      <c r="Q303" s="26"/>
      <c r="R303" s="26"/>
      <c r="S303" s="26"/>
      <c r="T303" s="26"/>
      <c r="U303" s="146"/>
      <c r="V303" s="26"/>
      <c r="W303" s="46" t="str">
        <f t="shared" si="106"/>
        <v>-</v>
      </c>
      <c r="X303" s="46" t="str">
        <f t="shared" si="107"/>
        <v>-</v>
      </c>
      <c r="Y303" s="46">
        <f>IF(ISBLANK($D303),0,VLOOKUP($D303,Listen!$A$2:$C$45,2,FALSE))</f>
        <v>0</v>
      </c>
      <c r="Z303" s="46">
        <f>IF(ISBLANK($D303),0,VLOOKUP($D303,Listen!$A$2:$C$45,3,FALSE))</f>
        <v>0</v>
      </c>
      <c r="AA303" s="35">
        <f t="shared" si="129"/>
        <v>0</v>
      </c>
      <c r="AB303" s="35">
        <f t="shared" si="129"/>
        <v>0</v>
      </c>
      <c r="AC303" s="35">
        <f>IFERROR(IF(OR($R303&lt;&gt;"Ja",VLOOKUP($D303,Listen!$A$2:$F$45,5,0)="Nein",E303&lt;IF(D303="LNG Anbindungsanlagen gemäß separater Festlegung",2022,2023)),$Y303,$W303),0)</f>
        <v>0</v>
      </c>
      <c r="AD303" s="35">
        <f>IFERROR(IF(OR($R303&lt;&gt;"Ja",VLOOKUP($D303,Listen!$A$2:$F$45,5,0)="Nein",E303&lt;IF(D303="LNG Anbindungsanlagen gemäß separater Festlegung",2022,2023)),$Y303,$W303),0)</f>
        <v>0</v>
      </c>
      <c r="AE303" s="35">
        <f>IFERROR(IF(OR($S303&lt;&gt;"Ja",VLOOKUP($D303,Listen!$A$2:$F$45,6,0)="Nein"),$Y303,$X303),0)</f>
        <v>0</v>
      </c>
      <c r="AF303" s="35">
        <f>IFERROR(IF(OR($S303&lt;&gt;"Ja",VLOOKUP($D303,Listen!$A$2:$F$45,6,0)="Nein"),$Y303,$X303),0)</f>
        <v>0</v>
      </c>
      <c r="AG303" s="35">
        <f>IFERROR(IF(OR($S303&lt;&gt;"Ja",VLOOKUP($D303,Listen!$A$2:$F$45,6,0)="Nein"),$Y303,$X303),0)</f>
        <v>0</v>
      </c>
      <c r="AH303" s="37">
        <f t="shared" si="108"/>
        <v>0</v>
      </c>
      <c r="AI303" s="147">
        <f>IFERROR(IF(VLOOKUP($D303,Listen!$A$2:$F$45,6,0)="Ja",MAX(BC303:BD303),D_SAV!$BC303),0)</f>
        <v>0</v>
      </c>
      <c r="AJ303" s="37">
        <f t="shared" si="109"/>
        <v>0</v>
      </c>
      <c r="AL303" s="149">
        <f t="shared" si="110"/>
        <v>0</v>
      </c>
      <c r="AM303" s="149">
        <f t="shared" si="111"/>
        <v>0</v>
      </c>
      <c r="AN303" s="149">
        <f t="shared" si="112"/>
        <v>0</v>
      </c>
      <c r="AO303" s="149">
        <f t="shared" si="113"/>
        <v>0</v>
      </c>
      <c r="AP303" s="149">
        <f t="shared" si="114"/>
        <v>0</v>
      </c>
      <c r="AQ303" s="149">
        <f t="shared" si="115"/>
        <v>0</v>
      </c>
      <c r="AR303" s="149">
        <f t="shared" si="116"/>
        <v>0</v>
      </c>
      <c r="AS303" s="149">
        <f t="shared" si="117"/>
        <v>0</v>
      </c>
      <c r="AT303" s="149">
        <f t="shared" si="118"/>
        <v>0</v>
      </c>
      <c r="AU303" s="149">
        <f t="shared" si="119"/>
        <v>0</v>
      </c>
      <c r="AV303" s="149">
        <f t="shared" si="120"/>
        <v>0</v>
      </c>
      <c r="AW303" s="149">
        <f t="shared" si="121"/>
        <v>0</v>
      </c>
      <c r="AX303" s="149">
        <f t="shared" si="122"/>
        <v>0</v>
      </c>
      <c r="AY303" s="149">
        <f t="shared" si="123"/>
        <v>0</v>
      </c>
      <c r="AZ303" s="149">
        <f t="shared" si="124"/>
        <v>0</v>
      </c>
      <c r="BA303" s="149">
        <f>IFERROR(IF(VLOOKUP($D303,Listen!$A$2:$F$45,6,0)="Ja",AX303-MAX(AY303:AZ303),AX303-AY303),0)</f>
        <v>0</v>
      </c>
      <c r="BB303" s="149">
        <f t="shared" si="125"/>
        <v>0</v>
      </c>
      <c r="BC303" s="149">
        <f t="shared" si="126"/>
        <v>0</v>
      </c>
      <c r="BD303" s="149">
        <f t="shared" si="127"/>
        <v>0</v>
      </c>
      <c r="BE303" s="149">
        <f>IFERROR(IF(VLOOKUP($D303,Listen!$A$2:$F$45,6,0)="Ja",BB303-MAX(BC303:BD303),BB303-BC303),0)</f>
        <v>0</v>
      </c>
    </row>
    <row r="304" spans="1:57" x14ac:dyDescent="0.25">
      <c r="A304" s="142">
        <v>300</v>
      </c>
      <c r="B304" s="143" t="str">
        <f>IF(AND(E304&lt;&gt;0,D304&lt;&gt;0,F304&lt;&gt;0),IF(C304&lt;&gt;0,CONCATENATE(C304,"-AGr",VLOOKUP(D304,Listen!$A$2:$D$45,4,FALSE),"-",E304,"-",F304,),CONCATENATE("AGr",VLOOKUP(D304,Listen!$A$2:$D$45,4,FALSE),"-",E304,"-",F304)),"keine vollständige ID")</f>
        <v>keine vollständige ID</v>
      </c>
      <c r="C304" s="28"/>
      <c r="D304" s="144"/>
      <c r="E304" s="144"/>
      <c r="F304" s="151"/>
      <c r="G304" s="12"/>
      <c r="H304" s="12"/>
      <c r="I304" s="12"/>
      <c r="J304" s="12"/>
      <c r="K304" s="12"/>
      <c r="L304" s="145">
        <f>IF(E304&gt;A_Stammdaten!$B$12,0,G304+H304-J304)</f>
        <v>0</v>
      </c>
      <c r="M304" s="12"/>
      <c r="N304" s="12"/>
      <c r="O304" s="12"/>
      <c r="P304" s="45">
        <f t="shared" si="105"/>
        <v>0</v>
      </c>
      <c r="Q304" s="26"/>
      <c r="R304" s="26"/>
      <c r="S304" s="26"/>
      <c r="T304" s="26"/>
      <c r="U304" s="146"/>
      <c r="V304" s="26"/>
      <c r="W304" s="46" t="str">
        <f t="shared" si="106"/>
        <v>-</v>
      </c>
      <c r="X304" s="46" t="str">
        <f t="shared" si="107"/>
        <v>-</v>
      </c>
      <c r="Y304" s="46">
        <f>IF(ISBLANK($D304),0,VLOOKUP($D304,Listen!$A$2:$C$45,2,FALSE))</f>
        <v>0</v>
      </c>
      <c r="Z304" s="46">
        <f>IF(ISBLANK($D304),0,VLOOKUP($D304,Listen!$A$2:$C$45,3,FALSE))</f>
        <v>0</v>
      </c>
      <c r="AA304" s="35">
        <f t="shared" si="129"/>
        <v>0</v>
      </c>
      <c r="AB304" s="35">
        <f t="shared" si="129"/>
        <v>0</v>
      </c>
      <c r="AC304" s="35">
        <f>IFERROR(IF(OR($R304&lt;&gt;"Ja",VLOOKUP($D304,Listen!$A$2:$F$45,5,0)="Nein",E304&lt;IF(D304="LNG Anbindungsanlagen gemäß separater Festlegung",2022,2023)),$Y304,$W304),0)</f>
        <v>0</v>
      </c>
      <c r="AD304" s="35">
        <f>IFERROR(IF(OR($R304&lt;&gt;"Ja",VLOOKUP($D304,Listen!$A$2:$F$45,5,0)="Nein",E304&lt;IF(D304="LNG Anbindungsanlagen gemäß separater Festlegung",2022,2023)),$Y304,$W304),0)</f>
        <v>0</v>
      </c>
      <c r="AE304" s="35">
        <f>IFERROR(IF(OR($S304&lt;&gt;"Ja",VLOOKUP($D304,Listen!$A$2:$F$45,6,0)="Nein"),$Y304,$X304),0)</f>
        <v>0</v>
      </c>
      <c r="AF304" s="35">
        <f>IFERROR(IF(OR($S304&lt;&gt;"Ja",VLOOKUP($D304,Listen!$A$2:$F$45,6,0)="Nein"),$Y304,$X304),0)</f>
        <v>0</v>
      </c>
      <c r="AG304" s="35">
        <f>IFERROR(IF(OR($S304&lt;&gt;"Ja",VLOOKUP($D304,Listen!$A$2:$F$45,6,0)="Nein"),$Y304,$X304),0)</f>
        <v>0</v>
      </c>
      <c r="AH304" s="37">
        <f t="shared" si="108"/>
        <v>0</v>
      </c>
      <c r="AI304" s="147">
        <f>IFERROR(IF(VLOOKUP($D304,Listen!$A$2:$F$45,6,0)="Ja",MAX(BC304:BD304),D_SAV!$BC304),0)</f>
        <v>0</v>
      </c>
      <c r="AJ304" s="37">
        <f t="shared" si="109"/>
        <v>0</v>
      </c>
      <c r="AL304" s="149">
        <f t="shared" si="110"/>
        <v>0</v>
      </c>
      <c r="AM304" s="149">
        <f t="shared" si="111"/>
        <v>0</v>
      </c>
      <c r="AN304" s="149">
        <f t="shared" si="112"/>
        <v>0</v>
      </c>
      <c r="AO304" s="149">
        <f t="shared" si="113"/>
        <v>0</v>
      </c>
      <c r="AP304" s="149">
        <f t="shared" si="114"/>
        <v>0</v>
      </c>
      <c r="AQ304" s="149">
        <f t="shared" si="115"/>
        <v>0</v>
      </c>
      <c r="AR304" s="149">
        <f t="shared" si="116"/>
        <v>0</v>
      </c>
      <c r="AS304" s="149">
        <f t="shared" si="117"/>
        <v>0</v>
      </c>
      <c r="AT304" s="149">
        <f t="shared" si="118"/>
        <v>0</v>
      </c>
      <c r="AU304" s="149">
        <f t="shared" si="119"/>
        <v>0</v>
      </c>
      <c r="AV304" s="149">
        <f t="shared" si="120"/>
        <v>0</v>
      </c>
      <c r="AW304" s="149">
        <f t="shared" si="121"/>
        <v>0</v>
      </c>
      <c r="AX304" s="149">
        <f t="shared" si="122"/>
        <v>0</v>
      </c>
      <c r="AY304" s="149">
        <f t="shared" si="123"/>
        <v>0</v>
      </c>
      <c r="AZ304" s="149">
        <f t="shared" si="124"/>
        <v>0</v>
      </c>
      <c r="BA304" s="149">
        <f>IFERROR(IF(VLOOKUP($D304,Listen!$A$2:$F$45,6,0)="Ja",AX304-MAX(AY304:AZ304),AX304-AY304),0)</f>
        <v>0</v>
      </c>
      <c r="BB304" s="149">
        <f t="shared" si="125"/>
        <v>0</v>
      </c>
      <c r="BC304" s="149">
        <f t="shared" si="126"/>
        <v>0</v>
      </c>
      <c r="BD304" s="149">
        <f t="shared" si="127"/>
        <v>0</v>
      </c>
      <c r="BE304" s="149">
        <f>IFERROR(IF(VLOOKUP($D304,Listen!$A$2:$F$45,6,0)="Ja",BB304-MAX(BC304:BD304),BB304-BC304),0)</f>
        <v>0</v>
      </c>
    </row>
    <row r="305" spans="1:57" x14ac:dyDescent="0.25">
      <c r="A305" s="142">
        <v>301</v>
      </c>
      <c r="B305" s="143" t="str">
        <f>IF(AND(E305&lt;&gt;0,D305&lt;&gt;0,F305&lt;&gt;0),IF(C305&lt;&gt;0,CONCATENATE(C305,"-AGr",VLOOKUP(D305,Listen!$A$2:$D$45,4,FALSE),"-",E305,"-",F305,),CONCATENATE("AGr",VLOOKUP(D305,Listen!$A$2:$D$45,4,FALSE),"-",E305,"-",F305)),"keine vollständige ID")</f>
        <v>keine vollständige ID</v>
      </c>
      <c r="C305" s="28"/>
      <c r="D305" s="144"/>
      <c r="E305" s="144"/>
      <c r="F305" s="151"/>
      <c r="G305" s="12"/>
      <c r="H305" s="12"/>
      <c r="I305" s="12"/>
      <c r="J305" s="12"/>
      <c r="K305" s="12"/>
      <c r="L305" s="145">
        <f>IF(E305&gt;A_Stammdaten!$B$12,0,G305+H305-J305)</f>
        <v>0</v>
      </c>
      <c r="M305" s="12"/>
      <c r="N305" s="12"/>
      <c r="O305" s="12"/>
      <c r="P305" s="45">
        <f t="shared" si="105"/>
        <v>0</v>
      </c>
      <c r="Q305" s="26"/>
      <c r="R305" s="26"/>
      <c r="S305" s="26"/>
      <c r="T305" s="26"/>
      <c r="U305" s="146"/>
      <c r="V305" s="26"/>
      <c r="W305" s="46" t="str">
        <f t="shared" si="106"/>
        <v>-</v>
      </c>
      <c r="X305" s="46" t="str">
        <f t="shared" si="107"/>
        <v>-</v>
      </c>
      <c r="Y305" s="46">
        <f>IF(ISBLANK($D305),0,VLOOKUP($D305,Listen!$A$2:$C$45,2,FALSE))</f>
        <v>0</v>
      </c>
      <c r="Z305" s="46">
        <f>IF(ISBLANK($D305),0,VLOOKUP($D305,Listen!$A$2:$C$45,3,FALSE))</f>
        <v>0</v>
      </c>
      <c r="AA305" s="35">
        <f t="shared" ref="AA305:AB324" si="130">IFERROR($Y305,0)</f>
        <v>0</v>
      </c>
      <c r="AB305" s="35">
        <f t="shared" si="130"/>
        <v>0</v>
      </c>
      <c r="AC305" s="35">
        <f>IFERROR(IF(OR($R305&lt;&gt;"Ja",VLOOKUP($D305,Listen!$A$2:$F$45,5,0)="Nein",E305&lt;IF(D305="LNG Anbindungsanlagen gemäß separater Festlegung",2022,2023)),$Y305,$W305),0)</f>
        <v>0</v>
      </c>
      <c r="AD305" s="35">
        <f>IFERROR(IF(OR($R305&lt;&gt;"Ja",VLOOKUP($D305,Listen!$A$2:$F$45,5,0)="Nein",E305&lt;IF(D305="LNG Anbindungsanlagen gemäß separater Festlegung",2022,2023)),$Y305,$W305),0)</f>
        <v>0</v>
      </c>
      <c r="AE305" s="35">
        <f>IFERROR(IF(OR($S305&lt;&gt;"Ja",VLOOKUP($D305,Listen!$A$2:$F$45,6,0)="Nein"),$Y305,$X305),0)</f>
        <v>0</v>
      </c>
      <c r="AF305" s="35">
        <f>IFERROR(IF(OR($S305&lt;&gt;"Ja",VLOOKUP($D305,Listen!$A$2:$F$45,6,0)="Nein"),$Y305,$X305),0)</f>
        <v>0</v>
      </c>
      <c r="AG305" s="35">
        <f>IFERROR(IF(OR($S305&lt;&gt;"Ja",VLOOKUP($D305,Listen!$A$2:$F$45,6,0)="Nein"),$Y305,$X305),0)</f>
        <v>0</v>
      </c>
      <c r="AH305" s="37">
        <f t="shared" si="108"/>
        <v>0</v>
      </c>
      <c r="AI305" s="147">
        <f>IFERROR(IF(VLOOKUP($D305,Listen!$A$2:$F$45,6,0)="Ja",MAX(BC305:BD305),D_SAV!$BC305),0)</f>
        <v>0</v>
      </c>
      <c r="AJ305" s="37">
        <f t="shared" si="109"/>
        <v>0</v>
      </c>
      <c r="AL305" s="149">
        <f t="shared" si="110"/>
        <v>0</v>
      </c>
      <c r="AM305" s="149">
        <f t="shared" si="111"/>
        <v>0</v>
      </c>
      <c r="AN305" s="149">
        <f t="shared" si="112"/>
        <v>0</v>
      </c>
      <c r="AO305" s="149">
        <f t="shared" si="113"/>
        <v>0</v>
      </c>
      <c r="AP305" s="149">
        <f t="shared" si="114"/>
        <v>0</v>
      </c>
      <c r="AQ305" s="149">
        <f t="shared" si="115"/>
        <v>0</v>
      </c>
      <c r="AR305" s="149">
        <f t="shared" si="116"/>
        <v>0</v>
      </c>
      <c r="AS305" s="149">
        <f t="shared" si="117"/>
        <v>0</v>
      </c>
      <c r="AT305" s="149">
        <f t="shared" si="118"/>
        <v>0</v>
      </c>
      <c r="AU305" s="149">
        <f t="shared" si="119"/>
        <v>0</v>
      </c>
      <c r="AV305" s="149">
        <f t="shared" si="120"/>
        <v>0</v>
      </c>
      <c r="AW305" s="149">
        <f t="shared" si="121"/>
        <v>0</v>
      </c>
      <c r="AX305" s="149">
        <f t="shared" si="122"/>
        <v>0</v>
      </c>
      <c r="AY305" s="149">
        <f t="shared" si="123"/>
        <v>0</v>
      </c>
      <c r="AZ305" s="149">
        <f t="shared" si="124"/>
        <v>0</v>
      </c>
      <c r="BA305" s="149">
        <f>IFERROR(IF(VLOOKUP($D305,Listen!$A$2:$F$45,6,0)="Ja",AX305-MAX(AY305:AZ305),AX305-AY305),0)</f>
        <v>0</v>
      </c>
      <c r="BB305" s="149">
        <f t="shared" si="125"/>
        <v>0</v>
      </c>
      <c r="BC305" s="149">
        <f t="shared" si="126"/>
        <v>0</v>
      </c>
      <c r="BD305" s="149">
        <f t="shared" si="127"/>
        <v>0</v>
      </c>
      <c r="BE305" s="149">
        <f>IFERROR(IF(VLOOKUP($D305,Listen!$A$2:$F$45,6,0)="Ja",BB305-MAX(BC305:BD305),BB305-BC305),0)</f>
        <v>0</v>
      </c>
    </row>
    <row r="306" spans="1:57" x14ac:dyDescent="0.25">
      <c r="A306" s="142">
        <v>302</v>
      </c>
      <c r="B306" s="143" t="str">
        <f>IF(AND(E306&lt;&gt;0,D306&lt;&gt;0,F306&lt;&gt;0),IF(C306&lt;&gt;0,CONCATENATE(C306,"-AGr",VLOOKUP(D306,Listen!$A$2:$D$45,4,FALSE),"-",E306,"-",F306,),CONCATENATE("AGr",VLOOKUP(D306,Listen!$A$2:$D$45,4,FALSE),"-",E306,"-",F306)),"keine vollständige ID")</f>
        <v>keine vollständige ID</v>
      </c>
      <c r="C306" s="28"/>
      <c r="D306" s="144"/>
      <c r="E306" s="144"/>
      <c r="F306" s="151"/>
      <c r="G306" s="12"/>
      <c r="H306" s="12"/>
      <c r="I306" s="12"/>
      <c r="J306" s="12"/>
      <c r="K306" s="12"/>
      <c r="L306" s="145">
        <f>IF(E306&gt;A_Stammdaten!$B$12,0,G306+H306-J306)</f>
        <v>0</v>
      </c>
      <c r="M306" s="12"/>
      <c r="N306" s="12"/>
      <c r="O306" s="12"/>
      <c r="P306" s="45">
        <f t="shared" si="105"/>
        <v>0</v>
      </c>
      <c r="Q306" s="26"/>
      <c r="R306" s="26"/>
      <c r="S306" s="26"/>
      <c r="T306" s="26"/>
      <c r="U306" s="146"/>
      <c r="V306" s="26"/>
      <c r="W306" s="46" t="str">
        <f t="shared" si="106"/>
        <v>-</v>
      </c>
      <c r="X306" s="46" t="str">
        <f t="shared" si="107"/>
        <v>-</v>
      </c>
      <c r="Y306" s="46">
        <f>IF(ISBLANK($D306),0,VLOOKUP($D306,Listen!$A$2:$C$45,2,FALSE))</f>
        <v>0</v>
      </c>
      <c r="Z306" s="46">
        <f>IF(ISBLANK($D306),0,VLOOKUP($D306,Listen!$A$2:$C$45,3,FALSE))</f>
        <v>0</v>
      </c>
      <c r="AA306" s="35">
        <f t="shared" si="130"/>
        <v>0</v>
      </c>
      <c r="AB306" s="35">
        <f t="shared" si="130"/>
        <v>0</v>
      </c>
      <c r="AC306" s="35">
        <f>IFERROR(IF(OR($R306&lt;&gt;"Ja",VLOOKUP($D306,Listen!$A$2:$F$45,5,0)="Nein",E306&lt;IF(D306="LNG Anbindungsanlagen gemäß separater Festlegung",2022,2023)),$Y306,$W306),0)</f>
        <v>0</v>
      </c>
      <c r="AD306" s="35">
        <f>IFERROR(IF(OR($R306&lt;&gt;"Ja",VLOOKUP($D306,Listen!$A$2:$F$45,5,0)="Nein",E306&lt;IF(D306="LNG Anbindungsanlagen gemäß separater Festlegung",2022,2023)),$Y306,$W306),0)</f>
        <v>0</v>
      </c>
      <c r="AE306" s="35">
        <f>IFERROR(IF(OR($S306&lt;&gt;"Ja",VLOOKUP($D306,Listen!$A$2:$F$45,6,0)="Nein"),$Y306,$X306),0)</f>
        <v>0</v>
      </c>
      <c r="AF306" s="35">
        <f>IFERROR(IF(OR($S306&lt;&gt;"Ja",VLOOKUP($D306,Listen!$A$2:$F$45,6,0)="Nein"),$Y306,$X306),0)</f>
        <v>0</v>
      </c>
      <c r="AG306" s="35">
        <f>IFERROR(IF(OR($S306&lt;&gt;"Ja",VLOOKUP($D306,Listen!$A$2:$F$45,6,0)="Nein"),$Y306,$X306),0)</f>
        <v>0</v>
      </c>
      <c r="AH306" s="37">
        <f t="shared" si="108"/>
        <v>0</v>
      </c>
      <c r="AI306" s="147">
        <f>IFERROR(IF(VLOOKUP($D306,Listen!$A$2:$F$45,6,0)="Ja",MAX(BC306:BD306),D_SAV!$BC306),0)</f>
        <v>0</v>
      </c>
      <c r="AJ306" s="37">
        <f t="shared" si="109"/>
        <v>0</v>
      </c>
      <c r="AL306" s="149">
        <f t="shared" si="110"/>
        <v>0</v>
      </c>
      <c r="AM306" s="149">
        <f t="shared" si="111"/>
        <v>0</v>
      </c>
      <c r="AN306" s="149">
        <f t="shared" si="112"/>
        <v>0</v>
      </c>
      <c r="AO306" s="149">
        <f t="shared" si="113"/>
        <v>0</v>
      </c>
      <c r="AP306" s="149">
        <f t="shared" si="114"/>
        <v>0</v>
      </c>
      <c r="AQ306" s="149">
        <f t="shared" si="115"/>
        <v>0</v>
      </c>
      <c r="AR306" s="149">
        <f t="shared" si="116"/>
        <v>0</v>
      </c>
      <c r="AS306" s="149">
        <f t="shared" si="117"/>
        <v>0</v>
      </c>
      <c r="AT306" s="149">
        <f t="shared" si="118"/>
        <v>0</v>
      </c>
      <c r="AU306" s="149">
        <f t="shared" si="119"/>
        <v>0</v>
      </c>
      <c r="AV306" s="149">
        <f t="shared" si="120"/>
        <v>0</v>
      </c>
      <c r="AW306" s="149">
        <f t="shared" si="121"/>
        <v>0</v>
      </c>
      <c r="AX306" s="149">
        <f t="shared" si="122"/>
        <v>0</v>
      </c>
      <c r="AY306" s="149">
        <f t="shared" si="123"/>
        <v>0</v>
      </c>
      <c r="AZ306" s="149">
        <f t="shared" si="124"/>
        <v>0</v>
      </c>
      <c r="BA306" s="149">
        <f>IFERROR(IF(VLOOKUP($D306,Listen!$A$2:$F$45,6,0)="Ja",AX306-MAX(AY306:AZ306),AX306-AY306),0)</f>
        <v>0</v>
      </c>
      <c r="BB306" s="149">
        <f t="shared" si="125"/>
        <v>0</v>
      </c>
      <c r="BC306" s="149">
        <f t="shared" si="126"/>
        <v>0</v>
      </c>
      <c r="BD306" s="149">
        <f t="shared" si="127"/>
        <v>0</v>
      </c>
      <c r="BE306" s="149">
        <f>IFERROR(IF(VLOOKUP($D306,Listen!$A$2:$F$45,6,0)="Ja",BB306-MAX(BC306:BD306),BB306-BC306),0)</f>
        <v>0</v>
      </c>
    </row>
    <row r="307" spans="1:57" x14ac:dyDescent="0.25">
      <c r="A307" s="142">
        <v>303</v>
      </c>
      <c r="B307" s="143" t="str">
        <f>IF(AND(E307&lt;&gt;0,D307&lt;&gt;0,F307&lt;&gt;0),IF(C307&lt;&gt;0,CONCATENATE(C307,"-AGr",VLOOKUP(D307,Listen!$A$2:$D$45,4,FALSE),"-",E307,"-",F307,),CONCATENATE("AGr",VLOOKUP(D307,Listen!$A$2:$D$45,4,FALSE),"-",E307,"-",F307)),"keine vollständige ID")</f>
        <v>keine vollständige ID</v>
      </c>
      <c r="C307" s="28"/>
      <c r="D307" s="144"/>
      <c r="E307" s="144"/>
      <c r="F307" s="151"/>
      <c r="G307" s="12"/>
      <c r="H307" s="12"/>
      <c r="I307" s="12"/>
      <c r="J307" s="12"/>
      <c r="K307" s="12"/>
      <c r="L307" s="145">
        <f>IF(E307&gt;A_Stammdaten!$B$12,0,G307+H307-J307)</f>
        <v>0</v>
      </c>
      <c r="M307" s="12"/>
      <c r="N307" s="12"/>
      <c r="O307" s="12"/>
      <c r="P307" s="45">
        <f t="shared" si="105"/>
        <v>0</v>
      </c>
      <c r="Q307" s="26"/>
      <c r="R307" s="26"/>
      <c r="S307" s="26"/>
      <c r="T307" s="26"/>
      <c r="U307" s="146"/>
      <c r="V307" s="26"/>
      <c r="W307" s="46" t="str">
        <f t="shared" si="106"/>
        <v>-</v>
      </c>
      <c r="X307" s="46" t="str">
        <f t="shared" si="107"/>
        <v>-</v>
      </c>
      <c r="Y307" s="46">
        <f>IF(ISBLANK($D307),0,VLOOKUP($D307,Listen!$A$2:$C$45,2,FALSE))</f>
        <v>0</v>
      </c>
      <c r="Z307" s="46">
        <f>IF(ISBLANK($D307),0,VLOOKUP($D307,Listen!$A$2:$C$45,3,FALSE))</f>
        <v>0</v>
      </c>
      <c r="AA307" s="35">
        <f t="shared" si="130"/>
        <v>0</v>
      </c>
      <c r="AB307" s="35">
        <f t="shared" si="130"/>
        <v>0</v>
      </c>
      <c r="AC307" s="35">
        <f>IFERROR(IF(OR($R307&lt;&gt;"Ja",VLOOKUP($D307,Listen!$A$2:$F$45,5,0)="Nein",E307&lt;IF(D307="LNG Anbindungsanlagen gemäß separater Festlegung",2022,2023)),$Y307,$W307),0)</f>
        <v>0</v>
      </c>
      <c r="AD307" s="35">
        <f>IFERROR(IF(OR($R307&lt;&gt;"Ja",VLOOKUP($D307,Listen!$A$2:$F$45,5,0)="Nein",E307&lt;IF(D307="LNG Anbindungsanlagen gemäß separater Festlegung",2022,2023)),$Y307,$W307),0)</f>
        <v>0</v>
      </c>
      <c r="AE307" s="35">
        <f>IFERROR(IF(OR($S307&lt;&gt;"Ja",VLOOKUP($D307,Listen!$A$2:$F$45,6,0)="Nein"),$Y307,$X307),0)</f>
        <v>0</v>
      </c>
      <c r="AF307" s="35">
        <f>IFERROR(IF(OR($S307&lt;&gt;"Ja",VLOOKUP($D307,Listen!$A$2:$F$45,6,0)="Nein"),$Y307,$X307),0)</f>
        <v>0</v>
      </c>
      <c r="AG307" s="35">
        <f>IFERROR(IF(OR($S307&lt;&gt;"Ja",VLOOKUP($D307,Listen!$A$2:$F$45,6,0)="Nein"),$Y307,$X307),0)</f>
        <v>0</v>
      </c>
      <c r="AH307" s="37">
        <f t="shared" si="108"/>
        <v>0</v>
      </c>
      <c r="AI307" s="147">
        <f>IFERROR(IF(VLOOKUP($D307,Listen!$A$2:$F$45,6,0)="Ja",MAX(BC307:BD307),D_SAV!$BC307),0)</f>
        <v>0</v>
      </c>
      <c r="AJ307" s="37">
        <f t="shared" si="109"/>
        <v>0</v>
      </c>
      <c r="AL307" s="149">
        <f t="shared" si="110"/>
        <v>0</v>
      </c>
      <c r="AM307" s="149">
        <f t="shared" si="111"/>
        <v>0</v>
      </c>
      <c r="AN307" s="149">
        <f t="shared" si="112"/>
        <v>0</v>
      </c>
      <c r="AO307" s="149">
        <f t="shared" si="113"/>
        <v>0</v>
      </c>
      <c r="AP307" s="149">
        <f t="shared" si="114"/>
        <v>0</v>
      </c>
      <c r="AQ307" s="149">
        <f t="shared" si="115"/>
        <v>0</v>
      </c>
      <c r="AR307" s="149">
        <f t="shared" si="116"/>
        <v>0</v>
      </c>
      <c r="AS307" s="149">
        <f t="shared" si="117"/>
        <v>0</v>
      </c>
      <c r="AT307" s="149">
        <f t="shared" si="118"/>
        <v>0</v>
      </c>
      <c r="AU307" s="149">
        <f t="shared" si="119"/>
        <v>0</v>
      </c>
      <c r="AV307" s="149">
        <f t="shared" si="120"/>
        <v>0</v>
      </c>
      <c r="AW307" s="149">
        <f t="shared" si="121"/>
        <v>0</v>
      </c>
      <c r="AX307" s="149">
        <f t="shared" si="122"/>
        <v>0</v>
      </c>
      <c r="AY307" s="149">
        <f t="shared" si="123"/>
        <v>0</v>
      </c>
      <c r="AZ307" s="149">
        <f t="shared" si="124"/>
        <v>0</v>
      </c>
      <c r="BA307" s="149">
        <f>IFERROR(IF(VLOOKUP($D307,Listen!$A$2:$F$45,6,0)="Ja",AX307-MAX(AY307:AZ307),AX307-AY307),0)</f>
        <v>0</v>
      </c>
      <c r="BB307" s="149">
        <f t="shared" si="125"/>
        <v>0</v>
      </c>
      <c r="BC307" s="149">
        <f t="shared" si="126"/>
        <v>0</v>
      </c>
      <c r="BD307" s="149">
        <f t="shared" si="127"/>
        <v>0</v>
      </c>
      <c r="BE307" s="149">
        <f>IFERROR(IF(VLOOKUP($D307,Listen!$A$2:$F$45,6,0)="Ja",BB307-MAX(BC307:BD307),BB307-BC307),0)</f>
        <v>0</v>
      </c>
    </row>
    <row r="308" spans="1:57" x14ac:dyDescent="0.25">
      <c r="A308" s="142">
        <v>304</v>
      </c>
      <c r="B308" s="143" t="str">
        <f>IF(AND(E308&lt;&gt;0,D308&lt;&gt;0,F308&lt;&gt;0),IF(C308&lt;&gt;0,CONCATENATE(C308,"-AGr",VLOOKUP(D308,Listen!$A$2:$D$45,4,FALSE),"-",E308,"-",F308,),CONCATENATE("AGr",VLOOKUP(D308,Listen!$A$2:$D$45,4,FALSE),"-",E308,"-",F308)),"keine vollständige ID")</f>
        <v>keine vollständige ID</v>
      </c>
      <c r="C308" s="28"/>
      <c r="D308" s="144"/>
      <c r="E308" s="144"/>
      <c r="F308" s="151"/>
      <c r="G308" s="12"/>
      <c r="H308" s="12"/>
      <c r="I308" s="12"/>
      <c r="J308" s="12"/>
      <c r="K308" s="12"/>
      <c r="L308" s="145">
        <f>IF(E308&gt;A_Stammdaten!$B$12,0,G308+H308-J308)</f>
        <v>0</v>
      </c>
      <c r="M308" s="12"/>
      <c r="N308" s="12"/>
      <c r="O308" s="12"/>
      <c r="P308" s="45">
        <f t="shared" si="105"/>
        <v>0</v>
      </c>
      <c r="Q308" s="26"/>
      <c r="R308" s="26"/>
      <c r="S308" s="26"/>
      <c r="T308" s="26"/>
      <c r="U308" s="146"/>
      <c r="V308" s="26"/>
      <c r="W308" s="46" t="str">
        <f t="shared" si="106"/>
        <v>-</v>
      </c>
      <c r="X308" s="46" t="str">
        <f t="shared" si="107"/>
        <v>-</v>
      </c>
      <c r="Y308" s="46">
        <f>IF(ISBLANK($D308),0,VLOOKUP($D308,Listen!$A$2:$C$45,2,FALSE))</f>
        <v>0</v>
      </c>
      <c r="Z308" s="46">
        <f>IF(ISBLANK($D308),0,VLOOKUP($D308,Listen!$A$2:$C$45,3,FALSE))</f>
        <v>0</v>
      </c>
      <c r="AA308" s="35">
        <f t="shared" si="130"/>
        <v>0</v>
      </c>
      <c r="AB308" s="35">
        <f t="shared" si="130"/>
        <v>0</v>
      </c>
      <c r="AC308" s="35">
        <f>IFERROR(IF(OR($R308&lt;&gt;"Ja",VLOOKUP($D308,Listen!$A$2:$F$45,5,0)="Nein",E308&lt;IF(D308="LNG Anbindungsanlagen gemäß separater Festlegung",2022,2023)),$Y308,$W308),0)</f>
        <v>0</v>
      </c>
      <c r="AD308" s="35">
        <f>IFERROR(IF(OR($R308&lt;&gt;"Ja",VLOOKUP($D308,Listen!$A$2:$F$45,5,0)="Nein",E308&lt;IF(D308="LNG Anbindungsanlagen gemäß separater Festlegung",2022,2023)),$Y308,$W308),0)</f>
        <v>0</v>
      </c>
      <c r="AE308" s="35">
        <f>IFERROR(IF(OR($S308&lt;&gt;"Ja",VLOOKUP($D308,Listen!$A$2:$F$45,6,0)="Nein"),$Y308,$X308),0)</f>
        <v>0</v>
      </c>
      <c r="AF308" s="35">
        <f>IFERROR(IF(OR($S308&lt;&gt;"Ja",VLOOKUP($D308,Listen!$A$2:$F$45,6,0)="Nein"),$Y308,$X308),0)</f>
        <v>0</v>
      </c>
      <c r="AG308" s="35">
        <f>IFERROR(IF(OR($S308&lt;&gt;"Ja",VLOOKUP($D308,Listen!$A$2:$F$45,6,0)="Nein"),$Y308,$X308),0)</f>
        <v>0</v>
      </c>
      <c r="AH308" s="37">
        <f t="shared" si="108"/>
        <v>0</v>
      </c>
      <c r="AI308" s="147">
        <f>IFERROR(IF(VLOOKUP($D308,Listen!$A$2:$F$45,6,0)="Ja",MAX(BC308:BD308),D_SAV!$BC308),0)</f>
        <v>0</v>
      </c>
      <c r="AJ308" s="37">
        <f t="shared" si="109"/>
        <v>0</v>
      </c>
      <c r="AL308" s="149">
        <f t="shared" si="110"/>
        <v>0</v>
      </c>
      <c r="AM308" s="149">
        <f t="shared" si="111"/>
        <v>0</v>
      </c>
      <c r="AN308" s="149">
        <f t="shared" si="112"/>
        <v>0</v>
      </c>
      <c r="AO308" s="149">
        <f t="shared" si="113"/>
        <v>0</v>
      </c>
      <c r="AP308" s="149">
        <f t="shared" si="114"/>
        <v>0</v>
      </c>
      <c r="AQ308" s="149">
        <f t="shared" si="115"/>
        <v>0</v>
      </c>
      <c r="AR308" s="149">
        <f t="shared" si="116"/>
        <v>0</v>
      </c>
      <c r="AS308" s="149">
        <f t="shared" si="117"/>
        <v>0</v>
      </c>
      <c r="AT308" s="149">
        <f t="shared" si="118"/>
        <v>0</v>
      </c>
      <c r="AU308" s="149">
        <f t="shared" si="119"/>
        <v>0</v>
      </c>
      <c r="AV308" s="149">
        <f t="shared" si="120"/>
        <v>0</v>
      </c>
      <c r="AW308" s="149">
        <f t="shared" si="121"/>
        <v>0</v>
      </c>
      <c r="AX308" s="149">
        <f t="shared" si="122"/>
        <v>0</v>
      </c>
      <c r="AY308" s="149">
        <f t="shared" si="123"/>
        <v>0</v>
      </c>
      <c r="AZ308" s="149">
        <f t="shared" si="124"/>
        <v>0</v>
      </c>
      <c r="BA308" s="149">
        <f>IFERROR(IF(VLOOKUP($D308,Listen!$A$2:$F$45,6,0)="Ja",AX308-MAX(AY308:AZ308),AX308-AY308),0)</f>
        <v>0</v>
      </c>
      <c r="BB308" s="149">
        <f t="shared" si="125"/>
        <v>0</v>
      </c>
      <c r="BC308" s="149">
        <f t="shared" si="126"/>
        <v>0</v>
      </c>
      <c r="BD308" s="149">
        <f t="shared" si="127"/>
        <v>0</v>
      </c>
      <c r="BE308" s="149">
        <f>IFERROR(IF(VLOOKUP($D308,Listen!$A$2:$F$45,6,0)="Ja",BB308-MAX(BC308:BD308),BB308-BC308),0)</f>
        <v>0</v>
      </c>
    </row>
    <row r="309" spans="1:57" x14ac:dyDescent="0.25">
      <c r="A309" s="142">
        <v>305</v>
      </c>
      <c r="B309" s="143" t="str">
        <f>IF(AND(E309&lt;&gt;0,D309&lt;&gt;0,F309&lt;&gt;0),IF(C309&lt;&gt;0,CONCATENATE(C309,"-AGr",VLOOKUP(D309,Listen!$A$2:$D$45,4,FALSE),"-",E309,"-",F309,),CONCATENATE("AGr",VLOOKUP(D309,Listen!$A$2:$D$45,4,FALSE),"-",E309,"-",F309)),"keine vollständige ID")</f>
        <v>keine vollständige ID</v>
      </c>
      <c r="C309" s="28"/>
      <c r="D309" s="144"/>
      <c r="E309" s="144"/>
      <c r="F309" s="151"/>
      <c r="G309" s="12"/>
      <c r="H309" s="12"/>
      <c r="I309" s="12"/>
      <c r="J309" s="12"/>
      <c r="K309" s="12"/>
      <c r="L309" s="145">
        <f>IF(E309&gt;A_Stammdaten!$B$12,0,G309+H309-J309)</f>
        <v>0</v>
      </c>
      <c r="M309" s="12"/>
      <c r="N309" s="12"/>
      <c r="O309" s="12"/>
      <c r="P309" s="45">
        <f t="shared" si="105"/>
        <v>0</v>
      </c>
      <c r="Q309" s="26"/>
      <c r="R309" s="26"/>
      <c r="S309" s="26"/>
      <c r="T309" s="26"/>
      <c r="U309" s="146"/>
      <c r="V309" s="26"/>
      <c r="W309" s="46" t="str">
        <f t="shared" si="106"/>
        <v>-</v>
      </c>
      <c r="X309" s="46" t="str">
        <f t="shared" si="107"/>
        <v>-</v>
      </c>
      <c r="Y309" s="46">
        <f>IF(ISBLANK($D309),0,VLOOKUP($D309,Listen!$A$2:$C$45,2,FALSE))</f>
        <v>0</v>
      </c>
      <c r="Z309" s="46">
        <f>IF(ISBLANK($D309),0,VLOOKUP($D309,Listen!$A$2:$C$45,3,FALSE))</f>
        <v>0</v>
      </c>
      <c r="AA309" s="35">
        <f t="shared" si="130"/>
        <v>0</v>
      </c>
      <c r="AB309" s="35">
        <f t="shared" si="130"/>
        <v>0</v>
      </c>
      <c r="AC309" s="35">
        <f>IFERROR(IF(OR($R309&lt;&gt;"Ja",VLOOKUP($D309,Listen!$A$2:$F$45,5,0)="Nein",E309&lt;IF(D309="LNG Anbindungsanlagen gemäß separater Festlegung",2022,2023)),$Y309,$W309),0)</f>
        <v>0</v>
      </c>
      <c r="AD309" s="35">
        <f>IFERROR(IF(OR($R309&lt;&gt;"Ja",VLOOKUP($D309,Listen!$A$2:$F$45,5,0)="Nein",E309&lt;IF(D309="LNG Anbindungsanlagen gemäß separater Festlegung",2022,2023)),$Y309,$W309),0)</f>
        <v>0</v>
      </c>
      <c r="AE309" s="35">
        <f>IFERROR(IF(OR($S309&lt;&gt;"Ja",VLOOKUP($D309,Listen!$A$2:$F$45,6,0)="Nein"),$Y309,$X309),0)</f>
        <v>0</v>
      </c>
      <c r="AF309" s="35">
        <f>IFERROR(IF(OR($S309&lt;&gt;"Ja",VLOOKUP($D309,Listen!$A$2:$F$45,6,0)="Nein"),$Y309,$X309),0)</f>
        <v>0</v>
      </c>
      <c r="AG309" s="35">
        <f>IFERROR(IF(OR($S309&lt;&gt;"Ja",VLOOKUP($D309,Listen!$A$2:$F$45,6,0)="Nein"),$Y309,$X309),0)</f>
        <v>0</v>
      </c>
      <c r="AH309" s="37">
        <f t="shared" si="108"/>
        <v>0</v>
      </c>
      <c r="AI309" s="147">
        <f>IFERROR(IF(VLOOKUP($D309,Listen!$A$2:$F$45,6,0)="Ja",MAX(BC309:BD309),D_SAV!$BC309),0)</f>
        <v>0</v>
      </c>
      <c r="AJ309" s="37">
        <f t="shared" si="109"/>
        <v>0</v>
      </c>
      <c r="AL309" s="149">
        <f t="shared" si="110"/>
        <v>0</v>
      </c>
      <c r="AM309" s="149">
        <f t="shared" si="111"/>
        <v>0</v>
      </c>
      <c r="AN309" s="149">
        <f t="shared" si="112"/>
        <v>0</v>
      </c>
      <c r="AO309" s="149">
        <f t="shared" si="113"/>
        <v>0</v>
      </c>
      <c r="AP309" s="149">
        <f t="shared" si="114"/>
        <v>0</v>
      </c>
      <c r="AQ309" s="149">
        <f t="shared" si="115"/>
        <v>0</v>
      </c>
      <c r="AR309" s="149">
        <f t="shared" si="116"/>
        <v>0</v>
      </c>
      <c r="AS309" s="149">
        <f t="shared" si="117"/>
        <v>0</v>
      </c>
      <c r="AT309" s="149">
        <f t="shared" si="118"/>
        <v>0</v>
      </c>
      <c r="AU309" s="149">
        <f t="shared" si="119"/>
        <v>0</v>
      </c>
      <c r="AV309" s="149">
        <f t="shared" si="120"/>
        <v>0</v>
      </c>
      <c r="AW309" s="149">
        <f t="shared" si="121"/>
        <v>0</v>
      </c>
      <c r="AX309" s="149">
        <f t="shared" si="122"/>
        <v>0</v>
      </c>
      <c r="AY309" s="149">
        <f t="shared" si="123"/>
        <v>0</v>
      </c>
      <c r="AZ309" s="149">
        <f t="shared" si="124"/>
        <v>0</v>
      </c>
      <c r="BA309" s="149">
        <f>IFERROR(IF(VLOOKUP($D309,Listen!$A$2:$F$45,6,0)="Ja",AX309-MAX(AY309:AZ309),AX309-AY309),0)</f>
        <v>0</v>
      </c>
      <c r="BB309" s="149">
        <f t="shared" si="125"/>
        <v>0</v>
      </c>
      <c r="BC309" s="149">
        <f t="shared" si="126"/>
        <v>0</v>
      </c>
      <c r="BD309" s="149">
        <f t="shared" si="127"/>
        <v>0</v>
      </c>
      <c r="BE309" s="149">
        <f>IFERROR(IF(VLOOKUP($D309,Listen!$A$2:$F$45,6,0)="Ja",BB309-MAX(BC309:BD309),BB309-BC309),0)</f>
        <v>0</v>
      </c>
    </row>
    <row r="310" spans="1:57" x14ac:dyDescent="0.25">
      <c r="A310" s="142">
        <v>306</v>
      </c>
      <c r="B310" s="143" t="str">
        <f>IF(AND(E310&lt;&gt;0,D310&lt;&gt;0,F310&lt;&gt;0),IF(C310&lt;&gt;0,CONCATENATE(C310,"-AGr",VLOOKUP(D310,Listen!$A$2:$D$45,4,FALSE),"-",E310,"-",F310,),CONCATENATE("AGr",VLOOKUP(D310,Listen!$A$2:$D$45,4,FALSE),"-",E310,"-",F310)),"keine vollständige ID")</f>
        <v>keine vollständige ID</v>
      </c>
      <c r="C310" s="28"/>
      <c r="D310" s="144"/>
      <c r="E310" s="144"/>
      <c r="F310" s="151"/>
      <c r="G310" s="12"/>
      <c r="H310" s="12"/>
      <c r="I310" s="12"/>
      <c r="J310" s="12"/>
      <c r="K310" s="12"/>
      <c r="L310" s="145">
        <f>IF(E310&gt;A_Stammdaten!$B$12,0,G310+H310-J310)</f>
        <v>0</v>
      </c>
      <c r="M310" s="12"/>
      <c r="N310" s="12"/>
      <c r="O310" s="12"/>
      <c r="P310" s="45">
        <f t="shared" si="105"/>
        <v>0</v>
      </c>
      <c r="Q310" s="26"/>
      <c r="R310" s="26"/>
      <c r="S310" s="26"/>
      <c r="T310" s="26"/>
      <c r="U310" s="146"/>
      <c r="V310" s="26"/>
      <c r="W310" s="46" t="str">
        <f t="shared" si="106"/>
        <v>-</v>
      </c>
      <c r="X310" s="46" t="str">
        <f t="shared" si="107"/>
        <v>-</v>
      </c>
      <c r="Y310" s="46">
        <f>IF(ISBLANK($D310),0,VLOOKUP($D310,Listen!$A$2:$C$45,2,FALSE))</f>
        <v>0</v>
      </c>
      <c r="Z310" s="46">
        <f>IF(ISBLANK($D310),0,VLOOKUP($D310,Listen!$A$2:$C$45,3,FALSE))</f>
        <v>0</v>
      </c>
      <c r="AA310" s="35">
        <f t="shared" si="130"/>
        <v>0</v>
      </c>
      <c r="AB310" s="35">
        <f t="shared" si="130"/>
        <v>0</v>
      </c>
      <c r="AC310" s="35">
        <f>IFERROR(IF(OR($R310&lt;&gt;"Ja",VLOOKUP($D310,Listen!$A$2:$F$45,5,0)="Nein",E310&lt;IF(D310="LNG Anbindungsanlagen gemäß separater Festlegung",2022,2023)),$Y310,$W310),0)</f>
        <v>0</v>
      </c>
      <c r="AD310" s="35">
        <f>IFERROR(IF(OR($R310&lt;&gt;"Ja",VLOOKUP($D310,Listen!$A$2:$F$45,5,0)="Nein",E310&lt;IF(D310="LNG Anbindungsanlagen gemäß separater Festlegung",2022,2023)),$Y310,$W310),0)</f>
        <v>0</v>
      </c>
      <c r="AE310" s="35">
        <f>IFERROR(IF(OR($S310&lt;&gt;"Ja",VLOOKUP($D310,Listen!$A$2:$F$45,6,0)="Nein"),$Y310,$X310),0)</f>
        <v>0</v>
      </c>
      <c r="AF310" s="35">
        <f>IFERROR(IF(OR($S310&lt;&gt;"Ja",VLOOKUP($D310,Listen!$A$2:$F$45,6,0)="Nein"),$Y310,$X310),0)</f>
        <v>0</v>
      </c>
      <c r="AG310" s="35">
        <f>IFERROR(IF(OR($S310&lt;&gt;"Ja",VLOOKUP($D310,Listen!$A$2:$F$45,6,0)="Nein"),$Y310,$X310),0)</f>
        <v>0</v>
      </c>
      <c r="AH310" s="37">
        <f t="shared" si="108"/>
        <v>0</v>
      </c>
      <c r="AI310" s="147">
        <f>IFERROR(IF(VLOOKUP($D310,Listen!$A$2:$F$45,6,0)="Ja",MAX(BC310:BD310),D_SAV!$BC310),0)</f>
        <v>0</v>
      </c>
      <c r="AJ310" s="37">
        <f t="shared" si="109"/>
        <v>0</v>
      </c>
      <c r="AL310" s="149">
        <f t="shared" si="110"/>
        <v>0</v>
      </c>
      <c r="AM310" s="149">
        <f t="shared" si="111"/>
        <v>0</v>
      </c>
      <c r="AN310" s="149">
        <f t="shared" si="112"/>
        <v>0</v>
      </c>
      <c r="AO310" s="149">
        <f t="shared" si="113"/>
        <v>0</v>
      </c>
      <c r="AP310" s="149">
        <f t="shared" si="114"/>
        <v>0</v>
      </c>
      <c r="AQ310" s="149">
        <f t="shared" si="115"/>
        <v>0</v>
      </c>
      <c r="AR310" s="149">
        <f t="shared" si="116"/>
        <v>0</v>
      </c>
      <c r="AS310" s="149">
        <f t="shared" si="117"/>
        <v>0</v>
      </c>
      <c r="AT310" s="149">
        <f t="shared" si="118"/>
        <v>0</v>
      </c>
      <c r="AU310" s="149">
        <f t="shared" si="119"/>
        <v>0</v>
      </c>
      <c r="AV310" s="149">
        <f t="shared" si="120"/>
        <v>0</v>
      </c>
      <c r="AW310" s="149">
        <f t="shared" si="121"/>
        <v>0</v>
      </c>
      <c r="AX310" s="149">
        <f t="shared" si="122"/>
        <v>0</v>
      </c>
      <c r="AY310" s="149">
        <f t="shared" si="123"/>
        <v>0</v>
      </c>
      <c r="AZ310" s="149">
        <f t="shared" si="124"/>
        <v>0</v>
      </c>
      <c r="BA310" s="149">
        <f>IFERROR(IF(VLOOKUP($D310,Listen!$A$2:$F$45,6,0)="Ja",AX310-MAX(AY310:AZ310),AX310-AY310),0)</f>
        <v>0</v>
      </c>
      <c r="BB310" s="149">
        <f t="shared" si="125"/>
        <v>0</v>
      </c>
      <c r="BC310" s="149">
        <f t="shared" si="126"/>
        <v>0</v>
      </c>
      <c r="BD310" s="149">
        <f t="shared" si="127"/>
        <v>0</v>
      </c>
      <c r="BE310" s="149">
        <f>IFERROR(IF(VLOOKUP($D310,Listen!$A$2:$F$45,6,0)="Ja",BB310-MAX(BC310:BD310),BB310-BC310),0)</f>
        <v>0</v>
      </c>
    </row>
    <row r="311" spans="1:57" x14ac:dyDescent="0.25">
      <c r="A311" s="142">
        <v>307</v>
      </c>
      <c r="B311" s="143" t="str">
        <f>IF(AND(E311&lt;&gt;0,D311&lt;&gt;0,F311&lt;&gt;0),IF(C311&lt;&gt;0,CONCATENATE(C311,"-AGr",VLOOKUP(D311,Listen!$A$2:$D$45,4,FALSE),"-",E311,"-",F311,),CONCATENATE("AGr",VLOOKUP(D311,Listen!$A$2:$D$45,4,FALSE),"-",E311,"-",F311)),"keine vollständige ID")</f>
        <v>keine vollständige ID</v>
      </c>
      <c r="C311" s="28"/>
      <c r="D311" s="144"/>
      <c r="E311" s="144"/>
      <c r="F311" s="151"/>
      <c r="G311" s="12"/>
      <c r="H311" s="12"/>
      <c r="I311" s="12"/>
      <c r="J311" s="12"/>
      <c r="K311" s="12"/>
      <c r="L311" s="145">
        <f>IF(E311&gt;A_Stammdaten!$B$12,0,G311+H311-J311)</f>
        <v>0</v>
      </c>
      <c r="M311" s="12"/>
      <c r="N311" s="12"/>
      <c r="O311" s="12"/>
      <c r="P311" s="45">
        <f t="shared" si="105"/>
        <v>0</v>
      </c>
      <c r="Q311" s="26"/>
      <c r="R311" s="26"/>
      <c r="S311" s="26"/>
      <c r="T311" s="26"/>
      <c r="U311" s="146"/>
      <c r="V311" s="26"/>
      <c r="W311" s="46" t="str">
        <f t="shared" si="106"/>
        <v>-</v>
      </c>
      <c r="X311" s="46" t="str">
        <f t="shared" si="107"/>
        <v>-</v>
      </c>
      <c r="Y311" s="46">
        <f>IF(ISBLANK($D311),0,VLOOKUP($D311,Listen!$A$2:$C$45,2,FALSE))</f>
        <v>0</v>
      </c>
      <c r="Z311" s="46">
        <f>IF(ISBLANK($D311),0,VLOOKUP($D311,Listen!$A$2:$C$45,3,FALSE))</f>
        <v>0</v>
      </c>
      <c r="AA311" s="35">
        <f t="shared" si="130"/>
        <v>0</v>
      </c>
      <c r="AB311" s="35">
        <f t="shared" si="130"/>
        <v>0</v>
      </c>
      <c r="AC311" s="35">
        <f>IFERROR(IF(OR($R311&lt;&gt;"Ja",VLOOKUP($D311,Listen!$A$2:$F$45,5,0)="Nein",E311&lt;IF(D311="LNG Anbindungsanlagen gemäß separater Festlegung",2022,2023)),$Y311,$W311),0)</f>
        <v>0</v>
      </c>
      <c r="AD311" s="35">
        <f>IFERROR(IF(OR($R311&lt;&gt;"Ja",VLOOKUP($D311,Listen!$A$2:$F$45,5,0)="Nein",E311&lt;IF(D311="LNG Anbindungsanlagen gemäß separater Festlegung",2022,2023)),$Y311,$W311),0)</f>
        <v>0</v>
      </c>
      <c r="AE311" s="35">
        <f>IFERROR(IF(OR($S311&lt;&gt;"Ja",VLOOKUP($D311,Listen!$A$2:$F$45,6,0)="Nein"),$Y311,$X311),0)</f>
        <v>0</v>
      </c>
      <c r="AF311" s="35">
        <f>IFERROR(IF(OR($S311&lt;&gt;"Ja",VLOOKUP($D311,Listen!$A$2:$F$45,6,0)="Nein"),$Y311,$X311),0)</f>
        <v>0</v>
      </c>
      <c r="AG311" s="35">
        <f>IFERROR(IF(OR($S311&lt;&gt;"Ja",VLOOKUP($D311,Listen!$A$2:$F$45,6,0)="Nein"),$Y311,$X311),0)</f>
        <v>0</v>
      </c>
      <c r="AH311" s="37">
        <f t="shared" si="108"/>
        <v>0</v>
      </c>
      <c r="AI311" s="147">
        <f>IFERROR(IF(VLOOKUP($D311,Listen!$A$2:$F$45,6,0)="Ja",MAX(BC311:BD311),D_SAV!$BC311),0)</f>
        <v>0</v>
      </c>
      <c r="AJ311" s="37">
        <f t="shared" si="109"/>
        <v>0</v>
      </c>
      <c r="AL311" s="149">
        <f t="shared" si="110"/>
        <v>0</v>
      </c>
      <c r="AM311" s="149">
        <f t="shared" si="111"/>
        <v>0</v>
      </c>
      <c r="AN311" s="149">
        <f t="shared" si="112"/>
        <v>0</v>
      </c>
      <c r="AO311" s="149">
        <f t="shared" si="113"/>
        <v>0</v>
      </c>
      <c r="AP311" s="149">
        <f t="shared" si="114"/>
        <v>0</v>
      </c>
      <c r="AQ311" s="149">
        <f t="shared" si="115"/>
        <v>0</v>
      </c>
      <c r="AR311" s="149">
        <f t="shared" si="116"/>
        <v>0</v>
      </c>
      <c r="AS311" s="149">
        <f t="shared" si="117"/>
        <v>0</v>
      </c>
      <c r="AT311" s="149">
        <f t="shared" si="118"/>
        <v>0</v>
      </c>
      <c r="AU311" s="149">
        <f t="shared" si="119"/>
        <v>0</v>
      </c>
      <c r="AV311" s="149">
        <f t="shared" si="120"/>
        <v>0</v>
      </c>
      <c r="AW311" s="149">
        <f t="shared" si="121"/>
        <v>0</v>
      </c>
      <c r="AX311" s="149">
        <f t="shared" si="122"/>
        <v>0</v>
      </c>
      <c r="AY311" s="149">
        <f t="shared" si="123"/>
        <v>0</v>
      </c>
      <c r="AZ311" s="149">
        <f t="shared" si="124"/>
        <v>0</v>
      </c>
      <c r="BA311" s="149">
        <f>IFERROR(IF(VLOOKUP($D311,Listen!$A$2:$F$45,6,0)="Ja",AX311-MAX(AY311:AZ311),AX311-AY311),0)</f>
        <v>0</v>
      </c>
      <c r="BB311" s="149">
        <f t="shared" si="125"/>
        <v>0</v>
      </c>
      <c r="BC311" s="149">
        <f t="shared" si="126"/>
        <v>0</v>
      </c>
      <c r="BD311" s="149">
        <f t="shared" si="127"/>
        <v>0</v>
      </c>
      <c r="BE311" s="149">
        <f>IFERROR(IF(VLOOKUP($D311,Listen!$A$2:$F$45,6,0)="Ja",BB311-MAX(BC311:BD311),BB311-BC311),0)</f>
        <v>0</v>
      </c>
    </row>
    <row r="312" spans="1:57" x14ac:dyDescent="0.25">
      <c r="A312" s="142">
        <v>308</v>
      </c>
      <c r="B312" s="143" t="str">
        <f>IF(AND(E312&lt;&gt;0,D312&lt;&gt;0,F312&lt;&gt;0),IF(C312&lt;&gt;0,CONCATENATE(C312,"-AGr",VLOOKUP(D312,Listen!$A$2:$D$45,4,FALSE),"-",E312,"-",F312,),CONCATENATE("AGr",VLOOKUP(D312,Listen!$A$2:$D$45,4,FALSE),"-",E312,"-",F312)),"keine vollständige ID")</f>
        <v>keine vollständige ID</v>
      </c>
      <c r="C312" s="28"/>
      <c r="D312" s="144"/>
      <c r="E312" s="144"/>
      <c r="F312" s="151"/>
      <c r="G312" s="12"/>
      <c r="H312" s="12"/>
      <c r="I312" s="12"/>
      <c r="J312" s="12"/>
      <c r="K312" s="12"/>
      <c r="L312" s="145">
        <f>IF(E312&gt;A_Stammdaten!$B$12,0,G312+H312-J312)</f>
        <v>0</v>
      </c>
      <c r="M312" s="12"/>
      <c r="N312" s="12"/>
      <c r="O312" s="12"/>
      <c r="P312" s="45">
        <f t="shared" si="105"/>
        <v>0</v>
      </c>
      <c r="Q312" s="26"/>
      <c r="R312" s="26"/>
      <c r="S312" s="26"/>
      <c r="T312" s="26"/>
      <c r="U312" s="146"/>
      <c r="V312" s="26"/>
      <c r="W312" s="46" t="str">
        <f t="shared" si="106"/>
        <v>-</v>
      </c>
      <c r="X312" s="46" t="str">
        <f t="shared" si="107"/>
        <v>-</v>
      </c>
      <c r="Y312" s="46">
        <f>IF(ISBLANK($D312),0,VLOOKUP($D312,Listen!$A$2:$C$45,2,FALSE))</f>
        <v>0</v>
      </c>
      <c r="Z312" s="46">
        <f>IF(ISBLANK($D312),0,VLOOKUP($D312,Listen!$A$2:$C$45,3,FALSE))</f>
        <v>0</v>
      </c>
      <c r="AA312" s="35">
        <f t="shared" si="130"/>
        <v>0</v>
      </c>
      <c r="AB312" s="35">
        <f t="shared" si="130"/>
        <v>0</v>
      </c>
      <c r="AC312" s="35">
        <f>IFERROR(IF(OR($R312&lt;&gt;"Ja",VLOOKUP($D312,Listen!$A$2:$F$45,5,0)="Nein",E312&lt;IF(D312="LNG Anbindungsanlagen gemäß separater Festlegung",2022,2023)),$Y312,$W312),0)</f>
        <v>0</v>
      </c>
      <c r="AD312" s="35">
        <f>IFERROR(IF(OR($R312&lt;&gt;"Ja",VLOOKUP($D312,Listen!$A$2:$F$45,5,0)="Nein",E312&lt;IF(D312="LNG Anbindungsanlagen gemäß separater Festlegung",2022,2023)),$Y312,$W312),0)</f>
        <v>0</v>
      </c>
      <c r="AE312" s="35">
        <f>IFERROR(IF(OR($S312&lt;&gt;"Ja",VLOOKUP($D312,Listen!$A$2:$F$45,6,0)="Nein"),$Y312,$X312),0)</f>
        <v>0</v>
      </c>
      <c r="AF312" s="35">
        <f>IFERROR(IF(OR($S312&lt;&gt;"Ja",VLOOKUP($D312,Listen!$A$2:$F$45,6,0)="Nein"),$Y312,$X312),0)</f>
        <v>0</v>
      </c>
      <c r="AG312" s="35">
        <f>IFERROR(IF(OR($S312&lt;&gt;"Ja",VLOOKUP($D312,Listen!$A$2:$F$45,6,0)="Nein"),$Y312,$X312),0)</f>
        <v>0</v>
      </c>
      <c r="AH312" s="37">
        <f t="shared" si="108"/>
        <v>0</v>
      </c>
      <c r="AI312" s="147">
        <f>IFERROR(IF(VLOOKUP($D312,Listen!$A$2:$F$45,6,0)="Ja",MAX(BC312:BD312),D_SAV!$BC312),0)</f>
        <v>0</v>
      </c>
      <c r="AJ312" s="37">
        <f t="shared" si="109"/>
        <v>0</v>
      </c>
      <c r="AL312" s="149">
        <f t="shared" si="110"/>
        <v>0</v>
      </c>
      <c r="AM312" s="149">
        <f t="shared" si="111"/>
        <v>0</v>
      </c>
      <c r="AN312" s="149">
        <f t="shared" si="112"/>
        <v>0</v>
      </c>
      <c r="AO312" s="149">
        <f t="shared" si="113"/>
        <v>0</v>
      </c>
      <c r="AP312" s="149">
        <f t="shared" si="114"/>
        <v>0</v>
      </c>
      <c r="AQ312" s="149">
        <f t="shared" si="115"/>
        <v>0</v>
      </c>
      <c r="AR312" s="149">
        <f t="shared" si="116"/>
        <v>0</v>
      </c>
      <c r="AS312" s="149">
        <f t="shared" si="117"/>
        <v>0</v>
      </c>
      <c r="AT312" s="149">
        <f t="shared" si="118"/>
        <v>0</v>
      </c>
      <c r="AU312" s="149">
        <f t="shared" si="119"/>
        <v>0</v>
      </c>
      <c r="AV312" s="149">
        <f t="shared" si="120"/>
        <v>0</v>
      </c>
      <c r="AW312" s="149">
        <f t="shared" si="121"/>
        <v>0</v>
      </c>
      <c r="AX312" s="149">
        <f t="shared" si="122"/>
        <v>0</v>
      </c>
      <c r="AY312" s="149">
        <f t="shared" si="123"/>
        <v>0</v>
      </c>
      <c r="AZ312" s="149">
        <f t="shared" si="124"/>
        <v>0</v>
      </c>
      <c r="BA312" s="149">
        <f>IFERROR(IF(VLOOKUP($D312,Listen!$A$2:$F$45,6,0)="Ja",AX312-MAX(AY312:AZ312),AX312-AY312),0)</f>
        <v>0</v>
      </c>
      <c r="BB312" s="149">
        <f t="shared" si="125"/>
        <v>0</v>
      </c>
      <c r="BC312" s="149">
        <f t="shared" si="126"/>
        <v>0</v>
      </c>
      <c r="BD312" s="149">
        <f t="shared" si="127"/>
        <v>0</v>
      </c>
      <c r="BE312" s="149">
        <f>IFERROR(IF(VLOOKUP($D312,Listen!$A$2:$F$45,6,0)="Ja",BB312-MAX(BC312:BD312),BB312-BC312),0)</f>
        <v>0</v>
      </c>
    </row>
    <row r="313" spans="1:57" x14ac:dyDescent="0.25">
      <c r="A313" s="142">
        <v>309</v>
      </c>
      <c r="B313" s="143" t="str">
        <f>IF(AND(E313&lt;&gt;0,D313&lt;&gt;0,F313&lt;&gt;0),IF(C313&lt;&gt;0,CONCATENATE(C313,"-AGr",VLOOKUP(D313,Listen!$A$2:$D$45,4,FALSE),"-",E313,"-",F313,),CONCATENATE("AGr",VLOOKUP(D313,Listen!$A$2:$D$45,4,FALSE),"-",E313,"-",F313)),"keine vollständige ID")</f>
        <v>keine vollständige ID</v>
      </c>
      <c r="C313" s="28"/>
      <c r="D313" s="144"/>
      <c r="E313" s="144"/>
      <c r="F313" s="151"/>
      <c r="G313" s="12"/>
      <c r="H313" s="12"/>
      <c r="I313" s="12"/>
      <c r="J313" s="12"/>
      <c r="K313" s="12"/>
      <c r="L313" s="145">
        <f>IF(E313&gt;A_Stammdaten!$B$12,0,G313+H313-J313)</f>
        <v>0</v>
      </c>
      <c r="M313" s="12"/>
      <c r="N313" s="12"/>
      <c r="O313" s="12"/>
      <c r="P313" s="45">
        <f t="shared" si="105"/>
        <v>0</v>
      </c>
      <c r="Q313" s="26"/>
      <c r="R313" s="26"/>
      <c r="S313" s="26"/>
      <c r="T313" s="26"/>
      <c r="U313" s="146"/>
      <c r="V313" s="26"/>
      <c r="W313" s="46" t="str">
        <f t="shared" si="106"/>
        <v>-</v>
      </c>
      <c r="X313" s="46" t="str">
        <f t="shared" si="107"/>
        <v>-</v>
      </c>
      <c r="Y313" s="46">
        <f>IF(ISBLANK($D313),0,VLOOKUP($D313,Listen!$A$2:$C$45,2,FALSE))</f>
        <v>0</v>
      </c>
      <c r="Z313" s="46">
        <f>IF(ISBLANK($D313),0,VLOOKUP($D313,Listen!$A$2:$C$45,3,FALSE))</f>
        <v>0</v>
      </c>
      <c r="AA313" s="35">
        <f t="shared" si="130"/>
        <v>0</v>
      </c>
      <c r="AB313" s="35">
        <f t="shared" si="130"/>
        <v>0</v>
      </c>
      <c r="AC313" s="35">
        <f>IFERROR(IF(OR($R313&lt;&gt;"Ja",VLOOKUP($D313,Listen!$A$2:$F$45,5,0)="Nein",E313&lt;IF(D313="LNG Anbindungsanlagen gemäß separater Festlegung",2022,2023)),$Y313,$W313),0)</f>
        <v>0</v>
      </c>
      <c r="AD313" s="35">
        <f>IFERROR(IF(OR($R313&lt;&gt;"Ja",VLOOKUP($D313,Listen!$A$2:$F$45,5,0)="Nein",E313&lt;IF(D313="LNG Anbindungsanlagen gemäß separater Festlegung",2022,2023)),$Y313,$W313),0)</f>
        <v>0</v>
      </c>
      <c r="AE313" s="35">
        <f>IFERROR(IF(OR($S313&lt;&gt;"Ja",VLOOKUP($D313,Listen!$A$2:$F$45,6,0)="Nein"),$Y313,$X313),0)</f>
        <v>0</v>
      </c>
      <c r="AF313" s="35">
        <f>IFERROR(IF(OR($S313&lt;&gt;"Ja",VLOOKUP($D313,Listen!$A$2:$F$45,6,0)="Nein"),$Y313,$X313),0)</f>
        <v>0</v>
      </c>
      <c r="AG313" s="35">
        <f>IFERROR(IF(OR($S313&lt;&gt;"Ja",VLOOKUP($D313,Listen!$A$2:$F$45,6,0)="Nein"),$Y313,$X313),0)</f>
        <v>0</v>
      </c>
      <c r="AH313" s="37">
        <f t="shared" si="108"/>
        <v>0</v>
      </c>
      <c r="AI313" s="147">
        <f>IFERROR(IF(VLOOKUP($D313,Listen!$A$2:$F$45,6,0)="Ja",MAX(BC313:BD313),D_SAV!$BC313),0)</f>
        <v>0</v>
      </c>
      <c r="AJ313" s="37">
        <f t="shared" si="109"/>
        <v>0</v>
      </c>
      <c r="AL313" s="149">
        <f t="shared" si="110"/>
        <v>0</v>
      </c>
      <c r="AM313" s="149">
        <f t="shared" si="111"/>
        <v>0</v>
      </c>
      <c r="AN313" s="149">
        <f t="shared" si="112"/>
        <v>0</v>
      </c>
      <c r="AO313" s="149">
        <f t="shared" si="113"/>
        <v>0</v>
      </c>
      <c r="AP313" s="149">
        <f t="shared" si="114"/>
        <v>0</v>
      </c>
      <c r="AQ313" s="149">
        <f t="shared" si="115"/>
        <v>0</v>
      </c>
      <c r="AR313" s="149">
        <f t="shared" si="116"/>
        <v>0</v>
      </c>
      <c r="AS313" s="149">
        <f t="shared" si="117"/>
        <v>0</v>
      </c>
      <c r="AT313" s="149">
        <f t="shared" si="118"/>
        <v>0</v>
      </c>
      <c r="AU313" s="149">
        <f t="shared" si="119"/>
        <v>0</v>
      </c>
      <c r="AV313" s="149">
        <f t="shared" si="120"/>
        <v>0</v>
      </c>
      <c r="AW313" s="149">
        <f t="shared" si="121"/>
        <v>0</v>
      </c>
      <c r="AX313" s="149">
        <f t="shared" si="122"/>
        <v>0</v>
      </c>
      <c r="AY313" s="149">
        <f t="shared" si="123"/>
        <v>0</v>
      </c>
      <c r="AZ313" s="149">
        <f t="shared" si="124"/>
        <v>0</v>
      </c>
      <c r="BA313" s="149">
        <f>IFERROR(IF(VLOOKUP($D313,Listen!$A$2:$F$45,6,0)="Ja",AX313-MAX(AY313:AZ313),AX313-AY313),0)</f>
        <v>0</v>
      </c>
      <c r="BB313" s="149">
        <f t="shared" si="125"/>
        <v>0</v>
      </c>
      <c r="BC313" s="149">
        <f t="shared" si="126"/>
        <v>0</v>
      </c>
      <c r="BD313" s="149">
        <f t="shared" si="127"/>
        <v>0</v>
      </c>
      <c r="BE313" s="149">
        <f>IFERROR(IF(VLOOKUP($D313,Listen!$A$2:$F$45,6,0)="Ja",BB313-MAX(BC313:BD313),BB313-BC313),0)</f>
        <v>0</v>
      </c>
    </row>
    <row r="314" spans="1:57" x14ac:dyDescent="0.25">
      <c r="A314" s="142">
        <v>310</v>
      </c>
      <c r="B314" s="143" t="str">
        <f>IF(AND(E314&lt;&gt;0,D314&lt;&gt;0,F314&lt;&gt;0),IF(C314&lt;&gt;0,CONCATENATE(C314,"-AGr",VLOOKUP(D314,Listen!$A$2:$D$45,4,FALSE),"-",E314,"-",F314,),CONCATENATE("AGr",VLOOKUP(D314,Listen!$A$2:$D$45,4,FALSE),"-",E314,"-",F314)),"keine vollständige ID")</f>
        <v>keine vollständige ID</v>
      </c>
      <c r="C314" s="28"/>
      <c r="D314" s="144"/>
      <c r="E314" s="144"/>
      <c r="F314" s="151"/>
      <c r="G314" s="12"/>
      <c r="H314" s="12"/>
      <c r="I314" s="12"/>
      <c r="J314" s="12"/>
      <c r="K314" s="12"/>
      <c r="L314" s="145">
        <f>IF(E314&gt;A_Stammdaten!$B$12,0,G314+H314-J314)</f>
        <v>0</v>
      </c>
      <c r="M314" s="12"/>
      <c r="N314" s="12"/>
      <c r="O314" s="12"/>
      <c r="P314" s="45">
        <f t="shared" si="105"/>
        <v>0</v>
      </c>
      <c r="Q314" s="26"/>
      <c r="R314" s="26"/>
      <c r="S314" s="26"/>
      <c r="T314" s="26"/>
      <c r="U314" s="146"/>
      <c r="V314" s="26"/>
      <c r="W314" s="46" t="str">
        <f t="shared" si="106"/>
        <v>-</v>
      </c>
      <c r="X314" s="46" t="str">
        <f t="shared" si="107"/>
        <v>-</v>
      </c>
      <c r="Y314" s="46">
        <f>IF(ISBLANK($D314),0,VLOOKUP($D314,Listen!$A$2:$C$45,2,FALSE))</f>
        <v>0</v>
      </c>
      <c r="Z314" s="46">
        <f>IF(ISBLANK($D314),0,VLOOKUP($D314,Listen!$A$2:$C$45,3,FALSE))</f>
        <v>0</v>
      </c>
      <c r="AA314" s="35">
        <f t="shared" si="130"/>
        <v>0</v>
      </c>
      <c r="AB314" s="35">
        <f t="shared" si="130"/>
        <v>0</v>
      </c>
      <c r="AC314" s="35">
        <f>IFERROR(IF(OR($R314&lt;&gt;"Ja",VLOOKUP($D314,Listen!$A$2:$F$45,5,0)="Nein",E314&lt;IF(D314="LNG Anbindungsanlagen gemäß separater Festlegung",2022,2023)),$Y314,$W314),0)</f>
        <v>0</v>
      </c>
      <c r="AD314" s="35">
        <f>IFERROR(IF(OR($R314&lt;&gt;"Ja",VLOOKUP($D314,Listen!$A$2:$F$45,5,0)="Nein",E314&lt;IF(D314="LNG Anbindungsanlagen gemäß separater Festlegung",2022,2023)),$Y314,$W314),0)</f>
        <v>0</v>
      </c>
      <c r="AE314" s="35">
        <f>IFERROR(IF(OR($S314&lt;&gt;"Ja",VLOOKUP($D314,Listen!$A$2:$F$45,6,0)="Nein"),$Y314,$X314),0)</f>
        <v>0</v>
      </c>
      <c r="AF314" s="35">
        <f>IFERROR(IF(OR($S314&lt;&gt;"Ja",VLOOKUP($D314,Listen!$A$2:$F$45,6,0)="Nein"),$Y314,$X314),0)</f>
        <v>0</v>
      </c>
      <c r="AG314" s="35">
        <f>IFERROR(IF(OR($S314&lt;&gt;"Ja",VLOOKUP($D314,Listen!$A$2:$F$45,6,0)="Nein"),$Y314,$X314),0)</f>
        <v>0</v>
      </c>
      <c r="AH314" s="37">
        <f t="shared" si="108"/>
        <v>0</v>
      </c>
      <c r="AI314" s="147">
        <f>IFERROR(IF(VLOOKUP($D314,Listen!$A$2:$F$45,6,0)="Ja",MAX(BC314:BD314),D_SAV!$BC314),0)</f>
        <v>0</v>
      </c>
      <c r="AJ314" s="37">
        <f t="shared" si="109"/>
        <v>0</v>
      </c>
      <c r="AL314" s="149">
        <f t="shared" si="110"/>
        <v>0</v>
      </c>
      <c r="AM314" s="149">
        <f t="shared" si="111"/>
        <v>0</v>
      </c>
      <c r="AN314" s="149">
        <f t="shared" si="112"/>
        <v>0</v>
      </c>
      <c r="AO314" s="149">
        <f t="shared" si="113"/>
        <v>0</v>
      </c>
      <c r="AP314" s="149">
        <f t="shared" si="114"/>
        <v>0</v>
      </c>
      <c r="AQ314" s="149">
        <f t="shared" si="115"/>
        <v>0</v>
      </c>
      <c r="AR314" s="149">
        <f t="shared" si="116"/>
        <v>0</v>
      </c>
      <c r="AS314" s="149">
        <f t="shared" si="117"/>
        <v>0</v>
      </c>
      <c r="AT314" s="149">
        <f t="shared" si="118"/>
        <v>0</v>
      </c>
      <c r="AU314" s="149">
        <f t="shared" si="119"/>
        <v>0</v>
      </c>
      <c r="AV314" s="149">
        <f t="shared" si="120"/>
        <v>0</v>
      </c>
      <c r="AW314" s="149">
        <f t="shared" si="121"/>
        <v>0</v>
      </c>
      <c r="AX314" s="149">
        <f t="shared" si="122"/>
        <v>0</v>
      </c>
      <c r="AY314" s="149">
        <f t="shared" si="123"/>
        <v>0</v>
      </c>
      <c r="AZ314" s="149">
        <f t="shared" si="124"/>
        <v>0</v>
      </c>
      <c r="BA314" s="149">
        <f>IFERROR(IF(VLOOKUP($D314,Listen!$A$2:$F$45,6,0)="Ja",AX314-MAX(AY314:AZ314),AX314-AY314),0)</f>
        <v>0</v>
      </c>
      <c r="BB314" s="149">
        <f t="shared" si="125"/>
        <v>0</v>
      </c>
      <c r="BC314" s="149">
        <f t="shared" si="126"/>
        <v>0</v>
      </c>
      <c r="BD314" s="149">
        <f t="shared" si="127"/>
        <v>0</v>
      </c>
      <c r="BE314" s="149">
        <f>IFERROR(IF(VLOOKUP($D314,Listen!$A$2:$F$45,6,0)="Ja",BB314-MAX(BC314:BD314),BB314-BC314),0)</f>
        <v>0</v>
      </c>
    </row>
    <row r="315" spans="1:57" x14ac:dyDescent="0.25">
      <c r="A315" s="142">
        <v>311</v>
      </c>
      <c r="B315" s="143" t="str">
        <f>IF(AND(E315&lt;&gt;0,D315&lt;&gt;0,F315&lt;&gt;0),IF(C315&lt;&gt;0,CONCATENATE(C315,"-AGr",VLOOKUP(D315,Listen!$A$2:$D$45,4,FALSE),"-",E315,"-",F315,),CONCATENATE("AGr",VLOOKUP(D315,Listen!$A$2:$D$45,4,FALSE),"-",E315,"-",F315)),"keine vollständige ID")</f>
        <v>keine vollständige ID</v>
      </c>
      <c r="C315" s="28"/>
      <c r="D315" s="144"/>
      <c r="E315" s="144"/>
      <c r="F315" s="151"/>
      <c r="G315" s="12"/>
      <c r="H315" s="12"/>
      <c r="I315" s="12"/>
      <c r="J315" s="12"/>
      <c r="K315" s="12"/>
      <c r="L315" s="145">
        <f>IF(E315&gt;A_Stammdaten!$B$12,0,G315+H315-J315)</f>
        <v>0</v>
      </c>
      <c r="M315" s="12"/>
      <c r="N315" s="12"/>
      <c r="O315" s="12"/>
      <c r="P315" s="45">
        <f t="shared" si="105"/>
        <v>0</v>
      </c>
      <c r="Q315" s="26"/>
      <c r="R315" s="26"/>
      <c r="S315" s="26"/>
      <c r="T315" s="26"/>
      <c r="U315" s="146"/>
      <c r="V315" s="26"/>
      <c r="W315" s="46" t="str">
        <f t="shared" si="106"/>
        <v>-</v>
      </c>
      <c r="X315" s="46" t="str">
        <f t="shared" si="107"/>
        <v>-</v>
      </c>
      <c r="Y315" s="46">
        <f>IF(ISBLANK($D315),0,VLOOKUP($D315,Listen!$A$2:$C$45,2,FALSE))</f>
        <v>0</v>
      </c>
      <c r="Z315" s="46">
        <f>IF(ISBLANK($D315),0,VLOOKUP($D315,Listen!$A$2:$C$45,3,FALSE))</f>
        <v>0</v>
      </c>
      <c r="AA315" s="35">
        <f t="shared" si="130"/>
        <v>0</v>
      </c>
      <c r="AB315" s="35">
        <f t="shared" si="130"/>
        <v>0</v>
      </c>
      <c r="AC315" s="35">
        <f>IFERROR(IF(OR($R315&lt;&gt;"Ja",VLOOKUP($D315,Listen!$A$2:$F$45,5,0)="Nein",E315&lt;IF(D315="LNG Anbindungsanlagen gemäß separater Festlegung",2022,2023)),$Y315,$W315),0)</f>
        <v>0</v>
      </c>
      <c r="AD315" s="35">
        <f>IFERROR(IF(OR($R315&lt;&gt;"Ja",VLOOKUP($D315,Listen!$A$2:$F$45,5,0)="Nein",E315&lt;IF(D315="LNG Anbindungsanlagen gemäß separater Festlegung",2022,2023)),$Y315,$W315),0)</f>
        <v>0</v>
      </c>
      <c r="AE315" s="35">
        <f>IFERROR(IF(OR($S315&lt;&gt;"Ja",VLOOKUP($D315,Listen!$A$2:$F$45,6,0)="Nein"),$Y315,$X315),0)</f>
        <v>0</v>
      </c>
      <c r="AF315" s="35">
        <f>IFERROR(IF(OR($S315&lt;&gt;"Ja",VLOOKUP($D315,Listen!$A$2:$F$45,6,0)="Nein"),$Y315,$X315),0)</f>
        <v>0</v>
      </c>
      <c r="AG315" s="35">
        <f>IFERROR(IF(OR($S315&lt;&gt;"Ja",VLOOKUP($D315,Listen!$A$2:$F$45,6,0)="Nein"),$Y315,$X315),0)</f>
        <v>0</v>
      </c>
      <c r="AH315" s="37">
        <f t="shared" si="108"/>
        <v>0</v>
      </c>
      <c r="AI315" s="147">
        <f>IFERROR(IF(VLOOKUP($D315,Listen!$A$2:$F$45,6,0)="Ja",MAX(BC315:BD315),D_SAV!$BC315),0)</f>
        <v>0</v>
      </c>
      <c r="AJ315" s="37">
        <f t="shared" si="109"/>
        <v>0</v>
      </c>
      <c r="AL315" s="149">
        <f t="shared" si="110"/>
        <v>0</v>
      </c>
      <c r="AM315" s="149">
        <f t="shared" si="111"/>
        <v>0</v>
      </c>
      <c r="AN315" s="149">
        <f t="shared" si="112"/>
        <v>0</v>
      </c>
      <c r="AO315" s="149">
        <f t="shared" si="113"/>
        <v>0</v>
      </c>
      <c r="AP315" s="149">
        <f t="shared" si="114"/>
        <v>0</v>
      </c>
      <c r="AQ315" s="149">
        <f t="shared" si="115"/>
        <v>0</v>
      </c>
      <c r="AR315" s="149">
        <f t="shared" si="116"/>
        <v>0</v>
      </c>
      <c r="AS315" s="149">
        <f t="shared" si="117"/>
        <v>0</v>
      </c>
      <c r="AT315" s="149">
        <f t="shared" si="118"/>
        <v>0</v>
      </c>
      <c r="AU315" s="149">
        <f t="shared" si="119"/>
        <v>0</v>
      </c>
      <c r="AV315" s="149">
        <f t="shared" si="120"/>
        <v>0</v>
      </c>
      <c r="AW315" s="149">
        <f t="shared" si="121"/>
        <v>0</v>
      </c>
      <c r="AX315" s="149">
        <f t="shared" si="122"/>
        <v>0</v>
      </c>
      <c r="AY315" s="149">
        <f t="shared" si="123"/>
        <v>0</v>
      </c>
      <c r="AZ315" s="149">
        <f t="shared" si="124"/>
        <v>0</v>
      </c>
      <c r="BA315" s="149">
        <f>IFERROR(IF(VLOOKUP($D315,Listen!$A$2:$F$45,6,0)="Ja",AX315-MAX(AY315:AZ315),AX315-AY315),0)</f>
        <v>0</v>
      </c>
      <c r="BB315" s="149">
        <f t="shared" si="125"/>
        <v>0</v>
      </c>
      <c r="BC315" s="149">
        <f t="shared" si="126"/>
        <v>0</v>
      </c>
      <c r="BD315" s="149">
        <f t="shared" si="127"/>
        <v>0</v>
      </c>
      <c r="BE315" s="149">
        <f>IFERROR(IF(VLOOKUP($D315,Listen!$A$2:$F$45,6,0)="Ja",BB315-MAX(BC315:BD315),BB315-BC315),0)</f>
        <v>0</v>
      </c>
    </row>
    <row r="316" spans="1:57" x14ac:dyDescent="0.25">
      <c r="A316" s="142">
        <v>312</v>
      </c>
      <c r="B316" s="143" t="str">
        <f>IF(AND(E316&lt;&gt;0,D316&lt;&gt;0,F316&lt;&gt;0),IF(C316&lt;&gt;0,CONCATENATE(C316,"-AGr",VLOOKUP(D316,Listen!$A$2:$D$45,4,FALSE),"-",E316,"-",F316,),CONCATENATE("AGr",VLOOKUP(D316,Listen!$A$2:$D$45,4,FALSE),"-",E316,"-",F316)),"keine vollständige ID")</f>
        <v>keine vollständige ID</v>
      </c>
      <c r="C316" s="28"/>
      <c r="D316" s="144"/>
      <c r="E316" s="144"/>
      <c r="F316" s="151"/>
      <c r="G316" s="12"/>
      <c r="H316" s="12"/>
      <c r="I316" s="12"/>
      <c r="J316" s="12"/>
      <c r="K316" s="12"/>
      <c r="L316" s="145">
        <f>IF(E316&gt;A_Stammdaten!$B$12,0,G316+H316-J316)</f>
        <v>0</v>
      </c>
      <c r="M316" s="12"/>
      <c r="N316" s="12"/>
      <c r="O316" s="12"/>
      <c r="P316" s="45">
        <f t="shared" si="105"/>
        <v>0</v>
      </c>
      <c r="Q316" s="26"/>
      <c r="R316" s="26"/>
      <c r="S316" s="26"/>
      <c r="T316" s="26"/>
      <c r="U316" s="146"/>
      <c r="V316" s="26"/>
      <c r="W316" s="46" t="str">
        <f t="shared" si="106"/>
        <v>-</v>
      </c>
      <c r="X316" s="46" t="str">
        <f t="shared" si="107"/>
        <v>-</v>
      </c>
      <c r="Y316" s="46">
        <f>IF(ISBLANK($D316),0,VLOOKUP($D316,Listen!$A$2:$C$45,2,FALSE))</f>
        <v>0</v>
      </c>
      <c r="Z316" s="46">
        <f>IF(ISBLANK($D316),0,VLOOKUP($D316,Listen!$A$2:$C$45,3,FALSE))</f>
        <v>0</v>
      </c>
      <c r="AA316" s="35">
        <f t="shared" si="130"/>
        <v>0</v>
      </c>
      <c r="AB316" s="35">
        <f t="shared" si="130"/>
        <v>0</v>
      </c>
      <c r="AC316" s="35">
        <f>IFERROR(IF(OR($R316&lt;&gt;"Ja",VLOOKUP($D316,Listen!$A$2:$F$45,5,0)="Nein",E316&lt;IF(D316="LNG Anbindungsanlagen gemäß separater Festlegung",2022,2023)),$Y316,$W316),0)</f>
        <v>0</v>
      </c>
      <c r="AD316" s="35">
        <f>IFERROR(IF(OR($R316&lt;&gt;"Ja",VLOOKUP($D316,Listen!$A$2:$F$45,5,0)="Nein",E316&lt;IF(D316="LNG Anbindungsanlagen gemäß separater Festlegung",2022,2023)),$Y316,$W316),0)</f>
        <v>0</v>
      </c>
      <c r="AE316" s="35">
        <f>IFERROR(IF(OR($S316&lt;&gt;"Ja",VLOOKUP($D316,Listen!$A$2:$F$45,6,0)="Nein"),$Y316,$X316),0)</f>
        <v>0</v>
      </c>
      <c r="AF316" s="35">
        <f>IFERROR(IF(OR($S316&lt;&gt;"Ja",VLOOKUP($D316,Listen!$A$2:$F$45,6,0)="Nein"),$Y316,$X316),0)</f>
        <v>0</v>
      </c>
      <c r="AG316" s="35">
        <f>IFERROR(IF(OR($S316&lt;&gt;"Ja",VLOOKUP($D316,Listen!$A$2:$F$45,6,0)="Nein"),$Y316,$X316),0)</f>
        <v>0</v>
      </c>
      <c r="AH316" s="37">
        <f t="shared" si="108"/>
        <v>0</v>
      </c>
      <c r="AI316" s="147">
        <f>IFERROR(IF(VLOOKUP($D316,Listen!$A$2:$F$45,6,0)="Ja",MAX(BC316:BD316),D_SAV!$BC316),0)</f>
        <v>0</v>
      </c>
      <c r="AJ316" s="37">
        <f t="shared" si="109"/>
        <v>0</v>
      </c>
      <c r="AL316" s="149">
        <f t="shared" si="110"/>
        <v>0</v>
      </c>
      <c r="AM316" s="149">
        <f t="shared" si="111"/>
        <v>0</v>
      </c>
      <c r="AN316" s="149">
        <f t="shared" si="112"/>
        <v>0</v>
      </c>
      <c r="AO316" s="149">
        <f t="shared" si="113"/>
        <v>0</v>
      </c>
      <c r="AP316" s="149">
        <f t="shared" si="114"/>
        <v>0</v>
      </c>
      <c r="AQ316" s="149">
        <f t="shared" si="115"/>
        <v>0</v>
      </c>
      <c r="AR316" s="149">
        <f t="shared" si="116"/>
        <v>0</v>
      </c>
      <c r="AS316" s="149">
        <f t="shared" si="117"/>
        <v>0</v>
      </c>
      <c r="AT316" s="149">
        <f t="shared" si="118"/>
        <v>0</v>
      </c>
      <c r="AU316" s="149">
        <f t="shared" si="119"/>
        <v>0</v>
      </c>
      <c r="AV316" s="149">
        <f t="shared" si="120"/>
        <v>0</v>
      </c>
      <c r="AW316" s="149">
        <f t="shared" si="121"/>
        <v>0</v>
      </c>
      <c r="AX316" s="149">
        <f t="shared" si="122"/>
        <v>0</v>
      </c>
      <c r="AY316" s="149">
        <f t="shared" si="123"/>
        <v>0</v>
      </c>
      <c r="AZ316" s="149">
        <f t="shared" si="124"/>
        <v>0</v>
      </c>
      <c r="BA316" s="149">
        <f>IFERROR(IF(VLOOKUP($D316,Listen!$A$2:$F$45,6,0)="Ja",AX316-MAX(AY316:AZ316),AX316-AY316),0)</f>
        <v>0</v>
      </c>
      <c r="BB316" s="149">
        <f t="shared" si="125"/>
        <v>0</v>
      </c>
      <c r="BC316" s="149">
        <f t="shared" si="126"/>
        <v>0</v>
      </c>
      <c r="BD316" s="149">
        <f t="shared" si="127"/>
        <v>0</v>
      </c>
      <c r="BE316" s="149">
        <f>IFERROR(IF(VLOOKUP($D316,Listen!$A$2:$F$45,6,0)="Ja",BB316-MAX(BC316:BD316),BB316-BC316),0)</f>
        <v>0</v>
      </c>
    </row>
    <row r="317" spans="1:57" x14ac:dyDescent="0.25">
      <c r="A317" s="142">
        <v>313</v>
      </c>
      <c r="B317" s="143" t="str">
        <f>IF(AND(E317&lt;&gt;0,D317&lt;&gt;0,F317&lt;&gt;0),IF(C317&lt;&gt;0,CONCATENATE(C317,"-AGr",VLOOKUP(D317,Listen!$A$2:$D$45,4,FALSE),"-",E317,"-",F317,),CONCATENATE("AGr",VLOOKUP(D317,Listen!$A$2:$D$45,4,FALSE),"-",E317,"-",F317)),"keine vollständige ID")</f>
        <v>keine vollständige ID</v>
      </c>
      <c r="C317" s="28"/>
      <c r="D317" s="144"/>
      <c r="E317" s="144"/>
      <c r="F317" s="151"/>
      <c r="G317" s="12"/>
      <c r="H317" s="12"/>
      <c r="I317" s="12"/>
      <c r="J317" s="12"/>
      <c r="K317" s="12"/>
      <c r="L317" s="145">
        <f>IF(E317&gt;A_Stammdaten!$B$12,0,G317+H317-J317)</f>
        <v>0</v>
      </c>
      <c r="M317" s="12"/>
      <c r="N317" s="12"/>
      <c r="O317" s="12"/>
      <c r="P317" s="45">
        <f t="shared" si="105"/>
        <v>0</v>
      </c>
      <c r="Q317" s="26"/>
      <c r="R317" s="26"/>
      <c r="S317" s="26"/>
      <c r="T317" s="26"/>
      <c r="U317" s="146"/>
      <c r="V317" s="26"/>
      <c r="W317" s="46" t="str">
        <f t="shared" si="106"/>
        <v>-</v>
      </c>
      <c r="X317" s="46" t="str">
        <f t="shared" si="107"/>
        <v>-</v>
      </c>
      <c r="Y317" s="46">
        <f>IF(ISBLANK($D317),0,VLOOKUP($D317,Listen!$A$2:$C$45,2,FALSE))</f>
        <v>0</v>
      </c>
      <c r="Z317" s="46">
        <f>IF(ISBLANK($D317),0,VLOOKUP($D317,Listen!$A$2:$C$45,3,FALSE))</f>
        <v>0</v>
      </c>
      <c r="AA317" s="35">
        <f t="shared" si="130"/>
        <v>0</v>
      </c>
      <c r="AB317" s="35">
        <f t="shared" si="130"/>
        <v>0</v>
      </c>
      <c r="AC317" s="35">
        <f>IFERROR(IF(OR($R317&lt;&gt;"Ja",VLOOKUP($D317,Listen!$A$2:$F$45,5,0)="Nein",E317&lt;IF(D317="LNG Anbindungsanlagen gemäß separater Festlegung",2022,2023)),$Y317,$W317),0)</f>
        <v>0</v>
      </c>
      <c r="AD317" s="35">
        <f>IFERROR(IF(OR($R317&lt;&gt;"Ja",VLOOKUP($D317,Listen!$A$2:$F$45,5,0)="Nein",E317&lt;IF(D317="LNG Anbindungsanlagen gemäß separater Festlegung",2022,2023)),$Y317,$W317),0)</f>
        <v>0</v>
      </c>
      <c r="AE317" s="35">
        <f>IFERROR(IF(OR($S317&lt;&gt;"Ja",VLOOKUP($D317,Listen!$A$2:$F$45,6,0)="Nein"),$Y317,$X317),0)</f>
        <v>0</v>
      </c>
      <c r="AF317" s="35">
        <f>IFERROR(IF(OR($S317&lt;&gt;"Ja",VLOOKUP($D317,Listen!$A$2:$F$45,6,0)="Nein"),$Y317,$X317),0)</f>
        <v>0</v>
      </c>
      <c r="AG317" s="35">
        <f>IFERROR(IF(OR($S317&lt;&gt;"Ja",VLOOKUP($D317,Listen!$A$2:$F$45,6,0)="Nein"),$Y317,$X317),0)</f>
        <v>0</v>
      </c>
      <c r="AH317" s="37">
        <f t="shared" si="108"/>
        <v>0</v>
      </c>
      <c r="AI317" s="147">
        <f>IFERROR(IF(VLOOKUP($D317,Listen!$A$2:$F$45,6,0)="Ja",MAX(BC317:BD317),D_SAV!$BC317),0)</f>
        <v>0</v>
      </c>
      <c r="AJ317" s="37">
        <f t="shared" si="109"/>
        <v>0</v>
      </c>
      <c r="AL317" s="149">
        <f t="shared" si="110"/>
        <v>0</v>
      </c>
      <c r="AM317" s="149">
        <f t="shared" si="111"/>
        <v>0</v>
      </c>
      <c r="AN317" s="149">
        <f t="shared" si="112"/>
        <v>0</v>
      </c>
      <c r="AO317" s="149">
        <f t="shared" si="113"/>
        <v>0</v>
      </c>
      <c r="AP317" s="149">
        <f t="shared" si="114"/>
        <v>0</v>
      </c>
      <c r="AQ317" s="149">
        <f t="shared" si="115"/>
        <v>0</v>
      </c>
      <c r="AR317" s="149">
        <f t="shared" si="116"/>
        <v>0</v>
      </c>
      <c r="AS317" s="149">
        <f t="shared" si="117"/>
        <v>0</v>
      </c>
      <c r="AT317" s="149">
        <f t="shared" si="118"/>
        <v>0</v>
      </c>
      <c r="AU317" s="149">
        <f t="shared" si="119"/>
        <v>0</v>
      </c>
      <c r="AV317" s="149">
        <f t="shared" si="120"/>
        <v>0</v>
      </c>
      <c r="AW317" s="149">
        <f t="shared" si="121"/>
        <v>0</v>
      </c>
      <c r="AX317" s="149">
        <f t="shared" si="122"/>
        <v>0</v>
      </c>
      <c r="AY317" s="149">
        <f t="shared" si="123"/>
        <v>0</v>
      </c>
      <c r="AZ317" s="149">
        <f t="shared" si="124"/>
        <v>0</v>
      </c>
      <c r="BA317" s="149">
        <f>IFERROR(IF(VLOOKUP($D317,Listen!$A$2:$F$45,6,0)="Ja",AX317-MAX(AY317:AZ317),AX317-AY317),0)</f>
        <v>0</v>
      </c>
      <c r="BB317" s="149">
        <f t="shared" si="125"/>
        <v>0</v>
      </c>
      <c r="BC317" s="149">
        <f t="shared" si="126"/>
        <v>0</v>
      </c>
      <c r="BD317" s="149">
        <f t="shared" si="127"/>
        <v>0</v>
      </c>
      <c r="BE317" s="149">
        <f>IFERROR(IF(VLOOKUP($D317,Listen!$A$2:$F$45,6,0)="Ja",BB317-MAX(BC317:BD317),BB317-BC317),0)</f>
        <v>0</v>
      </c>
    </row>
    <row r="318" spans="1:57" x14ac:dyDescent="0.25">
      <c r="A318" s="142">
        <v>314</v>
      </c>
      <c r="B318" s="143" t="str">
        <f>IF(AND(E318&lt;&gt;0,D318&lt;&gt;0,F318&lt;&gt;0),IF(C318&lt;&gt;0,CONCATENATE(C318,"-AGr",VLOOKUP(D318,Listen!$A$2:$D$45,4,FALSE),"-",E318,"-",F318,),CONCATENATE("AGr",VLOOKUP(D318,Listen!$A$2:$D$45,4,FALSE),"-",E318,"-",F318)),"keine vollständige ID")</f>
        <v>keine vollständige ID</v>
      </c>
      <c r="C318" s="28"/>
      <c r="D318" s="144"/>
      <c r="E318" s="144"/>
      <c r="F318" s="151"/>
      <c r="G318" s="12"/>
      <c r="H318" s="12"/>
      <c r="I318" s="12"/>
      <c r="J318" s="12"/>
      <c r="K318" s="12"/>
      <c r="L318" s="145">
        <f>IF(E318&gt;A_Stammdaten!$B$12,0,G318+H318-J318)</f>
        <v>0</v>
      </c>
      <c r="M318" s="12"/>
      <c r="N318" s="12"/>
      <c r="O318" s="12"/>
      <c r="P318" s="45">
        <f t="shared" si="105"/>
        <v>0</v>
      </c>
      <c r="Q318" s="26"/>
      <c r="R318" s="26"/>
      <c r="S318" s="26"/>
      <c r="T318" s="26"/>
      <c r="U318" s="146"/>
      <c r="V318" s="26"/>
      <c r="W318" s="46" t="str">
        <f t="shared" si="106"/>
        <v>-</v>
      </c>
      <c r="X318" s="46" t="str">
        <f t="shared" si="107"/>
        <v>-</v>
      </c>
      <c r="Y318" s="46">
        <f>IF(ISBLANK($D318),0,VLOOKUP($D318,Listen!$A$2:$C$45,2,FALSE))</f>
        <v>0</v>
      </c>
      <c r="Z318" s="46">
        <f>IF(ISBLANK($D318),0,VLOOKUP($D318,Listen!$A$2:$C$45,3,FALSE))</f>
        <v>0</v>
      </c>
      <c r="AA318" s="35">
        <f t="shared" si="130"/>
        <v>0</v>
      </c>
      <c r="AB318" s="35">
        <f t="shared" si="130"/>
        <v>0</v>
      </c>
      <c r="AC318" s="35">
        <f>IFERROR(IF(OR($R318&lt;&gt;"Ja",VLOOKUP($D318,Listen!$A$2:$F$45,5,0)="Nein",E318&lt;IF(D318="LNG Anbindungsanlagen gemäß separater Festlegung",2022,2023)),$Y318,$W318),0)</f>
        <v>0</v>
      </c>
      <c r="AD318" s="35">
        <f>IFERROR(IF(OR($R318&lt;&gt;"Ja",VLOOKUP($D318,Listen!$A$2:$F$45,5,0)="Nein",E318&lt;IF(D318="LNG Anbindungsanlagen gemäß separater Festlegung",2022,2023)),$Y318,$W318),0)</f>
        <v>0</v>
      </c>
      <c r="AE318" s="35">
        <f>IFERROR(IF(OR($S318&lt;&gt;"Ja",VLOOKUP($D318,Listen!$A$2:$F$45,6,0)="Nein"),$Y318,$X318),0)</f>
        <v>0</v>
      </c>
      <c r="AF318" s="35">
        <f>IFERROR(IF(OR($S318&lt;&gt;"Ja",VLOOKUP($D318,Listen!$A$2:$F$45,6,0)="Nein"),$Y318,$X318),0)</f>
        <v>0</v>
      </c>
      <c r="AG318" s="35">
        <f>IFERROR(IF(OR($S318&lt;&gt;"Ja",VLOOKUP($D318,Listen!$A$2:$F$45,6,0)="Nein"),$Y318,$X318),0)</f>
        <v>0</v>
      </c>
      <c r="AH318" s="37">
        <f t="shared" si="108"/>
        <v>0</v>
      </c>
      <c r="AI318" s="147">
        <f>IFERROR(IF(VLOOKUP($D318,Listen!$A$2:$F$45,6,0)="Ja",MAX(BC318:BD318),D_SAV!$BC318),0)</f>
        <v>0</v>
      </c>
      <c r="AJ318" s="37">
        <f t="shared" si="109"/>
        <v>0</v>
      </c>
      <c r="AL318" s="149">
        <f t="shared" si="110"/>
        <v>0</v>
      </c>
      <c r="AM318" s="149">
        <f t="shared" si="111"/>
        <v>0</v>
      </c>
      <c r="AN318" s="149">
        <f t="shared" si="112"/>
        <v>0</v>
      </c>
      <c r="AO318" s="149">
        <f t="shared" si="113"/>
        <v>0</v>
      </c>
      <c r="AP318" s="149">
        <f t="shared" si="114"/>
        <v>0</v>
      </c>
      <c r="AQ318" s="149">
        <f t="shared" si="115"/>
        <v>0</v>
      </c>
      <c r="AR318" s="149">
        <f t="shared" si="116"/>
        <v>0</v>
      </c>
      <c r="AS318" s="149">
        <f t="shared" si="117"/>
        <v>0</v>
      </c>
      <c r="AT318" s="149">
        <f t="shared" si="118"/>
        <v>0</v>
      </c>
      <c r="AU318" s="149">
        <f t="shared" si="119"/>
        <v>0</v>
      </c>
      <c r="AV318" s="149">
        <f t="shared" si="120"/>
        <v>0</v>
      </c>
      <c r="AW318" s="149">
        <f t="shared" si="121"/>
        <v>0</v>
      </c>
      <c r="AX318" s="149">
        <f t="shared" si="122"/>
        <v>0</v>
      </c>
      <c r="AY318" s="149">
        <f t="shared" si="123"/>
        <v>0</v>
      </c>
      <c r="AZ318" s="149">
        <f t="shared" si="124"/>
        <v>0</v>
      </c>
      <c r="BA318" s="149">
        <f>IFERROR(IF(VLOOKUP($D318,Listen!$A$2:$F$45,6,0)="Ja",AX318-MAX(AY318:AZ318),AX318-AY318),0)</f>
        <v>0</v>
      </c>
      <c r="BB318" s="149">
        <f t="shared" si="125"/>
        <v>0</v>
      </c>
      <c r="BC318" s="149">
        <f t="shared" si="126"/>
        <v>0</v>
      </c>
      <c r="BD318" s="149">
        <f t="shared" si="127"/>
        <v>0</v>
      </c>
      <c r="BE318" s="149">
        <f>IFERROR(IF(VLOOKUP($D318,Listen!$A$2:$F$45,6,0)="Ja",BB318-MAX(BC318:BD318),BB318-BC318),0)</f>
        <v>0</v>
      </c>
    </row>
    <row r="319" spans="1:57" x14ac:dyDescent="0.25">
      <c r="A319" s="142">
        <v>315</v>
      </c>
      <c r="B319" s="143" t="str">
        <f>IF(AND(E319&lt;&gt;0,D319&lt;&gt;0,F319&lt;&gt;0),IF(C319&lt;&gt;0,CONCATENATE(C319,"-AGr",VLOOKUP(D319,Listen!$A$2:$D$45,4,FALSE),"-",E319,"-",F319,),CONCATENATE("AGr",VLOOKUP(D319,Listen!$A$2:$D$45,4,FALSE),"-",E319,"-",F319)),"keine vollständige ID")</f>
        <v>keine vollständige ID</v>
      </c>
      <c r="C319" s="28"/>
      <c r="D319" s="144"/>
      <c r="E319" s="144"/>
      <c r="F319" s="151"/>
      <c r="G319" s="12"/>
      <c r="H319" s="12"/>
      <c r="I319" s="12"/>
      <c r="J319" s="12"/>
      <c r="K319" s="12"/>
      <c r="L319" s="145">
        <f>IF(E319&gt;A_Stammdaten!$B$12,0,G319+H319-J319)</f>
        <v>0</v>
      </c>
      <c r="M319" s="12"/>
      <c r="N319" s="12"/>
      <c r="O319" s="12"/>
      <c r="P319" s="45">
        <f t="shared" si="105"/>
        <v>0</v>
      </c>
      <c r="Q319" s="26"/>
      <c r="R319" s="26"/>
      <c r="S319" s="26"/>
      <c r="T319" s="26"/>
      <c r="U319" s="146"/>
      <c r="V319" s="26"/>
      <c r="W319" s="46" t="str">
        <f t="shared" si="106"/>
        <v>-</v>
      </c>
      <c r="X319" s="46" t="str">
        <f t="shared" si="107"/>
        <v>-</v>
      </c>
      <c r="Y319" s="46">
        <f>IF(ISBLANK($D319),0,VLOOKUP($D319,Listen!$A$2:$C$45,2,FALSE))</f>
        <v>0</v>
      </c>
      <c r="Z319" s="46">
        <f>IF(ISBLANK($D319),0,VLOOKUP($D319,Listen!$A$2:$C$45,3,FALSE))</f>
        <v>0</v>
      </c>
      <c r="AA319" s="35">
        <f t="shared" si="130"/>
        <v>0</v>
      </c>
      <c r="AB319" s="35">
        <f t="shared" si="130"/>
        <v>0</v>
      </c>
      <c r="AC319" s="35">
        <f>IFERROR(IF(OR($R319&lt;&gt;"Ja",VLOOKUP($D319,Listen!$A$2:$F$45,5,0)="Nein",E319&lt;IF(D319="LNG Anbindungsanlagen gemäß separater Festlegung",2022,2023)),$Y319,$W319),0)</f>
        <v>0</v>
      </c>
      <c r="AD319" s="35">
        <f>IFERROR(IF(OR($R319&lt;&gt;"Ja",VLOOKUP($D319,Listen!$A$2:$F$45,5,0)="Nein",E319&lt;IF(D319="LNG Anbindungsanlagen gemäß separater Festlegung",2022,2023)),$Y319,$W319),0)</f>
        <v>0</v>
      </c>
      <c r="AE319" s="35">
        <f>IFERROR(IF(OR($S319&lt;&gt;"Ja",VLOOKUP($D319,Listen!$A$2:$F$45,6,0)="Nein"),$Y319,$X319),0)</f>
        <v>0</v>
      </c>
      <c r="AF319" s="35">
        <f>IFERROR(IF(OR($S319&lt;&gt;"Ja",VLOOKUP($D319,Listen!$A$2:$F$45,6,0)="Nein"),$Y319,$X319),0)</f>
        <v>0</v>
      </c>
      <c r="AG319" s="35">
        <f>IFERROR(IF(OR($S319&lt;&gt;"Ja",VLOOKUP($D319,Listen!$A$2:$F$45,6,0)="Nein"),$Y319,$X319),0)</f>
        <v>0</v>
      </c>
      <c r="AH319" s="37">
        <f t="shared" si="108"/>
        <v>0</v>
      </c>
      <c r="AI319" s="147">
        <f>IFERROR(IF(VLOOKUP($D319,Listen!$A$2:$F$45,6,0)="Ja",MAX(BC319:BD319),D_SAV!$BC319),0)</f>
        <v>0</v>
      </c>
      <c r="AJ319" s="37">
        <f t="shared" si="109"/>
        <v>0</v>
      </c>
      <c r="AL319" s="149">
        <f t="shared" si="110"/>
        <v>0</v>
      </c>
      <c r="AM319" s="149">
        <f t="shared" si="111"/>
        <v>0</v>
      </c>
      <c r="AN319" s="149">
        <f t="shared" si="112"/>
        <v>0</v>
      </c>
      <c r="AO319" s="149">
        <f t="shared" si="113"/>
        <v>0</v>
      </c>
      <c r="AP319" s="149">
        <f t="shared" si="114"/>
        <v>0</v>
      </c>
      <c r="AQ319" s="149">
        <f t="shared" si="115"/>
        <v>0</v>
      </c>
      <c r="AR319" s="149">
        <f t="shared" si="116"/>
        <v>0</v>
      </c>
      <c r="AS319" s="149">
        <f t="shared" si="117"/>
        <v>0</v>
      </c>
      <c r="AT319" s="149">
        <f t="shared" si="118"/>
        <v>0</v>
      </c>
      <c r="AU319" s="149">
        <f t="shared" si="119"/>
        <v>0</v>
      </c>
      <c r="AV319" s="149">
        <f t="shared" si="120"/>
        <v>0</v>
      </c>
      <c r="AW319" s="149">
        <f t="shared" si="121"/>
        <v>0</v>
      </c>
      <c r="AX319" s="149">
        <f t="shared" si="122"/>
        <v>0</v>
      </c>
      <c r="AY319" s="149">
        <f t="shared" si="123"/>
        <v>0</v>
      </c>
      <c r="AZ319" s="149">
        <f t="shared" si="124"/>
        <v>0</v>
      </c>
      <c r="BA319" s="149">
        <f>IFERROR(IF(VLOOKUP($D319,Listen!$A$2:$F$45,6,0)="Ja",AX319-MAX(AY319:AZ319),AX319-AY319),0)</f>
        <v>0</v>
      </c>
      <c r="BB319" s="149">
        <f t="shared" si="125"/>
        <v>0</v>
      </c>
      <c r="BC319" s="149">
        <f t="shared" si="126"/>
        <v>0</v>
      </c>
      <c r="BD319" s="149">
        <f t="shared" si="127"/>
        <v>0</v>
      </c>
      <c r="BE319" s="149">
        <f>IFERROR(IF(VLOOKUP($D319,Listen!$A$2:$F$45,6,0)="Ja",BB319-MAX(BC319:BD319),BB319-BC319),0)</f>
        <v>0</v>
      </c>
    </row>
    <row r="320" spans="1:57" x14ac:dyDescent="0.25">
      <c r="A320" s="142">
        <v>316</v>
      </c>
      <c r="B320" s="143" t="str">
        <f>IF(AND(E320&lt;&gt;0,D320&lt;&gt;0,F320&lt;&gt;0),IF(C320&lt;&gt;0,CONCATENATE(C320,"-AGr",VLOOKUP(D320,Listen!$A$2:$D$45,4,FALSE),"-",E320,"-",F320,),CONCATENATE("AGr",VLOOKUP(D320,Listen!$A$2:$D$45,4,FALSE),"-",E320,"-",F320)),"keine vollständige ID")</f>
        <v>keine vollständige ID</v>
      </c>
      <c r="C320" s="28"/>
      <c r="D320" s="144"/>
      <c r="E320" s="144"/>
      <c r="F320" s="151"/>
      <c r="G320" s="12"/>
      <c r="H320" s="12"/>
      <c r="I320" s="12"/>
      <c r="J320" s="12"/>
      <c r="K320" s="12"/>
      <c r="L320" s="145">
        <f>IF(E320&gt;A_Stammdaten!$B$12,0,G320+H320-J320)</f>
        <v>0</v>
      </c>
      <c r="M320" s="12"/>
      <c r="N320" s="12"/>
      <c r="O320" s="12"/>
      <c r="P320" s="45">
        <f t="shared" si="105"/>
        <v>0</v>
      </c>
      <c r="Q320" s="26"/>
      <c r="R320" s="26"/>
      <c r="S320" s="26"/>
      <c r="T320" s="26"/>
      <c r="U320" s="146"/>
      <c r="V320" s="26"/>
      <c r="W320" s="46" t="str">
        <f t="shared" si="106"/>
        <v>-</v>
      </c>
      <c r="X320" s="46" t="str">
        <f t="shared" si="107"/>
        <v>-</v>
      </c>
      <c r="Y320" s="46">
        <f>IF(ISBLANK($D320),0,VLOOKUP($D320,Listen!$A$2:$C$45,2,FALSE))</f>
        <v>0</v>
      </c>
      <c r="Z320" s="46">
        <f>IF(ISBLANK($D320),0,VLOOKUP($D320,Listen!$A$2:$C$45,3,FALSE))</f>
        <v>0</v>
      </c>
      <c r="AA320" s="35">
        <f t="shared" si="130"/>
        <v>0</v>
      </c>
      <c r="AB320" s="35">
        <f t="shared" si="130"/>
        <v>0</v>
      </c>
      <c r="AC320" s="35">
        <f>IFERROR(IF(OR($R320&lt;&gt;"Ja",VLOOKUP($D320,Listen!$A$2:$F$45,5,0)="Nein",E320&lt;IF(D320="LNG Anbindungsanlagen gemäß separater Festlegung",2022,2023)),$Y320,$W320),0)</f>
        <v>0</v>
      </c>
      <c r="AD320" s="35">
        <f>IFERROR(IF(OR($R320&lt;&gt;"Ja",VLOOKUP($D320,Listen!$A$2:$F$45,5,0)="Nein",E320&lt;IF(D320="LNG Anbindungsanlagen gemäß separater Festlegung",2022,2023)),$Y320,$W320),0)</f>
        <v>0</v>
      </c>
      <c r="AE320" s="35">
        <f>IFERROR(IF(OR($S320&lt;&gt;"Ja",VLOOKUP($D320,Listen!$A$2:$F$45,6,0)="Nein"),$Y320,$X320),0)</f>
        <v>0</v>
      </c>
      <c r="AF320" s="35">
        <f>IFERROR(IF(OR($S320&lt;&gt;"Ja",VLOOKUP($D320,Listen!$A$2:$F$45,6,0)="Nein"),$Y320,$X320),0)</f>
        <v>0</v>
      </c>
      <c r="AG320" s="35">
        <f>IFERROR(IF(OR($S320&lt;&gt;"Ja",VLOOKUP($D320,Listen!$A$2:$F$45,6,0)="Nein"),$Y320,$X320),0)</f>
        <v>0</v>
      </c>
      <c r="AH320" s="37">
        <f t="shared" si="108"/>
        <v>0</v>
      </c>
      <c r="AI320" s="147">
        <f>IFERROR(IF(VLOOKUP($D320,Listen!$A$2:$F$45,6,0)="Ja",MAX(BC320:BD320),D_SAV!$BC320),0)</f>
        <v>0</v>
      </c>
      <c r="AJ320" s="37">
        <f t="shared" si="109"/>
        <v>0</v>
      </c>
      <c r="AL320" s="149">
        <f t="shared" si="110"/>
        <v>0</v>
      </c>
      <c r="AM320" s="149">
        <f t="shared" si="111"/>
        <v>0</v>
      </c>
      <c r="AN320" s="149">
        <f t="shared" si="112"/>
        <v>0</v>
      </c>
      <c r="AO320" s="149">
        <f t="shared" si="113"/>
        <v>0</v>
      </c>
      <c r="AP320" s="149">
        <f t="shared" si="114"/>
        <v>0</v>
      </c>
      <c r="AQ320" s="149">
        <f t="shared" si="115"/>
        <v>0</v>
      </c>
      <c r="AR320" s="149">
        <f t="shared" si="116"/>
        <v>0</v>
      </c>
      <c r="AS320" s="149">
        <f t="shared" si="117"/>
        <v>0</v>
      </c>
      <c r="AT320" s="149">
        <f t="shared" si="118"/>
        <v>0</v>
      </c>
      <c r="AU320" s="149">
        <f t="shared" si="119"/>
        <v>0</v>
      </c>
      <c r="AV320" s="149">
        <f t="shared" si="120"/>
        <v>0</v>
      </c>
      <c r="AW320" s="149">
        <f t="shared" si="121"/>
        <v>0</v>
      </c>
      <c r="AX320" s="149">
        <f t="shared" si="122"/>
        <v>0</v>
      </c>
      <c r="AY320" s="149">
        <f t="shared" si="123"/>
        <v>0</v>
      </c>
      <c r="AZ320" s="149">
        <f t="shared" si="124"/>
        <v>0</v>
      </c>
      <c r="BA320" s="149">
        <f>IFERROR(IF(VLOOKUP($D320,Listen!$A$2:$F$45,6,0)="Ja",AX320-MAX(AY320:AZ320),AX320-AY320),0)</f>
        <v>0</v>
      </c>
      <c r="BB320" s="149">
        <f t="shared" si="125"/>
        <v>0</v>
      </c>
      <c r="BC320" s="149">
        <f t="shared" si="126"/>
        <v>0</v>
      </c>
      <c r="BD320" s="149">
        <f t="shared" si="127"/>
        <v>0</v>
      </c>
      <c r="BE320" s="149">
        <f>IFERROR(IF(VLOOKUP($D320,Listen!$A$2:$F$45,6,0)="Ja",BB320-MAX(BC320:BD320),BB320-BC320),0)</f>
        <v>0</v>
      </c>
    </row>
    <row r="321" spans="1:57" x14ac:dyDescent="0.25">
      <c r="A321" s="142">
        <v>317</v>
      </c>
      <c r="B321" s="143" t="str">
        <f>IF(AND(E321&lt;&gt;0,D321&lt;&gt;0,F321&lt;&gt;0),IF(C321&lt;&gt;0,CONCATENATE(C321,"-AGr",VLOOKUP(D321,Listen!$A$2:$D$45,4,FALSE),"-",E321,"-",F321,),CONCATENATE("AGr",VLOOKUP(D321,Listen!$A$2:$D$45,4,FALSE),"-",E321,"-",F321)),"keine vollständige ID")</f>
        <v>keine vollständige ID</v>
      </c>
      <c r="C321" s="28"/>
      <c r="D321" s="144"/>
      <c r="E321" s="144"/>
      <c r="F321" s="151"/>
      <c r="G321" s="12"/>
      <c r="H321" s="12"/>
      <c r="I321" s="12"/>
      <c r="J321" s="12"/>
      <c r="K321" s="12"/>
      <c r="L321" s="145">
        <f>IF(E321&gt;A_Stammdaten!$B$12,0,G321+H321-J321)</f>
        <v>0</v>
      </c>
      <c r="M321" s="12"/>
      <c r="N321" s="12"/>
      <c r="O321" s="12"/>
      <c r="P321" s="45">
        <f t="shared" si="105"/>
        <v>0</v>
      </c>
      <c r="Q321" s="26"/>
      <c r="R321" s="26"/>
      <c r="S321" s="26"/>
      <c r="T321" s="26"/>
      <c r="U321" s="146"/>
      <c r="V321" s="26"/>
      <c r="W321" s="46" t="str">
        <f t="shared" si="106"/>
        <v>-</v>
      </c>
      <c r="X321" s="46" t="str">
        <f t="shared" si="107"/>
        <v>-</v>
      </c>
      <c r="Y321" s="46">
        <f>IF(ISBLANK($D321),0,VLOOKUP($D321,Listen!$A$2:$C$45,2,FALSE))</f>
        <v>0</v>
      </c>
      <c r="Z321" s="46">
        <f>IF(ISBLANK($D321),0,VLOOKUP($D321,Listen!$A$2:$C$45,3,FALSE))</f>
        <v>0</v>
      </c>
      <c r="AA321" s="35">
        <f t="shared" si="130"/>
        <v>0</v>
      </c>
      <c r="AB321" s="35">
        <f t="shared" si="130"/>
        <v>0</v>
      </c>
      <c r="AC321" s="35">
        <f>IFERROR(IF(OR($R321&lt;&gt;"Ja",VLOOKUP($D321,Listen!$A$2:$F$45,5,0)="Nein",E321&lt;IF(D321="LNG Anbindungsanlagen gemäß separater Festlegung",2022,2023)),$Y321,$W321),0)</f>
        <v>0</v>
      </c>
      <c r="AD321" s="35">
        <f>IFERROR(IF(OR($R321&lt;&gt;"Ja",VLOOKUP($D321,Listen!$A$2:$F$45,5,0)="Nein",E321&lt;IF(D321="LNG Anbindungsanlagen gemäß separater Festlegung",2022,2023)),$Y321,$W321),0)</f>
        <v>0</v>
      </c>
      <c r="AE321" s="35">
        <f>IFERROR(IF(OR($S321&lt;&gt;"Ja",VLOOKUP($D321,Listen!$A$2:$F$45,6,0)="Nein"),$Y321,$X321),0)</f>
        <v>0</v>
      </c>
      <c r="AF321" s="35">
        <f>IFERROR(IF(OR($S321&lt;&gt;"Ja",VLOOKUP($D321,Listen!$A$2:$F$45,6,0)="Nein"),$Y321,$X321),0)</f>
        <v>0</v>
      </c>
      <c r="AG321" s="35">
        <f>IFERROR(IF(OR($S321&lt;&gt;"Ja",VLOOKUP($D321,Listen!$A$2:$F$45,6,0)="Nein"),$Y321,$X321),0)</f>
        <v>0</v>
      </c>
      <c r="AH321" s="37">
        <f t="shared" si="108"/>
        <v>0</v>
      </c>
      <c r="AI321" s="147">
        <f>IFERROR(IF(VLOOKUP($D321,Listen!$A$2:$F$45,6,0)="Ja",MAX(BC321:BD321),D_SAV!$BC321),0)</f>
        <v>0</v>
      </c>
      <c r="AJ321" s="37">
        <f t="shared" si="109"/>
        <v>0</v>
      </c>
      <c r="AL321" s="149">
        <f t="shared" si="110"/>
        <v>0</v>
      </c>
      <c r="AM321" s="149">
        <f t="shared" si="111"/>
        <v>0</v>
      </c>
      <c r="AN321" s="149">
        <f t="shared" si="112"/>
        <v>0</v>
      </c>
      <c r="AO321" s="149">
        <f t="shared" si="113"/>
        <v>0</v>
      </c>
      <c r="AP321" s="149">
        <f t="shared" si="114"/>
        <v>0</v>
      </c>
      <c r="AQ321" s="149">
        <f t="shared" si="115"/>
        <v>0</v>
      </c>
      <c r="AR321" s="149">
        <f t="shared" si="116"/>
        <v>0</v>
      </c>
      <c r="AS321" s="149">
        <f t="shared" si="117"/>
        <v>0</v>
      </c>
      <c r="AT321" s="149">
        <f t="shared" si="118"/>
        <v>0</v>
      </c>
      <c r="AU321" s="149">
        <f t="shared" si="119"/>
        <v>0</v>
      </c>
      <c r="AV321" s="149">
        <f t="shared" si="120"/>
        <v>0</v>
      </c>
      <c r="AW321" s="149">
        <f t="shared" si="121"/>
        <v>0</v>
      </c>
      <c r="AX321" s="149">
        <f t="shared" si="122"/>
        <v>0</v>
      </c>
      <c r="AY321" s="149">
        <f t="shared" si="123"/>
        <v>0</v>
      </c>
      <c r="AZ321" s="149">
        <f t="shared" si="124"/>
        <v>0</v>
      </c>
      <c r="BA321" s="149">
        <f>IFERROR(IF(VLOOKUP($D321,Listen!$A$2:$F$45,6,0)="Ja",AX321-MAX(AY321:AZ321),AX321-AY321),0)</f>
        <v>0</v>
      </c>
      <c r="BB321" s="149">
        <f t="shared" si="125"/>
        <v>0</v>
      </c>
      <c r="BC321" s="149">
        <f t="shared" si="126"/>
        <v>0</v>
      </c>
      <c r="BD321" s="149">
        <f t="shared" si="127"/>
        <v>0</v>
      </c>
      <c r="BE321" s="149">
        <f>IFERROR(IF(VLOOKUP($D321,Listen!$A$2:$F$45,6,0)="Ja",BB321-MAX(BC321:BD321),BB321-BC321),0)</f>
        <v>0</v>
      </c>
    </row>
    <row r="322" spans="1:57" x14ac:dyDescent="0.25">
      <c r="A322" s="142">
        <v>318</v>
      </c>
      <c r="B322" s="143" t="str">
        <f>IF(AND(E322&lt;&gt;0,D322&lt;&gt;0,F322&lt;&gt;0),IF(C322&lt;&gt;0,CONCATENATE(C322,"-AGr",VLOOKUP(D322,Listen!$A$2:$D$45,4,FALSE),"-",E322,"-",F322,),CONCATENATE("AGr",VLOOKUP(D322,Listen!$A$2:$D$45,4,FALSE),"-",E322,"-",F322)),"keine vollständige ID")</f>
        <v>keine vollständige ID</v>
      </c>
      <c r="C322" s="28"/>
      <c r="D322" s="144"/>
      <c r="E322" s="144"/>
      <c r="F322" s="151"/>
      <c r="G322" s="12"/>
      <c r="H322" s="12"/>
      <c r="I322" s="12"/>
      <c r="J322" s="12"/>
      <c r="K322" s="12"/>
      <c r="L322" s="145">
        <f>IF(E322&gt;A_Stammdaten!$B$12,0,G322+H322-J322)</f>
        <v>0</v>
      </c>
      <c r="M322" s="12"/>
      <c r="N322" s="12"/>
      <c r="O322" s="12"/>
      <c r="P322" s="45">
        <f t="shared" si="105"/>
        <v>0</v>
      </c>
      <c r="Q322" s="26"/>
      <c r="R322" s="26"/>
      <c r="S322" s="26"/>
      <c r="T322" s="26"/>
      <c r="U322" s="146"/>
      <c r="V322" s="26"/>
      <c r="W322" s="46" t="str">
        <f t="shared" si="106"/>
        <v>-</v>
      </c>
      <c r="X322" s="46" t="str">
        <f t="shared" si="107"/>
        <v>-</v>
      </c>
      <c r="Y322" s="46">
        <f>IF(ISBLANK($D322),0,VLOOKUP($D322,Listen!$A$2:$C$45,2,FALSE))</f>
        <v>0</v>
      </c>
      <c r="Z322" s="46">
        <f>IF(ISBLANK($D322),0,VLOOKUP($D322,Listen!$A$2:$C$45,3,FALSE))</f>
        <v>0</v>
      </c>
      <c r="AA322" s="35">
        <f t="shared" si="130"/>
        <v>0</v>
      </c>
      <c r="AB322" s="35">
        <f t="shared" si="130"/>
        <v>0</v>
      </c>
      <c r="AC322" s="35">
        <f>IFERROR(IF(OR($R322&lt;&gt;"Ja",VLOOKUP($D322,Listen!$A$2:$F$45,5,0)="Nein",E322&lt;IF(D322="LNG Anbindungsanlagen gemäß separater Festlegung",2022,2023)),$Y322,$W322),0)</f>
        <v>0</v>
      </c>
      <c r="AD322" s="35">
        <f>IFERROR(IF(OR($R322&lt;&gt;"Ja",VLOOKUP($D322,Listen!$A$2:$F$45,5,0)="Nein",E322&lt;IF(D322="LNG Anbindungsanlagen gemäß separater Festlegung",2022,2023)),$Y322,$W322),0)</f>
        <v>0</v>
      </c>
      <c r="AE322" s="35">
        <f>IFERROR(IF(OR($S322&lt;&gt;"Ja",VLOOKUP($D322,Listen!$A$2:$F$45,6,0)="Nein"),$Y322,$X322),0)</f>
        <v>0</v>
      </c>
      <c r="AF322" s="35">
        <f>IFERROR(IF(OR($S322&lt;&gt;"Ja",VLOOKUP($D322,Listen!$A$2:$F$45,6,0)="Nein"),$Y322,$X322),0)</f>
        <v>0</v>
      </c>
      <c r="AG322" s="35">
        <f>IFERROR(IF(OR($S322&lt;&gt;"Ja",VLOOKUP($D322,Listen!$A$2:$F$45,6,0)="Nein"),$Y322,$X322),0)</f>
        <v>0</v>
      </c>
      <c r="AH322" s="37">
        <f t="shared" si="108"/>
        <v>0</v>
      </c>
      <c r="AI322" s="147">
        <f>IFERROR(IF(VLOOKUP($D322,Listen!$A$2:$F$45,6,0)="Ja",MAX(BC322:BD322),D_SAV!$BC322),0)</f>
        <v>0</v>
      </c>
      <c r="AJ322" s="37">
        <f t="shared" si="109"/>
        <v>0</v>
      </c>
      <c r="AL322" s="149">
        <f t="shared" si="110"/>
        <v>0</v>
      </c>
      <c r="AM322" s="149">
        <f t="shared" si="111"/>
        <v>0</v>
      </c>
      <c r="AN322" s="149">
        <f t="shared" si="112"/>
        <v>0</v>
      </c>
      <c r="AO322" s="149">
        <f t="shared" si="113"/>
        <v>0</v>
      </c>
      <c r="AP322" s="149">
        <f t="shared" si="114"/>
        <v>0</v>
      </c>
      <c r="AQ322" s="149">
        <f t="shared" si="115"/>
        <v>0</v>
      </c>
      <c r="AR322" s="149">
        <f t="shared" si="116"/>
        <v>0</v>
      </c>
      <c r="AS322" s="149">
        <f t="shared" si="117"/>
        <v>0</v>
      </c>
      <c r="AT322" s="149">
        <f t="shared" si="118"/>
        <v>0</v>
      </c>
      <c r="AU322" s="149">
        <f t="shared" si="119"/>
        <v>0</v>
      </c>
      <c r="AV322" s="149">
        <f t="shared" si="120"/>
        <v>0</v>
      </c>
      <c r="AW322" s="149">
        <f t="shared" si="121"/>
        <v>0</v>
      </c>
      <c r="AX322" s="149">
        <f t="shared" si="122"/>
        <v>0</v>
      </c>
      <c r="AY322" s="149">
        <f t="shared" si="123"/>
        <v>0</v>
      </c>
      <c r="AZ322" s="149">
        <f t="shared" si="124"/>
        <v>0</v>
      </c>
      <c r="BA322" s="149">
        <f>IFERROR(IF(VLOOKUP($D322,Listen!$A$2:$F$45,6,0)="Ja",AX322-MAX(AY322:AZ322),AX322-AY322),0)</f>
        <v>0</v>
      </c>
      <c r="BB322" s="149">
        <f t="shared" si="125"/>
        <v>0</v>
      </c>
      <c r="BC322" s="149">
        <f t="shared" si="126"/>
        <v>0</v>
      </c>
      <c r="BD322" s="149">
        <f t="shared" si="127"/>
        <v>0</v>
      </c>
      <c r="BE322" s="149">
        <f>IFERROR(IF(VLOOKUP($D322,Listen!$A$2:$F$45,6,0)="Ja",BB322-MAX(BC322:BD322),BB322-BC322),0)</f>
        <v>0</v>
      </c>
    </row>
    <row r="323" spans="1:57" x14ac:dyDescent="0.25">
      <c r="A323" s="142">
        <v>319</v>
      </c>
      <c r="B323" s="143" t="str">
        <f>IF(AND(E323&lt;&gt;0,D323&lt;&gt;0,F323&lt;&gt;0),IF(C323&lt;&gt;0,CONCATENATE(C323,"-AGr",VLOOKUP(D323,Listen!$A$2:$D$45,4,FALSE),"-",E323,"-",F323,),CONCATENATE("AGr",VLOOKUP(D323,Listen!$A$2:$D$45,4,FALSE),"-",E323,"-",F323)),"keine vollständige ID")</f>
        <v>keine vollständige ID</v>
      </c>
      <c r="C323" s="28"/>
      <c r="D323" s="144"/>
      <c r="E323" s="144"/>
      <c r="F323" s="151"/>
      <c r="G323" s="12"/>
      <c r="H323" s="12"/>
      <c r="I323" s="12"/>
      <c r="J323" s="12"/>
      <c r="K323" s="12"/>
      <c r="L323" s="145">
        <f>IF(E323&gt;A_Stammdaten!$B$12,0,G323+H323-J323)</f>
        <v>0</v>
      </c>
      <c r="M323" s="12"/>
      <c r="N323" s="12"/>
      <c r="O323" s="12"/>
      <c r="P323" s="45">
        <f t="shared" si="105"/>
        <v>0</v>
      </c>
      <c r="Q323" s="26"/>
      <c r="R323" s="26"/>
      <c r="S323" s="26"/>
      <c r="T323" s="26"/>
      <c r="U323" s="146"/>
      <c r="V323" s="26"/>
      <c r="W323" s="46" t="str">
        <f t="shared" si="106"/>
        <v>-</v>
      </c>
      <c r="X323" s="46" t="str">
        <f t="shared" si="107"/>
        <v>-</v>
      </c>
      <c r="Y323" s="46">
        <f>IF(ISBLANK($D323),0,VLOOKUP($D323,Listen!$A$2:$C$45,2,FALSE))</f>
        <v>0</v>
      </c>
      <c r="Z323" s="46">
        <f>IF(ISBLANK($D323),0,VLOOKUP($D323,Listen!$A$2:$C$45,3,FALSE))</f>
        <v>0</v>
      </c>
      <c r="AA323" s="35">
        <f t="shared" si="130"/>
        <v>0</v>
      </c>
      <c r="AB323" s="35">
        <f t="shared" si="130"/>
        <v>0</v>
      </c>
      <c r="AC323" s="35">
        <f>IFERROR(IF(OR($R323&lt;&gt;"Ja",VLOOKUP($D323,Listen!$A$2:$F$45,5,0)="Nein",E323&lt;IF(D323="LNG Anbindungsanlagen gemäß separater Festlegung",2022,2023)),$Y323,$W323),0)</f>
        <v>0</v>
      </c>
      <c r="AD323" s="35">
        <f>IFERROR(IF(OR($R323&lt;&gt;"Ja",VLOOKUP($D323,Listen!$A$2:$F$45,5,0)="Nein",E323&lt;IF(D323="LNG Anbindungsanlagen gemäß separater Festlegung",2022,2023)),$Y323,$W323),0)</f>
        <v>0</v>
      </c>
      <c r="AE323" s="35">
        <f>IFERROR(IF(OR($S323&lt;&gt;"Ja",VLOOKUP($D323,Listen!$A$2:$F$45,6,0)="Nein"),$Y323,$X323),0)</f>
        <v>0</v>
      </c>
      <c r="AF323" s="35">
        <f>IFERROR(IF(OR($S323&lt;&gt;"Ja",VLOOKUP($D323,Listen!$A$2:$F$45,6,0)="Nein"),$Y323,$X323),0)</f>
        <v>0</v>
      </c>
      <c r="AG323" s="35">
        <f>IFERROR(IF(OR($S323&lt;&gt;"Ja",VLOOKUP($D323,Listen!$A$2:$F$45,6,0)="Nein"),$Y323,$X323),0)</f>
        <v>0</v>
      </c>
      <c r="AH323" s="37">
        <f t="shared" si="108"/>
        <v>0</v>
      </c>
      <c r="AI323" s="147">
        <f>IFERROR(IF(VLOOKUP($D323,Listen!$A$2:$F$45,6,0)="Ja",MAX(BC323:BD323),D_SAV!$BC323),0)</f>
        <v>0</v>
      </c>
      <c r="AJ323" s="37">
        <f t="shared" si="109"/>
        <v>0</v>
      </c>
      <c r="AL323" s="149">
        <f t="shared" si="110"/>
        <v>0</v>
      </c>
      <c r="AM323" s="149">
        <f t="shared" si="111"/>
        <v>0</v>
      </c>
      <c r="AN323" s="149">
        <f t="shared" si="112"/>
        <v>0</v>
      </c>
      <c r="AO323" s="149">
        <f t="shared" si="113"/>
        <v>0</v>
      </c>
      <c r="AP323" s="149">
        <f t="shared" si="114"/>
        <v>0</v>
      </c>
      <c r="AQ323" s="149">
        <f t="shared" si="115"/>
        <v>0</v>
      </c>
      <c r="AR323" s="149">
        <f t="shared" si="116"/>
        <v>0</v>
      </c>
      <c r="AS323" s="149">
        <f t="shared" si="117"/>
        <v>0</v>
      </c>
      <c r="AT323" s="149">
        <f t="shared" si="118"/>
        <v>0</v>
      </c>
      <c r="AU323" s="149">
        <f t="shared" si="119"/>
        <v>0</v>
      </c>
      <c r="AV323" s="149">
        <f t="shared" si="120"/>
        <v>0</v>
      </c>
      <c r="AW323" s="149">
        <f t="shared" si="121"/>
        <v>0</v>
      </c>
      <c r="AX323" s="149">
        <f t="shared" si="122"/>
        <v>0</v>
      </c>
      <c r="AY323" s="149">
        <f t="shared" si="123"/>
        <v>0</v>
      </c>
      <c r="AZ323" s="149">
        <f t="shared" si="124"/>
        <v>0</v>
      </c>
      <c r="BA323" s="149">
        <f>IFERROR(IF(VLOOKUP($D323,Listen!$A$2:$F$45,6,0)="Ja",AX323-MAX(AY323:AZ323),AX323-AY323),0)</f>
        <v>0</v>
      </c>
      <c r="BB323" s="149">
        <f t="shared" si="125"/>
        <v>0</v>
      </c>
      <c r="BC323" s="149">
        <f t="shared" si="126"/>
        <v>0</v>
      </c>
      <c r="BD323" s="149">
        <f t="shared" si="127"/>
        <v>0</v>
      </c>
      <c r="BE323" s="149">
        <f>IFERROR(IF(VLOOKUP($D323,Listen!$A$2:$F$45,6,0)="Ja",BB323-MAX(BC323:BD323),BB323-BC323),0)</f>
        <v>0</v>
      </c>
    </row>
    <row r="324" spans="1:57" x14ac:dyDescent="0.25">
      <c r="A324" s="142">
        <v>320</v>
      </c>
      <c r="B324" s="143" t="str">
        <f>IF(AND(E324&lt;&gt;0,D324&lt;&gt;0,F324&lt;&gt;0),IF(C324&lt;&gt;0,CONCATENATE(C324,"-AGr",VLOOKUP(D324,Listen!$A$2:$D$45,4,FALSE),"-",E324,"-",F324,),CONCATENATE("AGr",VLOOKUP(D324,Listen!$A$2:$D$45,4,FALSE),"-",E324,"-",F324)),"keine vollständige ID")</f>
        <v>keine vollständige ID</v>
      </c>
      <c r="C324" s="28"/>
      <c r="D324" s="144"/>
      <c r="E324" s="144"/>
      <c r="F324" s="151"/>
      <c r="G324" s="12"/>
      <c r="H324" s="12"/>
      <c r="I324" s="12"/>
      <c r="J324" s="12"/>
      <c r="K324" s="12"/>
      <c r="L324" s="145">
        <f>IF(E324&gt;A_Stammdaten!$B$12,0,G324+H324-J324)</f>
        <v>0</v>
      </c>
      <c r="M324" s="12"/>
      <c r="N324" s="12"/>
      <c r="O324" s="12"/>
      <c r="P324" s="45">
        <f t="shared" si="105"/>
        <v>0</v>
      </c>
      <c r="Q324" s="26"/>
      <c r="R324" s="26"/>
      <c r="S324" s="26"/>
      <c r="T324" s="26"/>
      <c r="U324" s="146"/>
      <c r="V324" s="26"/>
      <c r="W324" s="46" t="str">
        <f t="shared" si="106"/>
        <v>-</v>
      </c>
      <c r="X324" s="46" t="str">
        <f t="shared" si="107"/>
        <v>-</v>
      </c>
      <c r="Y324" s="46">
        <f>IF(ISBLANK($D324),0,VLOOKUP($D324,Listen!$A$2:$C$45,2,FALSE))</f>
        <v>0</v>
      </c>
      <c r="Z324" s="46">
        <f>IF(ISBLANK($D324),0,VLOOKUP($D324,Listen!$A$2:$C$45,3,FALSE))</f>
        <v>0</v>
      </c>
      <c r="AA324" s="35">
        <f t="shared" si="130"/>
        <v>0</v>
      </c>
      <c r="AB324" s="35">
        <f t="shared" si="130"/>
        <v>0</v>
      </c>
      <c r="AC324" s="35">
        <f>IFERROR(IF(OR($R324&lt;&gt;"Ja",VLOOKUP($D324,Listen!$A$2:$F$45,5,0)="Nein",E324&lt;IF(D324="LNG Anbindungsanlagen gemäß separater Festlegung",2022,2023)),$Y324,$W324),0)</f>
        <v>0</v>
      </c>
      <c r="AD324" s="35">
        <f>IFERROR(IF(OR($R324&lt;&gt;"Ja",VLOOKUP($D324,Listen!$A$2:$F$45,5,0)="Nein",E324&lt;IF(D324="LNG Anbindungsanlagen gemäß separater Festlegung",2022,2023)),$Y324,$W324),0)</f>
        <v>0</v>
      </c>
      <c r="AE324" s="35">
        <f>IFERROR(IF(OR($S324&lt;&gt;"Ja",VLOOKUP($D324,Listen!$A$2:$F$45,6,0)="Nein"),$Y324,$X324),0)</f>
        <v>0</v>
      </c>
      <c r="AF324" s="35">
        <f>IFERROR(IF(OR($S324&lt;&gt;"Ja",VLOOKUP($D324,Listen!$A$2:$F$45,6,0)="Nein"),$Y324,$X324),0)</f>
        <v>0</v>
      </c>
      <c r="AG324" s="35">
        <f>IFERROR(IF(OR($S324&lt;&gt;"Ja",VLOOKUP($D324,Listen!$A$2:$F$45,6,0)="Nein"),$Y324,$X324),0)</f>
        <v>0</v>
      </c>
      <c r="AH324" s="37">
        <f t="shared" si="108"/>
        <v>0</v>
      </c>
      <c r="AI324" s="147">
        <f>IFERROR(IF(VLOOKUP($D324,Listen!$A$2:$F$45,6,0)="Ja",MAX(BC324:BD324),D_SAV!$BC324),0)</f>
        <v>0</v>
      </c>
      <c r="AJ324" s="37">
        <f t="shared" si="109"/>
        <v>0</v>
      </c>
      <c r="AL324" s="149">
        <f t="shared" si="110"/>
        <v>0</v>
      </c>
      <c r="AM324" s="149">
        <f t="shared" si="111"/>
        <v>0</v>
      </c>
      <c r="AN324" s="149">
        <f t="shared" si="112"/>
        <v>0</v>
      </c>
      <c r="AO324" s="149">
        <f t="shared" si="113"/>
        <v>0</v>
      </c>
      <c r="AP324" s="149">
        <f t="shared" si="114"/>
        <v>0</v>
      </c>
      <c r="AQ324" s="149">
        <f t="shared" si="115"/>
        <v>0</v>
      </c>
      <c r="AR324" s="149">
        <f t="shared" si="116"/>
        <v>0</v>
      </c>
      <c r="AS324" s="149">
        <f t="shared" si="117"/>
        <v>0</v>
      </c>
      <c r="AT324" s="149">
        <f t="shared" si="118"/>
        <v>0</v>
      </c>
      <c r="AU324" s="149">
        <f t="shared" si="119"/>
        <v>0</v>
      </c>
      <c r="AV324" s="149">
        <f t="shared" si="120"/>
        <v>0</v>
      </c>
      <c r="AW324" s="149">
        <f t="shared" si="121"/>
        <v>0</v>
      </c>
      <c r="AX324" s="149">
        <f t="shared" si="122"/>
        <v>0</v>
      </c>
      <c r="AY324" s="149">
        <f t="shared" si="123"/>
        <v>0</v>
      </c>
      <c r="AZ324" s="149">
        <f t="shared" si="124"/>
        <v>0</v>
      </c>
      <c r="BA324" s="149">
        <f>IFERROR(IF(VLOOKUP($D324,Listen!$A$2:$F$45,6,0)="Ja",AX324-MAX(AY324:AZ324),AX324-AY324),0)</f>
        <v>0</v>
      </c>
      <c r="BB324" s="149">
        <f t="shared" si="125"/>
        <v>0</v>
      </c>
      <c r="BC324" s="149">
        <f t="shared" si="126"/>
        <v>0</v>
      </c>
      <c r="BD324" s="149">
        <f t="shared" si="127"/>
        <v>0</v>
      </c>
      <c r="BE324" s="149">
        <f>IFERROR(IF(VLOOKUP($D324,Listen!$A$2:$F$45,6,0)="Ja",BB324-MAX(BC324:BD324),BB324-BC324),0)</f>
        <v>0</v>
      </c>
    </row>
    <row r="325" spans="1:57" x14ac:dyDescent="0.25">
      <c r="A325" s="142">
        <v>321</v>
      </c>
      <c r="B325" s="143" t="str">
        <f>IF(AND(E325&lt;&gt;0,D325&lt;&gt;0,F325&lt;&gt;0),IF(C325&lt;&gt;0,CONCATENATE(C325,"-AGr",VLOOKUP(D325,Listen!$A$2:$D$45,4,FALSE),"-",E325,"-",F325,),CONCATENATE("AGr",VLOOKUP(D325,Listen!$A$2:$D$45,4,FALSE),"-",E325,"-",F325)),"keine vollständige ID")</f>
        <v>keine vollständige ID</v>
      </c>
      <c r="C325" s="28"/>
      <c r="D325" s="144"/>
      <c r="E325" s="144"/>
      <c r="F325" s="151"/>
      <c r="G325" s="12"/>
      <c r="H325" s="12"/>
      <c r="I325" s="12"/>
      <c r="J325" s="12"/>
      <c r="K325" s="12"/>
      <c r="L325" s="145">
        <f>IF(E325&gt;A_Stammdaten!$B$12,0,G325+H325-J325)</f>
        <v>0</v>
      </c>
      <c r="M325" s="12"/>
      <c r="N325" s="12"/>
      <c r="O325" s="12"/>
      <c r="P325" s="45">
        <f t="shared" ref="P325:P388" si="131">L325-SUM(M325:O325)</f>
        <v>0</v>
      </c>
      <c r="Q325" s="26"/>
      <c r="R325" s="26"/>
      <c r="S325" s="26"/>
      <c r="T325" s="26"/>
      <c r="U325" s="146"/>
      <c r="V325" s="26"/>
      <c r="W325" s="46" t="str">
        <f t="shared" ref="W325:W388" si="132">IF($R325="Ja",MIN(2044-$E325+1,Y325),"-")</f>
        <v>-</v>
      </c>
      <c r="X325" s="46" t="str">
        <f t="shared" ref="X325:X388" si="133">IF($V325="","-",MIN($V325-$E325+1,Y325))</f>
        <v>-</v>
      </c>
      <c r="Y325" s="46">
        <f>IF(ISBLANK($D325),0,VLOOKUP($D325,Listen!$A$2:$C$45,2,FALSE))</f>
        <v>0</v>
      </c>
      <c r="Z325" s="46">
        <f>IF(ISBLANK($D325),0,VLOOKUP($D325,Listen!$A$2:$C$45,3,FALSE))</f>
        <v>0</v>
      </c>
      <c r="AA325" s="35">
        <f t="shared" ref="AA325:AB344" si="134">IFERROR($Y325,0)</f>
        <v>0</v>
      </c>
      <c r="AB325" s="35">
        <f t="shared" si="134"/>
        <v>0</v>
      </c>
      <c r="AC325" s="35">
        <f>IFERROR(IF(OR($R325&lt;&gt;"Ja",VLOOKUP($D325,Listen!$A$2:$F$45,5,0)="Nein",E325&lt;IF(D325="LNG Anbindungsanlagen gemäß separater Festlegung",2022,2023)),$Y325,$W325),0)</f>
        <v>0</v>
      </c>
      <c r="AD325" s="35">
        <f>IFERROR(IF(OR($R325&lt;&gt;"Ja",VLOOKUP($D325,Listen!$A$2:$F$45,5,0)="Nein",E325&lt;IF(D325="LNG Anbindungsanlagen gemäß separater Festlegung",2022,2023)),$Y325,$W325),0)</f>
        <v>0</v>
      </c>
      <c r="AE325" s="35">
        <f>IFERROR(IF(OR($S325&lt;&gt;"Ja",VLOOKUP($D325,Listen!$A$2:$F$45,6,0)="Nein"),$Y325,$X325),0)</f>
        <v>0</v>
      </c>
      <c r="AF325" s="35">
        <f>IFERROR(IF(OR($S325&lt;&gt;"Ja",VLOOKUP($D325,Listen!$A$2:$F$45,6,0)="Nein"),$Y325,$X325),0)</f>
        <v>0</v>
      </c>
      <c r="AG325" s="35">
        <f>IFERROR(IF(OR($S325&lt;&gt;"Ja",VLOOKUP($D325,Listen!$A$2:$F$45,6,0)="Nein"),$Y325,$X325),0)</f>
        <v>0</v>
      </c>
      <c r="AH325" s="37">
        <f t="shared" ref="AH325:AH388" si="135">BB325</f>
        <v>0</v>
      </c>
      <c r="AI325" s="147">
        <f>IFERROR(IF(VLOOKUP($D325,Listen!$A$2:$F$45,6,0)="Ja",MAX(BC325:BD325),D_SAV!$BC325),0)</f>
        <v>0</v>
      </c>
      <c r="AJ325" s="37">
        <f t="shared" ref="AJ325:AJ388" si="136">BE325</f>
        <v>0</v>
      </c>
      <c r="AL325" s="149">
        <f t="shared" ref="AL325:AL388" si="137">IF($E325=AL$3,$P325,0)</f>
        <v>0</v>
      </c>
      <c r="AM325" s="149">
        <f t="shared" ref="AM325:AM388" si="138">IF(AL325=0,0,IF($AA325-(AL$3-$E325)&lt;=0,AL325,AL325/($AA325-(AL$3-$E325))))</f>
        <v>0</v>
      </c>
      <c r="AN325" s="149">
        <f t="shared" ref="AN325:AN388" si="139">AL325-AM325</f>
        <v>0</v>
      </c>
      <c r="AO325" s="149">
        <f t="shared" ref="AO325:AO388" si="140">AN325+IF($E325=AO$3,$P325,0)</f>
        <v>0</v>
      </c>
      <c r="AP325" s="149">
        <f t="shared" ref="AP325:AP388" si="141">IF(AO325=0,0,IF($AB325-(AO$3-$E325)&lt;=0,AO325,AO325/($AB325-(AO$3-$E325))))</f>
        <v>0</v>
      </c>
      <c r="AQ325" s="149">
        <f t="shared" ref="AQ325:AQ388" si="142">AO325-AP325</f>
        <v>0</v>
      </c>
      <c r="AR325" s="149">
        <f t="shared" ref="AR325:AR388" si="143">AQ325+IF($E325=AR$3,$P325,0)</f>
        <v>0</v>
      </c>
      <c r="AS325" s="149">
        <f t="shared" ref="AS325:AS388" si="144">IF(AR325=0,0,IF($AC325-(AR$3-$E325)&lt;=0,AR325,AR325/($AC325-(AR$3-$E325))))</f>
        <v>0</v>
      </c>
      <c r="AT325" s="149">
        <f t="shared" ref="AT325:AT388" si="145">AR325-AS325</f>
        <v>0</v>
      </c>
      <c r="AU325" s="149">
        <f t="shared" ref="AU325:AU388" si="146">AT325+IF($E325=AU$3,$P325,0)</f>
        <v>0</v>
      </c>
      <c r="AV325" s="149">
        <f t="shared" ref="AV325:AV388" si="147">IF(AU325=0,0,IF($AD325-(AU$3-$E325)&lt;=0,AU325,AU325/($AD325-(AU$3-$E325))))</f>
        <v>0</v>
      </c>
      <c r="AW325" s="149">
        <f t="shared" ref="AW325:AW388" si="148">AU325-AV325</f>
        <v>0</v>
      </c>
      <c r="AX325" s="149">
        <f t="shared" ref="AX325:AX388" si="149">AW325+IF($E325=AX$3,$P325,0)</f>
        <v>0</v>
      </c>
      <c r="AY325" s="149">
        <f t="shared" ref="AY325:AY388" si="150">IF(AX325=0,0,IF($AE325-(AX$3-$E325)&lt;=0,AX325,AX325/($AE325-(AX$3-$E325))))</f>
        <v>0</v>
      </c>
      <c r="AZ325" s="149">
        <f t="shared" ref="AZ325:AZ388" si="151">AX325*U325/100</f>
        <v>0</v>
      </c>
      <c r="BA325" s="149">
        <f>IFERROR(IF(VLOOKUP($D325,Listen!$A$2:$F$45,6,0)="Ja",AX325-MAX(AY325:AZ325),AX325-AY325),0)</f>
        <v>0</v>
      </c>
      <c r="BB325" s="149">
        <f t="shared" si="125"/>
        <v>0</v>
      </c>
      <c r="BC325" s="149">
        <f t="shared" si="126"/>
        <v>0</v>
      </c>
      <c r="BD325" s="149">
        <f t="shared" si="127"/>
        <v>0</v>
      </c>
      <c r="BE325" s="149">
        <f>IFERROR(IF(VLOOKUP($D325,Listen!$A$2:$F$45,6,0)="Ja",BB325-MAX(BC325:BD325),BB325-BC325),0)</f>
        <v>0</v>
      </c>
    </row>
    <row r="326" spans="1:57" x14ac:dyDescent="0.25">
      <c r="A326" s="142">
        <v>322</v>
      </c>
      <c r="B326" s="143" t="str">
        <f>IF(AND(E326&lt;&gt;0,D326&lt;&gt;0,F326&lt;&gt;0),IF(C326&lt;&gt;0,CONCATENATE(C326,"-AGr",VLOOKUP(D326,Listen!$A$2:$D$45,4,FALSE),"-",E326,"-",F326,),CONCATENATE("AGr",VLOOKUP(D326,Listen!$A$2:$D$45,4,FALSE),"-",E326,"-",F326)),"keine vollständige ID")</f>
        <v>keine vollständige ID</v>
      </c>
      <c r="C326" s="28"/>
      <c r="D326" s="144"/>
      <c r="E326" s="144"/>
      <c r="F326" s="151"/>
      <c r="G326" s="12"/>
      <c r="H326" s="12"/>
      <c r="I326" s="12"/>
      <c r="J326" s="12"/>
      <c r="K326" s="12"/>
      <c r="L326" s="145">
        <f>IF(E326&gt;A_Stammdaten!$B$12,0,G326+H326-J326)</f>
        <v>0</v>
      </c>
      <c r="M326" s="12"/>
      <c r="N326" s="12"/>
      <c r="O326" s="12"/>
      <c r="P326" s="45">
        <f t="shared" si="131"/>
        <v>0</v>
      </c>
      <c r="Q326" s="26"/>
      <c r="R326" s="26"/>
      <c r="S326" s="26"/>
      <c r="T326" s="26"/>
      <c r="U326" s="146"/>
      <c r="V326" s="26"/>
      <c r="W326" s="46" t="str">
        <f t="shared" si="132"/>
        <v>-</v>
      </c>
      <c r="X326" s="46" t="str">
        <f t="shared" si="133"/>
        <v>-</v>
      </c>
      <c r="Y326" s="46">
        <f>IF(ISBLANK($D326),0,VLOOKUP($D326,Listen!$A$2:$C$45,2,FALSE))</f>
        <v>0</v>
      </c>
      <c r="Z326" s="46">
        <f>IF(ISBLANK($D326),0,VLOOKUP($D326,Listen!$A$2:$C$45,3,FALSE))</f>
        <v>0</v>
      </c>
      <c r="AA326" s="35">
        <f t="shared" si="134"/>
        <v>0</v>
      </c>
      <c r="AB326" s="35">
        <f t="shared" si="134"/>
        <v>0</v>
      </c>
      <c r="AC326" s="35">
        <f>IFERROR(IF(OR($R326&lt;&gt;"Ja",VLOOKUP($D326,Listen!$A$2:$F$45,5,0)="Nein",E326&lt;IF(D326="LNG Anbindungsanlagen gemäß separater Festlegung",2022,2023)),$Y326,$W326),0)</f>
        <v>0</v>
      </c>
      <c r="AD326" s="35">
        <f>IFERROR(IF(OR($R326&lt;&gt;"Ja",VLOOKUP($D326,Listen!$A$2:$F$45,5,0)="Nein",E326&lt;IF(D326="LNG Anbindungsanlagen gemäß separater Festlegung",2022,2023)),$Y326,$W326),0)</f>
        <v>0</v>
      </c>
      <c r="AE326" s="35">
        <f>IFERROR(IF(OR($S326&lt;&gt;"Ja",VLOOKUP($D326,Listen!$A$2:$F$45,6,0)="Nein"),$Y326,$X326),0)</f>
        <v>0</v>
      </c>
      <c r="AF326" s="35">
        <f>IFERROR(IF(OR($S326&lt;&gt;"Ja",VLOOKUP($D326,Listen!$A$2:$F$45,6,0)="Nein"),$Y326,$X326),0)</f>
        <v>0</v>
      </c>
      <c r="AG326" s="35">
        <f>IFERROR(IF(OR($S326&lt;&gt;"Ja",VLOOKUP($D326,Listen!$A$2:$F$45,6,0)="Nein"),$Y326,$X326),0)</f>
        <v>0</v>
      </c>
      <c r="AH326" s="37">
        <f t="shared" si="135"/>
        <v>0</v>
      </c>
      <c r="AI326" s="147">
        <f>IFERROR(IF(VLOOKUP($D326,Listen!$A$2:$F$45,6,0)="Ja",MAX(BC326:BD326),D_SAV!$BC326),0)</f>
        <v>0</v>
      </c>
      <c r="AJ326" s="37">
        <f t="shared" si="136"/>
        <v>0</v>
      </c>
      <c r="AL326" s="149">
        <f t="shared" si="137"/>
        <v>0</v>
      </c>
      <c r="AM326" s="149">
        <f t="shared" si="138"/>
        <v>0</v>
      </c>
      <c r="AN326" s="149">
        <f t="shared" si="139"/>
        <v>0</v>
      </c>
      <c r="AO326" s="149">
        <f t="shared" si="140"/>
        <v>0</v>
      </c>
      <c r="AP326" s="149">
        <f t="shared" si="141"/>
        <v>0</v>
      </c>
      <c r="AQ326" s="149">
        <f t="shared" si="142"/>
        <v>0</v>
      </c>
      <c r="AR326" s="149">
        <f t="shared" si="143"/>
        <v>0</v>
      </c>
      <c r="AS326" s="149">
        <f t="shared" si="144"/>
        <v>0</v>
      </c>
      <c r="AT326" s="149">
        <f t="shared" si="145"/>
        <v>0</v>
      </c>
      <c r="AU326" s="149">
        <f t="shared" si="146"/>
        <v>0</v>
      </c>
      <c r="AV326" s="149">
        <f t="shared" si="147"/>
        <v>0</v>
      </c>
      <c r="AW326" s="149">
        <f t="shared" si="148"/>
        <v>0</v>
      </c>
      <c r="AX326" s="149">
        <f t="shared" si="149"/>
        <v>0</v>
      </c>
      <c r="AY326" s="149">
        <f t="shared" si="150"/>
        <v>0</v>
      </c>
      <c r="AZ326" s="149">
        <f t="shared" si="151"/>
        <v>0</v>
      </c>
      <c r="BA326" s="149">
        <f>IFERROR(IF(VLOOKUP($D326,Listen!$A$2:$F$45,6,0)="Ja",AX326-MAX(AY326:AZ326),AX326-AY326),0)</f>
        <v>0</v>
      </c>
      <c r="BB326" s="149">
        <f t="shared" ref="BB326:BB389" si="152">IF(E326=$BB$3,P326,Q326)</f>
        <v>0</v>
      </c>
      <c r="BC326" s="149">
        <f t="shared" ref="BC326:BC389" si="153">IF(BB326=0,0,IF($AF326-(BB$3-$E326)&lt;=0,BB326,BB326/($AF326-(BB$3-$E326))))</f>
        <v>0</v>
      </c>
      <c r="BD326" s="149">
        <f t="shared" ref="BD326:BD389" si="154">BB326*U326/100</f>
        <v>0</v>
      </c>
      <c r="BE326" s="149">
        <f>IFERROR(IF(VLOOKUP($D326,Listen!$A$2:$F$45,6,0)="Ja",BB326-MAX(BC326:BD326),BB326-BC326),0)</f>
        <v>0</v>
      </c>
    </row>
    <row r="327" spans="1:57" x14ac:dyDescent="0.25">
      <c r="A327" s="142">
        <v>323</v>
      </c>
      <c r="B327" s="143" t="str">
        <f>IF(AND(E327&lt;&gt;0,D327&lt;&gt;0,F327&lt;&gt;0),IF(C327&lt;&gt;0,CONCATENATE(C327,"-AGr",VLOOKUP(D327,Listen!$A$2:$D$45,4,FALSE),"-",E327,"-",F327,),CONCATENATE("AGr",VLOOKUP(D327,Listen!$A$2:$D$45,4,FALSE),"-",E327,"-",F327)),"keine vollständige ID")</f>
        <v>keine vollständige ID</v>
      </c>
      <c r="C327" s="28"/>
      <c r="D327" s="144"/>
      <c r="E327" s="144"/>
      <c r="F327" s="151"/>
      <c r="G327" s="12"/>
      <c r="H327" s="12"/>
      <c r="I327" s="12"/>
      <c r="J327" s="12"/>
      <c r="K327" s="12"/>
      <c r="L327" s="145">
        <f>IF(E327&gt;A_Stammdaten!$B$12,0,G327+H327-J327)</f>
        <v>0</v>
      </c>
      <c r="M327" s="12"/>
      <c r="N327" s="12"/>
      <c r="O327" s="12"/>
      <c r="P327" s="45">
        <f t="shared" si="131"/>
        <v>0</v>
      </c>
      <c r="Q327" s="26"/>
      <c r="R327" s="26"/>
      <c r="S327" s="26"/>
      <c r="T327" s="26"/>
      <c r="U327" s="146"/>
      <c r="V327" s="26"/>
      <c r="W327" s="46" t="str">
        <f t="shared" si="132"/>
        <v>-</v>
      </c>
      <c r="X327" s="46" t="str">
        <f t="shared" si="133"/>
        <v>-</v>
      </c>
      <c r="Y327" s="46">
        <f>IF(ISBLANK($D327),0,VLOOKUP($D327,Listen!$A$2:$C$45,2,FALSE))</f>
        <v>0</v>
      </c>
      <c r="Z327" s="46">
        <f>IF(ISBLANK($D327),0,VLOOKUP($D327,Listen!$A$2:$C$45,3,FALSE))</f>
        <v>0</v>
      </c>
      <c r="AA327" s="35">
        <f t="shared" si="134"/>
        <v>0</v>
      </c>
      <c r="AB327" s="35">
        <f t="shared" si="134"/>
        <v>0</v>
      </c>
      <c r="AC327" s="35">
        <f>IFERROR(IF(OR($R327&lt;&gt;"Ja",VLOOKUP($D327,Listen!$A$2:$F$45,5,0)="Nein",E327&lt;IF(D327="LNG Anbindungsanlagen gemäß separater Festlegung",2022,2023)),$Y327,$W327),0)</f>
        <v>0</v>
      </c>
      <c r="AD327" s="35">
        <f>IFERROR(IF(OR($R327&lt;&gt;"Ja",VLOOKUP($D327,Listen!$A$2:$F$45,5,0)="Nein",E327&lt;IF(D327="LNG Anbindungsanlagen gemäß separater Festlegung",2022,2023)),$Y327,$W327),0)</f>
        <v>0</v>
      </c>
      <c r="AE327" s="35">
        <f>IFERROR(IF(OR($S327&lt;&gt;"Ja",VLOOKUP($D327,Listen!$A$2:$F$45,6,0)="Nein"),$Y327,$X327),0)</f>
        <v>0</v>
      </c>
      <c r="AF327" s="35">
        <f>IFERROR(IF(OR($S327&lt;&gt;"Ja",VLOOKUP($D327,Listen!$A$2:$F$45,6,0)="Nein"),$Y327,$X327),0)</f>
        <v>0</v>
      </c>
      <c r="AG327" s="35">
        <f>IFERROR(IF(OR($S327&lt;&gt;"Ja",VLOOKUP($D327,Listen!$A$2:$F$45,6,0)="Nein"),$Y327,$X327),0)</f>
        <v>0</v>
      </c>
      <c r="AH327" s="37">
        <f t="shared" si="135"/>
        <v>0</v>
      </c>
      <c r="AI327" s="147">
        <f>IFERROR(IF(VLOOKUP($D327,Listen!$A$2:$F$45,6,0)="Ja",MAX(BC327:BD327),D_SAV!$BC327),0)</f>
        <v>0</v>
      </c>
      <c r="AJ327" s="37">
        <f t="shared" si="136"/>
        <v>0</v>
      </c>
      <c r="AL327" s="149">
        <f t="shared" si="137"/>
        <v>0</v>
      </c>
      <c r="AM327" s="149">
        <f t="shared" si="138"/>
        <v>0</v>
      </c>
      <c r="AN327" s="149">
        <f t="shared" si="139"/>
        <v>0</v>
      </c>
      <c r="AO327" s="149">
        <f t="shared" si="140"/>
        <v>0</v>
      </c>
      <c r="AP327" s="149">
        <f t="shared" si="141"/>
        <v>0</v>
      </c>
      <c r="AQ327" s="149">
        <f t="shared" si="142"/>
        <v>0</v>
      </c>
      <c r="AR327" s="149">
        <f t="shared" si="143"/>
        <v>0</v>
      </c>
      <c r="AS327" s="149">
        <f t="shared" si="144"/>
        <v>0</v>
      </c>
      <c r="AT327" s="149">
        <f t="shared" si="145"/>
        <v>0</v>
      </c>
      <c r="AU327" s="149">
        <f t="shared" si="146"/>
        <v>0</v>
      </c>
      <c r="AV327" s="149">
        <f t="shared" si="147"/>
        <v>0</v>
      </c>
      <c r="AW327" s="149">
        <f t="shared" si="148"/>
        <v>0</v>
      </c>
      <c r="AX327" s="149">
        <f t="shared" si="149"/>
        <v>0</v>
      </c>
      <c r="AY327" s="149">
        <f t="shared" si="150"/>
        <v>0</v>
      </c>
      <c r="AZ327" s="149">
        <f t="shared" si="151"/>
        <v>0</v>
      </c>
      <c r="BA327" s="149">
        <f>IFERROR(IF(VLOOKUP($D327,Listen!$A$2:$F$45,6,0)="Ja",AX327-MAX(AY327:AZ327),AX327-AY327),0)</f>
        <v>0</v>
      </c>
      <c r="BB327" s="149">
        <f t="shared" si="152"/>
        <v>0</v>
      </c>
      <c r="BC327" s="149">
        <f t="shared" si="153"/>
        <v>0</v>
      </c>
      <c r="BD327" s="149">
        <f t="shared" si="154"/>
        <v>0</v>
      </c>
      <c r="BE327" s="149">
        <f>IFERROR(IF(VLOOKUP($D327,Listen!$A$2:$F$45,6,0)="Ja",BB327-MAX(BC327:BD327),BB327-BC327),0)</f>
        <v>0</v>
      </c>
    </row>
    <row r="328" spans="1:57" x14ac:dyDescent="0.25">
      <c r="A328" s="142">
        <v>324</v>
      </c>
      <c r="B328" s="143" t="str">
        <f>IF(AND(E328&lt;&gt;0,D328&lt;&gt;0,F328&lt;&gt;0),IF(C328&lt;&gt;0,CONCATENATE(C328,"-AGr",VLOOKUP(D328,Listen!$A$2:$D$45,4,FALSE),"-",E328,"-",F328,),CONCATENATE("AGr",VLOOKUP(D328,Listen!$A$2:$D$45,4,FALSE),"-",E328,"-",F328)),"keine vollständige ID")</f>
        <v>keine vollständige ID</v>
      </c>
      <c r="C328" s="28"/>
      <c r="D328" s="144"/>
      <c r="E328" s="144"/>
      <c r="F328" s="151"/>
      <c r="G328" s="12"/>
      <c r="H328" s="12"/>
      <c r="I328" s="12"/>
      <c r="J328" s="12"/>
      <c r="K328" s="12"/>
      <c r="L328" s="145">
        <f>IF(E328&gt;A_Stammdaten!$B$12,0,G328+H328-J328)</f>
        <v>0</v>
      </c>
      <c r="M328" s="12"/>
      <c r="N328" s="12"/>
      <c r="O328" s="12"/>
      <c r="P328" s="45">
        <f t="shared" si="131"/>
        <v>0</v>
      </c>
      <c r="Q328" s="26"/>
      <c r="R328" s="26"/>
      <c r="S328" s="26"/>
      <c r="T328" s="26"/>
      <c r="U328" s="146"/>
      <c r="V328" s="26"/>
      <c r="W328" s="46" t="str">
        <f t="shared" si="132"/>
        <v>-</v>
      </c>
      <c r="X328" s="46" t="str">
        <f t="shared" si="133"/>
        <v>-</v>
      </c>
      <c r="Y328" s="46">
        <f>IF(ISBLANK($D328),0,VLOOKUP($D328,Listen!$A$2:$C$45,2,FALSE))</f>
        <v>0</v>
      </c>
      <c r="Z328" s="46">
        <f>IF(ISBLANK($D328),0,VLOOKUP($D328,Listen!$A$2:$C$45,3,FALSE))</f>
        <v>0</v>
      </c>
      <c r="AA328" s="35">
        <f t="shared" si="134"/>
        <v>0</v>
      </c>
      <c r="AB328" s="35">
        <f t="shared" si="134"/>
        <v>0</v>
      </c>
      <c r="AC328" s="35">
        <f>IFERROR(IF(OR($R328&lt;&gt;"Ja",VLOOKUP($D328,Listen!$A$2:$F$45,5,0)="Nein",E328&lt;IF(D328="LNG Anbindungsanlagen gemäß separater Festlegung",2022,2023)),$Y328,$W328),0)</f>
        <v>0</v>
      </c>
      <c r="AD328" s="35">
        <f>IFERROR(IF(OR($R328&lt;&gt;"Ja",VLOOKUP($D328,Listen!$A$2:$F$45,5,0)="Nein",E328&lt;IF(D328="LNG Anbindungsanlagen gemäß separater Festlegung",2022,2023)),$Y328,$W328),0)</f>
        <v>0</v>
      </c>
      <c r="AE328" s="35">
        <f>IFERROR(IF(OR($S328&lt;&gt;"Ja",VLOOKUP($D328,Listen!$A$2:$F$45,6,0)="Nein"),$Y328,$X328),0)</f>
        <v>0</v>
      </c>
      <c r="AF328" s="35">
        <f>IFERROR(IF(OR($S328&lt;&gt;"Ja",VLOOKUP($D328,Listen!$A$2:$F$45,6,0)="Nein"),$Y328,$X328),0)</f>
        <v>0</v>
      </c>
      <c r="AG328" s="35">
        <f>IFERROR(IF(OR($S328&lt;&gt;"Ja",VLOOKUP($D328,Listen!$A$2:$F$45,6,0)="Nein"),$Y328,$X328),0)</f>
        <v>0</v>
      </c>
      <c r="AH328" s="37">
        <f t="shared" si="135"/>
        <v>0</v>
      </c>
      <c r="AI328" s="147">
        <f>IFERROR(IF(VLOOKUP($D328,Listen!$A$2:$F$45,6,0)="Ja",MAX(BC328:BD328),D_SAV!$BC328),0)</f>
        <v>0</v>
      </c>
      <c r="AJ328" s="37">
        <f t="shared" si="136"/>
        <v>0</v>
      </c>
      <c r="AL328" s="149">
        <f t="shared" si="137"/>
        <v>0</v>
      </c>
      <c r="AM328" s="149">
        <f t="shared" si="138"/>
        <v>0</v>
      </c>
      <c r="AN328" s="149">
        <f t="shared" si="139"/>
        <v>0</v>
      </c>
      <c r="AO328" s="149">
        <f t="shared" si="140"/>
        <v>0</v>
      </c>
      <c r="AP328" s="149">
        <f t="shared" si="141"/>
        <v>0</v>
      </c>
      <c r="AQ328" s="149">
        <f t="shared" si="142"/>
        <v>0</v>
      </c>
      <c r="AR328" s="149">
        <f t="shared" si="143"/>
        <v>0</v>
      </c>
      <c r="AS328" s="149">
        <f t="shared" si="144"/>
        <v>0</v>
      </c>
      <c r="AT328" s="149">
        <f t="shared" si="145"/>
        <v>0</v>
      </c>
      <c r="AU328" s="149">
        <f t="shared" si="146"/>
        <v>0</v>
      </c>
      <c r="AV328" s="149">
        <f t="shared" si="147"/>
        <v>0</v>
      </c>
      <c r="AW328" s="149">
        <f t="shared" si="148"/>
        <v>0</v>
      </c>
      <c r="AX328" s="149">
        <f t="shared" si="149"/>
        <v>0</v>
      </c>
      <c r="AY328" s="149">
        <f t="shared" si="150"/>
        <v>0</v>
      </c>
      <c r="AZ328" s="149">
        <f t="shared" si="151"/>
        <v>0</v>
      </c>
      <c r="BA328" s="149">
        <f>IFERROR(IF(VLOOKUP($D328,Listen!$A$2:$F$45,6,0)="Ja",AX328-MAX(AY328:AZ328),AX328-AY328),0)</f>
        <v>0</v>
      </c>
      <c r="BB328" s="149">
        <f t="shared" si="152"/>
        <v>0</v>
      </c>
      <c r="BC328" s="149">
        <f t="shared" si="153"/>
        <v>0</v>
      </c>
      <c r="BD328" s="149">
        <f t="shared" si="154"/>
        <v>0</v>
      </c>
      <c r="BE328" s="149">
        <f>IFERROR(IF(VLOOKUP($D328,Listen!$A$2:$F$45,6,0)="Ja",BB328-MAX(BC328:BD328),BB328-BC328),0)</f>
        <v>0</v>
      </c>
    </row>
    <row r="329" spans="1:57" x14ac:dyDescent="0.25">
      <c r="A329" s="142">
        <v>325</v>
      </c>
      <c r="B329" s="143" t="str">
        <f>IF(AND(E329&lt;&gt;0,D329&lt;&gt;0,F329&lt;&gt;0),IF(C329&lt;&gt;0,CONCATENATE(C329,"-AGr",VLOOKUP(D329,Listen!$A$2:$D$45,4,FALSE),"-",E329,"-",F329,),CONCATENATE("AGr",VLOOKUP(D329,Listen!$A$2:$D$45,4,FALSE),"-",E329,"-",F329)),"keine vollständige ID")</f>
        <v>keine vollständige ID</v>
      </c>
      <c r="C329" s="28"/>
      <c r="D329" s="144"/>
      <c r="E329" s="144"/>
      <c r="F329" s="151"/>
      <c r="G329" s="12"/>
      <c r="H329" s="12"/>
      <c r="I329" s="12"/>
      <c r="J329" s="12"/>
      <c r="K329" s="12"/>
      <c r="L329" s="145">
        <f>IF(E329&gt;A_Stammdaten!$B$12,0,G329+H329-J329)</f>
        <v>0</v>
      </c>
      <c r="M329" s="12"/>
      <c r="N329" s="12"/>
      <c r="O329" s="12"/>
      <c r="P329" s="45">
        <f t="shared" si="131"/>
        <v>0</v>
      </c>
      <c r="Q329" s="26"/>
      <c r="R329" s="26"/>
      <c r="S329" s="26"/>
      <c r="T329" s="26"/>
      <c r="U329" s="146"/>
      <c r="V329" s="26"/>
      <c r="W329" s="46" t="str">
        <f t="shared" si="132"/>
        <v>-</v>
      </c>
      <c r="X329" s="46" t="str">
        <f t="shared" si="133"/>
        <v>-</v>
      </c>
      <c r="Y329" s="46">
        <f>IF(ISBLANK($D329),0,VLOOKUP($D329,Listen!$A$2:$C$45,2,FALSE))</f>
        <v>0</v>
      </c>
      <c r="Z329" s="46">
        <f>IF(ISBLANK($D329),0,VLOOKUP($D329,Listen!$A$2:$C$45,3,FALSE))</f>
        <v>0</v>
      </c>
      <c r="AA329" s="35">
        <f t="shared" si="134"/>
        <v>0</v>
      </c>
      <c r="AB329" s="35">
        <f t="shared" si="134"/>
        <v>0</v>
      </c>
      <c r="AC329" s="35">
        <f>IFERROR(IF(OR($R329&lt;&gt;"Ja",VLOOKUP($D329,Listen!$A$2:$F$45,5,0)="Nein",E329&lt;IF(D329="LNG Anbindungsanlagen gemäß separater Festlegung",2022,2023)),$Y329,$W329),0)</f>
        <v>0</v>
      </c>
      <c r="AD329" s="35">
        <f>IFERROR(IF(OR($R329&lt;&gt;"Ja",VLOOKUP($D329,Listen!$A$2:$F$45,5,0)="Nein",E329&lt;IF(D329="LNG Anbindungsanlagen gemäß separater Festlegung",2022,2023)),$Y329,$W329),0)</f>
        <v>0</v>
      </c>
      <c r="AE329" s="35">
        <f>IFERROR(IF(OR($S329&lt;&gt;"Ja",VLOOKUP($D329,Listen!$A$2:$F$45,6,0)="Nein"),$Y329,$X329),0)</f>
        <v>0</v>
      </c>
      <c r="AF329" s="35">
        <f>IFERROR(IF(OR($S329&lt;&gt;"Ja",VLOOKUP($D329,Listen!$A$2:$F$45,6,0)="Nein"),$Y329,$X329),0)</f>
        <v>0</v>
      </c>
      <c r="AG329" s="35">
        <f>IFERROR(IF(OR($S329&lt;&gt;"Ja",VLOOKUP($D329,Listen!$A$2:$F$45,6,0)="Nein"),$Y329,$X329),0)</f>
        <v>0</v>
      </c>
      <c r="AH329" s="37">
        <f t="shared" si="135"/>
        <v>0</v>
      </c>
      <c r="AI329" s="147">
        <f>IFERROR(IF(VLOOKUP($D329,Listen!$A$2:$F$45,6,0)="Ja",MAX(BC329:BD329),D_SAV!$BC329),0)</f>
        <v>0</v>
      </c>
      <c r="AJ329" s="37">
        <f t="shared" si="136"/>
        <v>0</v>
      </c>
      <c r="AL329" s="149">
        <f t="shared" si="137"/>
        <v>0</v>
      </c>
      <c r="AM329" s="149">
        <f t="shared" si="138"/>
        <v>0</v>
      </c>
      <c r="AN329" s="149">
        <f t="shared" si="139"/>
        <v>0</v>
      </c>
      <c r="AO329" s="149">
        <f t="shared" si="140"/>
        <v>0</v>
      </c>
      <c r="AP329" s="149">
        <f t="shared" si="141"/>
        <v>0</v>
      </c>
      <c r="AQ329" s="149">
        <f t="shared" si="142"/>
        <v>0</v>
      </c>
      <c r="AR329" s="149">
        <f t="shared" si="143"/>
        <v>0</v>
      </c>
      <c r="AS329" s="149">
        <f t="shared" si="144"/>
        <v>0</v>
      </c>
      <c r="AT329" s="149">
        <f t="shared" si="145"/>
        <v>0</v>
      </c>
      <c r="AU329" s="149">
        <f t="shared" si="146"/>
        <v>0</v>
      </c>
      <c r="AV329" s="149">
        <f t="shared" si="147"/>
        <v>0</v>
      </c>
      <c r="AW329" s="149">
        <f t="shared" si="148"/>
        <v>0</v>
      </c>
      <c r="AX329" s="149">
        <f t="shared" si="149"/>
        <v>0</v>
      </c>
      <c r="AY329" s="149">
        <f t="shared" si="150"/>
        <v>0</v>
      </c>
      <c r="AZ329" s="149">
        <f t="shared" si="151"/>
        <v>0</v>
      </c>
      <c r="BA329" s="149">
        <f>IFERROR(IF(VLOOKUP($D329,Listen!$A$2:$F$45,6,0)="Ja",AX329-MAX(AY329:AZ329),AX329-AY329),0)</f>
        <v>0</v>
      </c>
      <c r="BB329" s="149">
        <f t="shared" si="152"/>
        <v>0</v>
      </c>
      <c r="BC329" s="149">
        <f t="shared" si="153"/>
        <v>0</v>
      </c>
      <c r="BD329" s="149">
        <f t="shared" si="154"/>
        <v>0</v>
      </c>
      <c r="BE329" s="149">
        <f>IFERROR(IF(VLOOKUP($D329,Listen!$A$2:$F$45,6,0)="Ja",BB329-MAX(BC329:BD329),BB329-BC329),0)</f>
        <v>0</v>
      </c>
    </row>
    <row r="330" spans="1:57" x14ac:dyDescent="0.25">
      <c r="A330" s="142">
        <v>326</v>
      </c>
      <c r="B330" s="143" t="str">
        <f>IF(AND(E330&lt;&gt;0,D330&lt;&gt;0,F330&lt;&gt;0),IF(C330&lt;&gt;0,CONCATENATE(C330,"-AGr",VLOOKUP(D330,Listen!$A$2:$D$45,4,FALSE),"-",E330,"-",F330,),CONCATENATE("AGr",VLOOKUP(D330,Listen!$A$2:$D$45,4,FALSE),"-",E330,"-",F330)),"keine vollständige ID")</f>
        <v>keine vollständige ID</v>
      </c>
      <c r="C330" s="28"/>
      <c r="D330" s="144"/>
      <c r="E330" s="144"/>
      <c r="F330" s="151"/>
      <c r="G330" s="12"/>
      <c r="H330" s="12"/>
      <c r="I330" s="12"/>
      <c r="J330" s="12"/>
      <c r="K330" s="12"/>
      <c r="L330" s="145">
        <f>IF(E330&gt;A_Stammdaten!$B$12,0,G330+H330-J330)</f>
        <v>0</v>
      </c>
      <c r="M330" s="12"/>
      <c r="N330" s="12"/>
      <c r="O330" s="12"/>
      <c r="P330" s="45">
        <f t="shared" si="131"/>
        <v>0</v>
      </c>
      <c r="Q330" s="26"/>
      <c r="R330" s="26"/>
      <c r="S330" s="26"/>
      <c r="T330" s="26"/>
      <c r="U330" s="146"/>
      <c r="V330" s="26"/>
      <c r="W330" s="46" t="str">
        <f t="shared" si="132"/>
        <v>-</v>
      </c>
      <c r="X330" s="46" t="str">
        <f t="shared" si="133"/>
        <v>-</v>
      </c>
      <c r="Y330" s="46">
        <f>IF(ISBLANK($D330),0,VLOOKUP($D330,Listen!$A$2:$C$45,2,FALSE))</f>
        <v>0</v>
      </c>
      <c r="Z330" s="46">
        <f>IF(ISBLANK($D330),0,VLOOKUP($D330,Listen!$A$2:$C$45,3,FALSE))</f>
        <v>0</v>
      </c>
      <c r="AA330" s="35">
        <f t="shared" si="134"/>
        <v>0</v>
      </c>
      <c r="AB330" s="35">
        <f t="shared" si="134"/>
        <v>0</v>
      </c>
      <c r="AC330" s="35">
        <f>IFERROR(IF(OR($R330&lt;&gt;"Ja",VLOOKUP($D330,Listen!$A$2:$F$45,5,0)="Nein",E330&lt;IF(D330="LNG Anbindungsanlagen gemäß separater Festlegung",2022,2023)),$Y330,$W330),0)</f>
        <v>0</v>
      </c>
      <c r="AD330" s="35">
        <f>IFERROR(IF(OR($R330&lt;&gt;"Ja",VLOOKUP($D330,Listen!$A$2:$F$45,5,0)="Nein",E330&lt;IF(D330="LNG Anbindungsanlagen gemäß separater Festlegung",2022,2023)),$Y330,$W330),0)</f>
        <v>0</v>
      </c>
      <c r="AE330" s="35">
        <f>IFERROR(IF(OR($S330&lt;&gt;"Ja",VLOOKUP($D330,Listen!$A$2:$F$45,6,0)="Nein"),$Y330,$X330),0)</f>
        <v>0</v>
      </c>
      <c r="AF330" s="35">
        <f>IFERROR(IF(OR($S330&lt;&gt;"Ja",VLOOKUP($D330,Listen!$A$2:$F$45,6,0)="Nein"),$Y330,$X330),0)</f>
        <v>0</v>
      </c>
      <c r="AG330" s="35">
        <f>IFERROR(IF(OR($S330&lt;&gt;"Ja",VLOOKUP($D330,Listen!$A$2:$F$45,6,0)="Nein"),$Y330,$X330),0)</f>
        <v>0</v>
      </c>
      <c r="AH330" s="37">
        <f t="shared" si="135"/>
        <v>0</v>
      </c>
      <c r="AI330" s="147">
        <f>IFERROR(IF(VLOOKUP($D330,Listen!$A$2:$F$45,6,0)="Ja",MAX(BC330:BD330),D_SAV!$BC330),0)</f>
        <v>0</v>
      </c>
      <c r="AJ330" s="37">
        <f t="shared" si="136"/>
        <v>0</v>
      </c>
      <c r="AL330" s="149">
        <f t="shared" si="137"/>
        <v>0</v>
      </c>
      <c r="AM330" s="149">
        <f t="shared" si="138"/>
        <v>0</v>
      </c>
      <c r="AN330" s="149">
        <f t="shared" si="139"/>
        <v>0</v>
      </c>
      <c r="AO330" s="149">
        <f t="shared" si="140"/>
        <v>0</v>
      </c>
      <c r="AP330" s="149">
        <f t="shared" si="141"/>
        <v>0</v>
      </c>
      <c r="AQ330" s="149">
        <f t="shared" si="142"/>
        <v>0</v>
      </c>
      <c r="AR330" s="149">
        <f t="shared" si="143"/>
        <v>0</v>
      </c>
      <c r="AS330" s="149">
        <f t="shared" si="144"/>
        <v>0</v>
      </c>
      <c r="AT330" s="149">
        <f t="shared" si="145"/>
        <v>0</v>
      </c>
      <c r="AU330" s="149">
        <f t="shared" si="146"/>
        <v>0</v>
      </c>
      <c r="AV330" s="149">
        <f t="shared" si="147"/>
        <v>0</v>
      </c>
      <c r="AW330" s="149">
        <f t="shared" si="148"/>
        <v>0</v>
      </c>
      <c r="AX330" s="149">
        <f t="shared" si="149"/>
        <v>0</v>
      </c>
      <c r="AY330" s="149">
        <f t="shared" si="150"/>
        <v>0</v>
      </c>
      <c r="AZ330" s="149">
        <f t="shared" si="151"/>
        <v>0</v>
      </c>
      <c r="BA330" s="149">
        <f>IFERROR(IF(VLOOKUP($D330,Listen!$A$2:$F$45,6,0)="Ja",AX330-MAX(AY330:AZ330),AX330-AY330),0)</f>
        <v>0</v>
      </c>
      <c r="BB330" s="149">
        <f t="shared" si="152"/>
        <v>0</v>
      </c>
      <c r="BC330" s="149">
        <f t="shared" si="153"/>
        <v>0</v>
      </c>
      <c r="BD330" s="149">
        <f t="shared" si="154"/>
        <v>0</v>
      </c>
      <c r="BE330" s="149">
        <f>IFERROR(IF(VLOOKUP($D330,Listen!$A$2:$F$45,6,0)="Ja",BB330-MAX(BC330:BD330),BB330-BC330),0)</f>
        <v>0</v>
      </c>
    </row>
    <row r="331" spans="1:57" x14ac:dyDescent="0.25">
      <c r="A331" s="142">
        <v>327</v>
      </c>
      <c r="B331" s="143" t="str">
        <f>IF(AND(E331&lt;&gt;0,D331&lt;&gt;0,F331&lt;&gt;0),IF(C331&lt;&gt;0,CONCATENATE(C331,"-AGr",VLOOKUP(D331,Listen!$A$2:$D$45,4,FALSE),"-",E331,"-",F331,),CONCATENATE("AGr",VLOOKUP(D331,Listen!$A$2:$D$45,4,FALSE),"-",E331,"-",F331)),"keine vollständige ID")</f>
        <v>keine vollständige ID</v>
      </c>
      <c r="C331" s="28"/>
      <c r="D331" s="144"/>
      <c r="E331" s="144"/>
      <c r="F331" s="151"/>
      <c r="G331" s="12"/>
      <c r="H331" s="12"/>
      <c r="I331" s="12"/>
      <c r="J331" s="12"/>
      <c r="K331" s="12"/>
      <c r="L331" s="145">
        <f>IF(E331&gt;A_Stammdaten!$B$12,0,G331+H331-J331)</f>
        <v>0</v>
      </c>
      <c r="M331" s="12"/>
      <c r="N331" s="12"/>
      <c r="O331" s="12"/>
      <c r="P331" s="45">
        <f t="shared" si="131"/>
        <v>0</v>
      </c>
      <c r="Q331" s="26"/>
      <c r="R331" s="26"/>
      <c r="S331" s="26"/>
      <c r="T331" s="26"/>
      <c r="U331" s="146"/>
      <c r="V331" s="26"/>
      <c r="W331" s="46" t="str">
        <f t="shared" si="132"/>
        <v>-</v>
      </c>
      <c r="X331" s="46" t="str">
        <f t="shared" si="133"/>
        <v>-</v>
      </c>
      <c r="Y331" s="46">
        <f>IF(ISBLANK($D331),0,VLOOKUP($D331,Listen!$A$2:$C$45,2,FALSE))</f>
        <v>0</v>
      </c>
      <c r="Z331" s="46">
        <f>IF(ISBLANK($D331),0,VLOOKUP($D331,Listen!$A$2:$C$45,3,FALSE))</f>
        <v>0</v>
      </c>
      <c r="AA331" s="35">
        <f t="shared" si="134"/>
        <v>0</v>
      </c>
      <c r="AB331" s="35">
        <f t="shared" si="134"/>
        <v>0</v>
      </c>
      <c r="AC331" s="35">
        <f>IFERROR(IF(OR($R331&lt;&gt;"Ja",VLOOKUP($D331,Listen!$A$2:$F$45,5,0)="Nein",E331&lt;IF(D331="LNG Anbindungsanlagen gemäß separater Festlegung",2022,2023)),$Y331,$W331),0)</f>
        <v>0</v>
      </c>
      <c r="AD331" s="35">
        <f>IFERROR(IF(OR($R331&lt;&gt;"Ja",VLOOKUP($D331,Listen!$A$2:$F$45,5,0)="Nein",E331&lt;IF(D331="LNG Anbindungsanlagen gemäß separater Festlegung",2022,2023)),$Y331,$W331),0)</f>
        <v>0</v>
      </c>
      <c r="AE331" s="35">
        <f>IFERROR(IF(OR($S331&lt;&gt;"Ja",VLOOKUP($D331,Listen!$A$2:$F$45,6,0)="Nein"),$Y331,$X331),0)</f>
        <v>0</v>
      </c>
      <c r="AF331" s="35">
        <f>IFERROR(IF(OR($S331&lt;&gt;"Ja",VLOOKUP($D331,Listen!$A$2:$F$45,6,0)="Nein"),$Y331,$X331),0)</f>
        <v>0</v>
      </c>
      <c r="AG331" s="35">
        <f>IFERROR(IF(OR($S331&lt;&gt;"Ja",VLOOKUP($D331,Listen!$A$2:$F$45,6,0)="Nein"),$Y331,$X331),0)</f>
        <v>0</v>
      </c>
      <c r="AH331" s="37">
        <f t="shared" si="135"/>
        <v>0</v>
      </c>
      <c r="AI331" s="147">
        <f>IFERROR(IF(VLOOKUP($D331,Listen!$A$2:$F$45,6,0)="Ja",MAX(BC331:BD331),D_SAV!$BC331),0)</f>
        <v>0</v>
      </c>
      <c r="AJ331" s="37">
        <f t="shared" si="136"/>
        <v>0</v>
      </c>
      <c r="AL331" s="149">
        <f t="shared" si="137"/>
        <v>0</v>
      </c>
      <c r="AM331" s="149">
        <f t="shared" si="138"/>
        <v>0</v>
      </c>
      <c r="AN331" s="149">
        <f t="shared" si="139"/>
        <v>0</v>
      </c>
      <c r="AO331" s="149">
        <f t="shared" si="140"/>
        <v>0</v>
      </c>
      <c r="AP331" s="149">
        <f t="shared" si="141"/>
        <v>0</v>
      </c>
      <c r="AQ331" s="149">
        <f t="shared" si="142"/>
        <v>0</v>
      </c>
      <c r="AR331" s="149">
        <f t="shared" si="143"/>
        <v>0</v>
      </c>
      <c r="AS331" s="149">
        <f t="shared" si="144"/>
        <v>0</v>
      </c>
      <c r="AT331" s="149">
        <f t="shared" si="145"/>
        <v>0</v>
      </c>
      <c r="AU331" s="149">
        <f t="shared" si="146"/>
        <v>0</v>
      </c>
      <c r="AV331" s="149">
        <f t="shared" si="147"/>
        <v>0</v>
      </c>
      <c r="AW331" s="149">
        <f t="shared" si="148"/>
        <v>0</v>
      </c>
      <c r="AX331" s="149">
        <f t="shared" si="149"/>
        <v>0</v>
      </c>
      <c r="AY331" s="149">
        <f t="shared" si="150"/>
        <v>0</v>
      </c>
      <c r="AZ331" s="149">
        <f t="shared" si="151"/>
        <v>0</v>
      </c>
      <c r="BA331" s="149">
        <f>IFERROR(IF(VLOOKUP($D331,Listen!$A$2:$F$45,6,0)="Ja",AX331-MAX(AY331:AZ331),AX331-AY331),0)</f>
        <v>0</v>
      </c>
      <c r="BB331" s="149">
        <f t="shared" si="152"/>
        <v>0</v>
      </c>
      <c r="BC331" s="149">
        <f t="shared" si="153"/>
        <v>0</v>
      </c>
      <c r="BD331" s="149">
        <f t="shared" si="154"/>
        <v>0</v>
      </c>
      <c r="BE331" s="149">
        <f>IFERROR(IF(VLOOKUP($D331,Listen!$A$2:$F$45,6,0)="Ja",BB331-MAX(BC331:BD331),BB331-BC331),0)</f>
        <v>0</v>
      </c>
    </row>
    <row r="332" spans="1:57" x14ac:dyDescent="0.25">
      <c r="A332" s="142">
        <v>328</v>
      </c>
      <c r="B332" s="143" t="str">
        <f>IF(AND(E332&lt;&gt;0,D332&lt;&gt;0,F332&lt;&gt;0),IF(C332&lt;&gt;0,CONCATENATE(C332,"-AGr",VLOOKUP(D332,Listen!$A$2:$D$45,4,FALSE),"-",E332,"-",F332,),CONCATENATE("AGr",VLOOKUP(D332,Listen!$A$2:$D$45,4,FALSE),"-",E332,"-",F332)),"keine vollständige ID")</f>
        <v>keine vollständige ID</v>
      </c>
      <c r="C332" s="28"/>
      <c r="D332" s="144"/>
      <c r="E332" s="144"/>
      <c r="F332" s="151"/>
      <c r="G332" s="12"/>
      <c r="H332" s="12"/>
      <c r="I332" s="12"/>
      <c r="J332" s="12"/>
      <c r="K332" s="12"/>
      <c r="L332" s="145">
        <f>IF(E332&gt;A_Stammdaten!$B$12,0,G332+H332-J332)</f>
        <v>0</v>
      </c>
      <c r="M332" s="12"/>
      <c r="N332" s="12"/>
      <c r="O332" s="12"/>
      <c r="P332" s="45">
        <f t="shared" si="131"/>
        <v>0</v>
      </c>
      <c r="Q332" s="26"/>
      <c r="R332" s="26"/>
      <c r="S332" s="26"/>
      <c r="T332" s="26"/>
      <c r="U332" s="146"/>
      <c r="V332" s="26"/>
      <c r="W332" s="46" t="str">
        <f t="shared" si="132"/>
        <v>-</v>
      </c>
      <c r="X332" s="46" t="str">
        <f t="shared" si="133"/>
        <v>-</v>
      </c>
      <c r="Y332" s="46">
        <f>IF(ISBLANK($D332),0,VLOOKUP($D332,Listen!$A$2:$C$45,2,FALSE))</f>
        <v>0</v>
      </c>
      <c r="Z332" s="46">
        <f>IF(ISBLANK($D332),0,VLOOKUP($D332,Listen!$A$2:$C$45,3,FALSE))</f>
        <v>0</v>
      </c>
      <c r="AA332" s="35">
        <f t="shared" si="134"/>
        <v>0</v>
      </c>
      <c r="AB332" s="35">
        <f t="shared" si="134"/>
        <v>0</v>
      </c>
      <c r="AC332" s="35">
        <f>IFERROR(IF(OR($R332&lt;&gt;"Ja",VLOOKUP($D332,Listen!$A$2:$F$45,5,0)="Nein",E332&lt;IF(D332="LNG Anbindungsanlagen gemäß separater Festlegung",2022,2023)),$Y332,$W332),0)</f>
        <v>0</v>
      </c>
      <c r="AD332" s="35">
        <f>IFERROR(IF(OR($R332&lt;&gt;"Ja",VLOOKUP($D332,Listen!$A$2:$F$45,5,0)="Nein",E332&lt;IF(D332="LNG Anbindungsanlagen gemäß separater Festlegung",2022,2023)),$Y332,$W332),0)</f>
        <v>0</v>
      </c>
      <c r="AE332" s="35">
        <f>IFERROR(IF(OR($S332&lt;&gt;"Ja",VLOOKUP($D332,Listen!$A$2:$F$45,6,0)="Nein"),$Y332,$X332),0)</f>
        <v>0</v>
      </c>
      <c r="AF332" s="35">
        <f>IFERROR(IF(OR($S332&lt;&gt;"Ja",VLOOKUP($D332,Listen!$A$2:$F$45,6,0)="Nein"),$Y332,$X332),0)</f>
        <v>0</v>
      </c>
      <c r="AG332" s="35">
        <f>IFERROR(IF(OR($S332&lt;&gt;"Ja",VLOOKUP($D332,Listen!$A$2:$F$45,6,0)="Nein"),$Y332,$X332),0)</f>
        <v>0</v>
      </c>
      <c r="AH332" s="37">
        <f t="shared" si="135"/>
        <v>0</v>
      </c>
      <c r="AI332" s="147">
        <f>IFERROR(IF(VLOOKUP($D332,Listen!$A$2:$F$45,6,0)="Ja",MAX(BC332:BD332),D_SAV!$BC332),0)</f>
        <v>0</v>
      </c>
      <c r="AJ332" s="37">
        <f t="shared" si="136"/>
        <v>0</v>
      </c>
      <c r="AL332" s="149">
        <f t="shared" si="137"/>
        <v>0</v>
      </c>
      <c r="AM332" s="149">
        <f t="shared" si="138"/>
        <v>0</v>
      </c>
      <c r="AN332" s="149">
        <f t="shared" si="139"/>
        <v>0</v>
      </c>
      <c r="AO332" s="149">
        <f t="shared" si="140"/>
        <v>0</v>
      </c>
      <c r="AP332" s="149">
        <f t="shared" si="141"/>
        <v>0</v>
      </c>
      <c r="AQ332" s="149">
        <f t="shared" si="142"/>
        <v>0</v>
      </c>
      <c r="AR332" s="149">
        <f t="shared" si="143"/>
        <v>0</v>
      </c>
      <c r="AS332" s="149">
        <f t="shared" si="144"/>
        <v>0</v>
      </c>
      <c r="AT332" s="149">
        <f t="shared" si="145"/>
        <v>0</v>
      </c>
      <c r="AU332" s="149">
        <f t="shared" si="146"/>
        <v>0</v>
      </c>
      <c r="AV332" s="149">
        <f t="shared" si="147"/>
        <v>0</v>
      </c>
      <c r="AW332" s="149">
        <f t="shared" si="148"/>
        <v>0</v>
      </c>
      <c r="AX332" s="149">
        <f t="shared" si="149"/>
        <v>0</v>
      </c>
      <c r="AY332" s="149">
        <f t="shared" si="150"/>
        <v>0</v>
      </c>
      <c r="AZ332" s="149">
        <f t="shared" si="151"/>
        <v>0</v>
      </c>
      <c r="BA332" s="149">
        <f>IFERROR(IF(VLOOKUP($D332,Listen!$A$2:$F$45,6,0)="Ja",AX332-MAX(AY332:AZ332),AX332-AY332),0)</f>
        <v>0</v>
      </c>
      <c r="BB332" s="149">
        <f t="shared" si="152"/>
        <v>0</v>
      </c>
      <c r="BC332" s="149">
        <f t="shared" si="153"/>
        <v>0</v>
      </c>
      <c r="BD332" s="149">
        <f t="shared" si="154"/>
        <v>0</v>
      </c>
      <c r="BE332" s="149">
        <f>IFERROR(IF(VLOOKUP($D332,Listen!$A$2:$F$45,6,0)="Ja",BB332-MAX(BC332:BD332),BB332-BC332),0)</f>
        <v>0</v>
      </c>
    </row>
    <row r="333" spans="1:57" x14ac:dyDescent="0.25">
      <c r="A333" s="142">
        <v>329</v>
      </c>
      <c r="B333" s="143" t="str">
        <f>IF(AND(E333&lt;&gt;0,D333&lt;&gt;0,F333&lt;&gt;0),IF(C333&lt;&gt;0,CONCATENATE(C333,"-AGr",VLOOKUP(D333,Listen!$A$2:$D$45,4,FALSE),"-",E333,"-",F333,),CONCATENATE("AGr",VLOOKUP(D333,Listen!$A$2:$D$45,4,FALSE),"-",E333,"-",F333)),"keine vollständige ID")</f>
        <v>keine vollständige ID</v>
      </c>
      <c r="C333" s="28"/>
      <c r="D333" s="144"/>
      <c r="E333" s="144"/>
      <c r="F333" s="151"/>
      <c r="G333" s="12"/>
      <c r="H333" s="12"/>
      <c r="I333" s="12"/>
      <c r="J333" s="12"/>
      <c r="K333" s="12"/>
      <c r="L333" s="145">
        <f>IF(E333&gt;A_Stammdaten!$B$12,0,G333+H333-J333)</f>
        <v>0</v>
      </c>
      <c r="M333" s="12"/>
      <c r="N333" s="12"/>
      <c r="O333" s="12"/>
      <c r="P333" s="45">
        <f t="shared" si="131"/>
        <v>0</v>
      </c>
      <c r="Q333" s="26"/>
      <c r="R333" s="26"/>
      <c r="S333" s="26"/>
      <c r="T333" s="26"/>
      <c r="U333" s="146"/>
      <c r="V333" s="26"/>
      <c r="W333" s="46" t="str">
        <f t="shared" si="132"/>
        <v>-</v>
      </c>
      <c r="X333" s="46" t="str">
        <f t="shared" si="133"/>
        <v>-</v>
      </c>
      <c r="Y333" s="46">
        <f>IF(ISBLANK($D333),0,VLOOKUP($D333,Listen!$A$2:$C$45,2,FALSE))</f>
        <v>0</v>
      </c>
      <c r="Z333" s="46">
        <f>IF(ISBLANK($D333),0,VLOOKUP($D333,Listen!$A$2:$C$45,3,FALSE))</f>
        <v>0</v>
      </c>
      <c r="AA333" s="35">
        <f t="shared" si="134"/>
        <v>0</v>
      </c>
      <c r="AB333" s="35">
        <f t="shared" si="134"/>
        <v>0</v>
      </c>
      <c r="AC333" s="35">
        <f>IFERROR(IF(OR($R333&lt;&gt;"Ja",VLOOKUP($D333,Listen!$A$2:$F$45,5,0)="Nein",E333&lt;IF(D333="LNG Anbindungsanlagen gemäß separater Festlegung",2022,2023)),$Y333,$W333),0)</f>
        <v>0</v>
      </c>
      <c r="AD333" s="35">
        <f>IFERROR(IF(OR($R333&lt;&gt;"Ja",VLOOKUP($D333,Listen!$A$2:$F$45,5,0)="Nein",E333&lt;IF(D333="LNG Anbindungsanlagen gemäß separater Festlegung",2022,2023)),$Y333,$W333),0)</f>
        <v>0</v>
      </c>
      <c r="AE333" s="35">
        <f>IFERROR(IF(OR($S333&lt;&gt;"Ja",VLOOKUP($D333,Listen!$A$2:$F$45,6,0)="Nein"),$Y333,$X333),0)</f>
        <v>0</v>
      </c>
      <c r="AF333" s="35">
        <f>IFERROR(IF(OR($S333&lt;&gt;"Ja",VLOOKUP($D333,Listen!$A$2:$F$45,6,0)="Nein"),$Y333,$X333),0)</f>
        <v>0</v>
      </c>
      <c r="AG333" s="35">
        <f>IFERROR(IF(OR($S333&lt;&gt;"Ja",VLOOKUP($D333,Listen!$A$2:$F$45,6,0)="Nein"),$Y333,$X333),0)</f>
        <v>0</v>
      </c>
      <c r="AH333" s="37">
        <f t="shared" si="135"/>
        <v>0</v>
      </c>
      <c r="AI333" s="147">
        <f>IFERROR(IF(VLOOKUP($D333,Listen!$A$2:$F$45,6,0)="Ja",MAX(BC333:BD333),D_SAV!$BC333),0)</f>
        <v>0</v>
      </c>
      <c r="AJ333" s="37">
        <f t="shared" si="136"/>
        <v>0</v>
      </c>
      <c r="AL333" s="149">
        <f t="shared" si="137"/>
        <v>0</v>
      </c>
      <c r="AM333" s="149">
        <f t="shared" si="138"/>
        <v>0</v>
      </c>
      <c r="AN333" s="149">
        <f t="shared" si="139"/>
        <v>0</v>
      </c>
      <c r="AO333" s="149">
        <f t="shared" si="140"/>
        <v>0</v>
      </c>
      <c r="AP333" s="149">
        <f t="shared" si="141"/>
        <v>0</v>
      </c>
      <c r="AQ333" s="149">
        <f t="shared" si="142"/>
        <v>0</v>
      </c>
      <c r="AR333" s="149">
        <f t="shared" si="143"/>
        <v>0</v>
      </c>
      <c r="AS333" s="149">
        <f t="shared" si="144"/>
        <v>0</v>
      </c>
      <c r="AT333" s="149">
        <f t="shared" si="145"/>
        <v>0</v>
      </c>
      <c r="AU333" s="149">
        <f t="shared" si="146"/>
        <v>0</v>
      </c>
      <c r="AV333" s="149">
        <f t="shared" si="147"/>
        <v>0</v>
      </c>
      <c r="AW333" s="149">
        <f t="shared" si="148"/>
        <v>0</v>
      </c>
      <c r="AX333" s="149">
        <f t="shared" si="149"/>
        <v>0</v>
      </c>
      <c r="AY333" s="149">
        <f t="shared" si="150"/>
        <v>0</v>
      </c>
      <c r="AZ333" s="149">
        <f t="shared" si="151"/>
        <v>0</v>
      </c>
      <c r="BA333" s="149">
        <f>IFERROR(IF(VLOOKUP($D333,Listen!$A$2:$F$45,6,0)="Ja",AX333-MAX(AY333:AZ333),AX333-AY333),0)</f>
        <v>0</v>
      </c>
      <c r="BB333" s="149">
        <f t="shared" si="152"/>
        <v>0</v>
      </c>
      <c r="BC333" s="149">
        <f t="shared" si="153"/>
        <v>0</v>
      </c>
      <c r="BD333" s="149">
        <f t="shared" si="154"/>
        <v>0</v>
      </c>
      <c r="BE333" s="149">
        <f>IFERROR(IF(VLOOKUP($D333,Listen!$A$2:$F$45,6,0)="Ja",BB333-MAX(BC333:BD333),BB333-BC333),0)</f>
        <v>0</v>
      </c>
    </row>
    <row r="334" spans="1:57" x14ac:dyDescent="0.25">
      <c r="A334" s="142">
        <v>330</v>
      </c>
      <c r="B334" s="143" t="str">
        <f>IF(AND(E334&lt;&gt;0,D334&lt;&gt;0,F334&lt;&gt;0),IF(C334&lt;&gt;0,CONCATENATE(C334,"-AGr",VLOOKUP(D334,Listen!$A$2:$D$45,4,FALSE),"-",E334,"-",F334,),CONCATENATE("AGr",VLOOKUP(D334,Listen!$A$2:$D$45,4,FALSE),"-",E334,"-",F334)),"keine vollständige ID")</f>
        <v>keine vollständige ID</v>
      </c>
      <c r="C334" s="28"/>
      <c r="D334" s="144"/>
      <c r="E334" s="144"/>
      <c r="F334" s="151"/>
      <c r="G334" s="12"/>
      <c r="H334" s="12"/>
      <c r="I334" s="12"/>
      <c r="J334" s="12"/>
      <c r="K334" s="12"/>
      <c r="L334" s="145">
        <f>IF(E334&gt;A_Stammdaten!$B$12,0,G334+H334-J334)</f>
        <v>0</v>
      </c>
      <c r="M334" s="12"/>
      <c r="N334" s="12"/>
      <c r="O334" s="12"/>
      <c r="P334" s="45">
        <f t="shared" si="131"/>
        <v>0</v>
      </c>
      <c r="Q334" s="26"/>
      <c r="R334" s="26"/>
      <c r="S334" s="26"/>
      <c r="T334" s="26"/>
      <c r="U334" s="146"/>
      <c r="V334" s="26"/>
      <c r="W334" s="46" t="str">
        <f t="shared" si="132"/>
        <v>-</v>
      </c>
      <c r="X334" s="46" t="str">
        <f t="shared" si="133"/>
        <v>-</v>
      </c>
      <c r="Y334" s="46">
        <f>IF(ISBLANK($D334),0,VLOOKUP($D334,Listen!$A$2:$C$45,2,FALSE))</f>
        <v>0</v>
      </c>
      <c r="Z334" s="46">
        <f>IF(ISBLANK($D334),0,VLOOKUP($D334,Listen!$A$2:$C$45,3,FALSE))</f>
        <v>0</v>
      </c>
      <c r="AA334" s="35">
        <f t="shared" si="134"/>
        <v>0</v>
      </c>
      <c r="AB334" s="35">
        <f t="shared" si="134"/>
        <v>0</v>
      </c>
      <c r="AC334" s="35">
        <f>IFERROR(IF(OR($R334&lt;&gt;"Ja",VLOOKUP($D334,Listen!$A$2:$F$45,5,0)="Nein",E334&lt;IF(D334="LNG Anbindungsanlagen gemäß separater Festlegung",2022,2023)),$Y334,$W334),0)</f>
        <v>0</v>
      </c>
      <c r="AD334" s="35">
        <f>IFERROR(IF(OR($R334&lt;&gt;"Ja",VLOOKUP($D334,Listen!$A$2:$F$45,5,0)="Nein",E334&lt;IF(D334="LNG Anbindungsanlagen gemäß separater Festlegung",2022,2023)),$Y334,$W334),0)</f>
        <v>0</v>
      </c>
      <c r="AE334" s="35">
        <f>IFERROR(IF(OR($S334&lt;&gt;"Ja",VLOOKUP($D334,Listen!$A$2:$F$45,6,0)="Nein"),$Y334,$X334),0)</f>
        <v>0</v>
      </c>
      <c r="AF334" s="35">
        <f>IFERROR(IF(OR($S334&lt;&gt;"Ja",VLOOKUP($D334,Listen!$A$2:$F$45,6,0)="Nein"),$Y334,$X334),0)</f>
        <v>0</v>
      </c>
      <c r="AG334" s="35">
        <f>IFERROR(IF(OR($S334&lt;&gt;"Ja",VLOOKUP($D334,Listen!$A$2:$F$45,6,0)="Nein"),$Y334,$X334),0)</f>
        <v>0</v>
      </c>
      <c r="AH334" s="37">
        <f t="shared" si="135"/>
        <v>0</v>
      </c>
      <c r="AI334" s="147">
        <f>IFERROR(IF(VLOOKUP($D334,Listen!$A$2:$F$45,6,0)="Ja",MAX(BC334:BD334),D_SAV!$BC334),0)</f>
        <v>0</v>
      </c>
      <c r="AJ334" s="37">
        <f t="shared" si="136"/>
        <v>0</v>
      </c>
      <c r="AL334" s="149">
        <f t="shared" si="137"/>
        <v>0</v>
      </c>
      <c r="AM334" s="149">
        <f t="shared" si="138"/>
        <v>0</v>
      </c>
      <c r="AN334" s="149">
        <f t="shared" si="139"/>
        <v>0</v>
      </c>
      <c r="AO334" s="149">
        <f t="shared" si="140"/>
        <v>0</v>
      </c>
      <c r="AP334" s="149">
        <f t="shared" si="141"/>
        <v>0</v>
      </c>
      <c r="AQ334" s="149">
        <f t="shared" si="142"/>
        <v>0</v>
      </c>
      <c r="AR334" s="149">
        <f t="shared" si="143"/>
        <v>0</v>
      </c>
      <c r="AS334" s="149">
        <f t="shared" si="144"/>
        <v>0</v>
      </c>
      <c r="AT334" s="149">
        <f t="shared" si="145"/>
        <v>0</v>
      </c>
      <c r="AU334" s="149">
        <f t="shared" si="146"/>
        <v>0</v>
      </c>
      <c r="AV334" s="149">
        <f t="shared" si="147"/>
        <v>0</v>
      </c>
      <c r="AW334" s="149">
        <f t="shared" si="148"/>
        <v>0</v>
      </c>
      <c r="AX334" s="149">
        <f t="shared" si="149"/>
        <v>0</v>
      </c>
      <c r="AY334" s="149">
        <f t="shared" si="150"/>
        <v>0</v>
      </c>
      <c r="AZ334" s="149">
        <f t="shared" si="151"/>
        <v>0</v>
      </c>
      <c r="BA334" s="149">
        <f>IFERROR(IF(VLOOKUP($D334,Listen!$A$2:$F$45,6,0)="Ja",AX334-MAX(AY334:AZ334),AX334-AY334),0)</f>
        <v>0</v>
      </c>
      <c r="BB334" s="149">
        <f t="shared" si="152"/>
        <v>0</v>
      </c>
      <c r="BC334" s="149">
        <f t="shared" si="153"/>
        <v>0</v>
      </c>
      <c r="BD334" s="149">
        <f t="shared" si="154"/>
        <v>0</v>
      </c>
      <c r="BE334" s="149">
        <f>IFERROR(IF(VLOOKUP($D334,Listen!$A$2:$F$45,6,0)="Ja",BB334-MAX(BC334:BD334),BB334-BC334),0)</f>
        <v>0</v>
      </c>
    </row>
    <row r="335" spans="1:57" x14ac:dyDescent="0.25">
      <c r="A335" s="142">
        <v>331</v>
      </c>
      <c r="B335" s="143" t="str">
        <f>IF(AND(E335&lt;&gt;0,D335&lt;&gt;0,F335&lt;&gt;0),IF(C335&lt;&gt;0,CONCATENATE(C335,"-AGr",VLOOKUP(D335,Listen!$A$2:$D$45,4,FALSE),"-",E335,"-",F335,),CONCATENATE("AGr",VLOOKUP(D335,Listen!$A$2:$D$45,4,FALSE),"-",E335,"-",F335)),"keine vollständige ID")</f>
        <v>keine vollständige ID</v>
      </c>
      <c r="C335" s="28"/>
      <c r="D335" s="144"/>
      <c r="E335" s="144"/>
      <c r="F335" s="151"/>
      <c r="G335" s="12"/>
      <c r="H335" s="12"/>
      <c r="I335" s="12"/>
      <c r="J335" s="12"/>
      <c r="K335" s="12"/>
      <c r="L335" s="145">
        <f>IF(E335&gt;A_Stammdaten!$B$12,0,G335+H335-J335)</f>
        <v>0</v>
      </c>
      <c r="M335" s="12"/>
      <c r="N335" s="12"/>
      <c r="O335" s="12"/>
      <c r="P335" s="45">
        <f t="shared" si="131"/>
        <v>0</v>
      </c>
      <c r="Q335" s="26"/>
      <c r="R335" s="26"/>
      <c r="S335" s="26"/>
      <c r="T335" s="26"/>
      <c r="U335" s="146"/>
      <c r="V335" s="26"/>
      <c r="W335" s="46" t="str">
        <f t="shared" si="132"/>
        <v>-</v>
      </c>
      <c r="X335" s="46" t="str">
        <f t="shared" si="133"/>
        <v>-</v>
      </c>
      <c r="Y335" s="46">
        <f>IF(ISBLANK($D335),0,VLOOKUP($D335,Listen!$A$2:$C$45,2,FALSE))</f>
        <v>0</v>
      </c>
      <c r="Z335" s="46">
        <f>IF(ISBLANK($D335),0,VLOOKUP($D335,Listen!$A$2:$C$45,3,FALSE))</f>
        <v>0</v>
      </c>
      <c r="AA335" s="35">
        <f t="shared" si="134"/>
        <v>0</v>
      </c>
      <c r="AB335" s="35">
        <f t="shared" si="134"/>
        <v>0</v>
      </c>
      <c r="AC335" s="35">
        <f>IFERROR(IF(OR($R335&lt;&gt;"Ja",VLOOKUP($D335,Listen!$A$2:$F$45,5,0)="Nein",E335&lt;IF(D335="LNG Anbindungsanlagen gemäß separater Festlegung",2022,2023)),$Y335,$W335),0)</f>
        <v>0</v>
      </c>
      <c r="AD335" s="35">
        <f>IFERROR(IF(OR($R335&lt;&gt;"Ja",VLOOKUP($D335,Listen!$A$2:$F$45,5,0)="Nein",E335&lt;IF(D335="LNG Anbindungsanlagen gemäß separater Festlegung",2022,2023)),$Y335,$W335),0)</f>
        <v>0</v>
      </c>
      <c r="AE335" s="35">
        <f>IFERROR(IF(OR($S335&lt;&gt;"Ja",VLOOKUP($D335,Listen!$A$2:$F$45,6,0)="Nein"),$Y335,$X335),0)</f>
        <v>0</v>
      </c>
      <c r="AF335" s="35">
        <f>IFERROR(IF(OR($S335&lt;&gt;"Ja",VLOOKUP($D335,Listen!$A$2:$F$45,6,0)="Nein"),$Y335,$X335),0)</f>
        <v>0</v>
      </c>
      <c r="AG335" s="35">
        <f>IFERROR(IF(OR($S335&lt;&gt;"Ja",VLOOKUP($D335,Listen!$A$2:$F$45,6,0)="Nein"),$Y335,$X335),0)</f>
        <v>0</v>
      </c>
      <c r="AH335" s="37">
        <f t="shared" si="135"/>
        <v>0</v>
      </c>
      <c r="AI335" s="147">
        <f>IFERROR(IF(VLOOKUP($D335,Listen!$A$2:$F$45,6,0)="Ja",MAX(BC335:BD335),D_SAV!$BC335),0)</f>
        <v>0</v>
      </c>
      <c r="AJ335" s="37">
        <f t="shared" si="136"/>
        <v>0</v>
      </c>
      <c r="AL335" s="149">
        <f t="shared" si="137"/>
        <v>0</v>
      </c>
      <c r="AM335" s="149">
        <f t="shared" si="138"/>
        <v>0</v>
      </c>
      <c r="AN335" s="149">
        <f t="shared" si="139"/>
        <v>0</v>
      </c>
      <c r="AO335" s="149">
        <f t="shared" si="140"/>
        <v>0</v>
      </c>
      <c r="AP335" s="149">
        <f t="shared" si="141"/>
        <v>0</v>
      </c>
      <c r="AQ335" s="149">
        <f t="shared" si="142"/>
        <v>0</v>
      </c>
      <c r="AR335" s="149">
        <f t="shared" si="143"/>
        <v>0</v>
      </c>
      <c r="AS335" s="149">
        <f t="shared" si="144"/>
        <v>0</v>
      </c>
      <c r="AT335" s="149">
        <f t="shared" si="145"/>
        <v>0</v>
      </c>
      <c r="AU335" s="149">
        <f t="shared" si="146"/>
        <v>0</v>
      </c>
      <c r="AV335" s="149">
        <f t="shared" si="147"/>
        <v>0</v>
      </c>
      <c r="AW335" s="149">
        <f t="shared" si="148"/>
        <v>0</v>
      </c>
      <c r="AX335" s="149">
        <f t="shared" si="149"/>
        <v>0</v>
      </c>
      <c r="AY335" s="149">
        <f t="shared" si="150"/>
        <v>0</v>
      </c>
      <c r="AZ335" s="149">
        <f t="shared" si="151"/>
        <v>0</v>
      </c>
      <c r="BA335" s="149">
        <f>IFERROR(IF(VLOOKUP($D335,Listen!$A$2:$F$45,6,0)="Ja",AX335-MAX(AY335:AZ335),AX335-AY335),0)</f>
        <v>0</v>
      </c>
      <c r="BB335" s="149">
        <f t="shared" si="152"/>
        <v>0</v>
      </c>
      <c r="BC335" s="149">
        <f t="shared" si="153"/>
        <v>0</v>
      </c>
      <c r="BD335" s="149">
        <f t="shared" si="154"/>
        <v>0</v>
      </c>
      <c r="BE335" s="149">
        <f>IFERROR(IF(VLOOKUP($D335,Listen!$A$2:$F$45,6,0)="Ja",BB335-MAX(BC335:BD335),BB335-BC335),0)</f>
        <v>0</v>
      </c>
    </row>
    <row r="336" spans="1:57" x14ac:dyDescent="0.25">
      <c r="A336" s="142">
        <v>332</v>
      </c>
      <c r="B336" s="143" t="str">
        <f>IF(AND(E336&lt;&gt;0,D336&lt;&gt;0,F336&lt;&gt;0),IF(C336&lt;&gt;0,CONCATENATE(C336,"-AGr",VLOOKUP(D336,Listen!$A$2:$D$45,4,FALSE),"-",E336,"-",F336,),CONCATENATE("AGr",VLOOKUP(D336,Listen!$A$2:$D$45,4,FALSE),"-",E336,"-",F336)),"keine vollständige ID")</f>
        <v>keine vollständige ID</v>
      </c>
      <c r="C336" s="28"/>
      <c r="D336" s="144"/>
      <c r="E336" s="144"/>
      <c r="F336" s="151"/>
      <c r="G336" s="12"/>
      <c r="H336" s="12"/>
      <c r="I336" s="12"/>
      <c r="J336" s="12"/>
      <c r="K336" s="12"/>
      <c r="L336" s="145">
        <f>IF(E336&gt;A_Stammdaten!$B$12,0,G336+H336-J336)</f>
        <v>0</v>
      </c>
      <c r="M336" s="12"/>
      <c r="N336" s="12"/>
      <c r="O336" s="12"/>
      <c r="P336" s="45">
        <f t="shared" si="131"/>
        <v>0</v>
      </c>
      <c r="Q336" s="26"/>
      <c r="R336" s="26"/>
      <c r="S336" s="26"/>
      <c r="T336" s="26"/>
      <c r="U336" s="146"/>
      <c r="V336" s="26"/>
      <c r="W336" s="46" t="str">
        <f t="shared" si="132"/>
        <v>-</v>
      </c>
      <c r="X336" s="46" t="str">
        <f t="shared" si="133"/>
        <v>-</v>
      </c>
      <c r="Y336" s="46">
        <f>IF(ISBLANK($D336),0,VLOOKUP($D336,Listen!$A$2:$C$45,2,FALSE))</f>
        <v>0</v>
      </c>
      <c r="Z336" s="46">
        <f>IF(ISBLANK($D336),0,VLOOKUP($D336,Listen!$A$2:$C$45,3,FALSE))</f>
        <v>0</v>
      </c>
      <c r="AA336" s="35">
        <f t="shared" si="134"/>
        <v>0</v>
      </c>
      <c r="AB336" s="35">
        <f t="shared" si="134"/>
        <v>0</v>
      </c>
      <c r="AC336" s="35">
        <f>IFERROR(IF(OR($R336&lt;&gt;"Ja",VLOOKUP($D336,Listen!$A$2:$F$45,5,0)="Nein",E336&lt;IF(D336="LNG Anbindungsanlagen gemäß separater Festlegung",2022,2023)),$Y336,$W336),0)</f>
        <v>0</v>
      </c>
      <c r="AD336" s="35">
        <f>IFERROR(IF(OR($R336&lt;&gt;"Ja",VLOOKUP($D336,Listen!$A$2:$F$45,5,0)="Nein",E336&lt;IF(D336="LNG Anbindungsanlagen gemäß separater Festlegung",2022,2023)),$Y336,$W336),0)</f>
        <v>0</v>
      </c>
      <c r="AE336" s="35">
        <f>IFERROR(IF(OR($S336&lt;&gt;"Ja",VLOOKUP($D336,Listen!$A$2:$F$45,6,0)="Nein"),$Y336,$X336),0)</f>
        <v>0</v>
      </c>
      <c r="AF336" s="35">
        <f>IFERROR(IF(OR($S336&lt;&gt;"Ja",VLOOKUP($D336,Listen!$A$2:$F$45,6,0)="Nein"),$Y336,$X336),0)</f>
        <v>0</v>
      </c>
      <c r="AG336" s="35">
        <f>IFERROR(IF(OR($S336&lt;&gt;"Ja",VLOOKUP($D336,Listen!$A$2:$F$45,6,0)="Nein"),$Y336,$X336),0)</f>
        <v>0</v>
      </c>
      <c r="AH336" s="37">
        <f t="shared" si="135"/>
        <v>0</v>
      </c>
      <c r="AI336" s="147">
        <f>IFERROR(IF(VLOOKUP($D336,Listen!$A$2:$F$45,6,0)="Ja",MAX(BC336:BD336),D_SAV!$BC336),0)</f>
        <v>0</v>
      </c>
      <c r="AJ336" s="37">
        <f t="shared" si="136"/>
        <v>0</v>
      </c>
      <c r="AL336" s="149">
        <f t="shared" si="137"/>
        <v>0</v>
      </c>
      <c r="AM336" s="149">
        <f t="shared" si="138"/>
        <v>0</v>
      </c>
      <c r="AN336" s="149">
        <f t="shared" si="139"/>
        <v>0</v>
      </c>
      <c r="AO336" s="149">
        <f t="shared" si="140"/>
        <v>0</v>
      </c>
      <c r="AP336" s="149">
        <f t="shared" si="141"/>
        <v>0</v>
      </c>
      <c r="AQ336" s="149">
        <f t="shared" si="142"/>
        <v>0</v>
      </c>
      <c r="AR336" s="149">
        <f t="shared" si="143"/>
        <v>0</v>
      </c>
      <c r="AS336" s="149">
        <f t="shared" si="144"/>
        <v>0</v>
      </c>
      <c r="AT336" s="149">
        <f t="shared" si="145"/>
        <v>0</v>
      </c>
      <c r="AU336" s="149">
        <f t="shared" si="146"/>
        <v>0</v>
      </c>
      <c r="AV336" s="149">
        <f t="shared" si="147"/>
        <v>0</v>
      </c>
      <c r="AW336" s="149">
        <f t="shared" si="148"/>
        <v>0</v>
      </c>
      <c r="AX336" s="149">
        <f t="shared" si="149"/>
        <v>0</v>
      </c>
      <c r="AY336" s="149">
        <f t="shared" si="150"/>
        <v>0</v>
      </c>
      <c r="AZ336" s="149">
        <f t="shared" si="151"/>
        <v>0</v>
      </c>
      <c r="BA336" s="149">
        <f>IFERROR(IF(VLOOKUP($D336,Listen!$A$2:$F$45,6,0)="Ja",AX336-MAX(AY336:AZ336),AX336-AY336),0)</f>
        <v>0</v>
      </c>
      <c r="BB336" s="149">
        <f t="shared" si="152"/>
        <v>0</v>
      </c>
      <c r="BC336" s="149">
        <f t="shared" si="153"/>
        <v>0</v>
      </c>
      <c r="BD336" s="149">
        <f t="shared" si="154"/>
        <v>0</v>
      </c>
      <c r="BE336" s="149">
        <f>IFERROR(IF(VLOOKUP($D336,Listen!$A$2:$F$45,6,0)="Ja",BB336-MAX(BC336:BD336),BB336-BC336),0)</f>
        <v>0</v>
      </c>
    </row>
    <row r="337" spans="1:57" x14ac:dyDescent="0.25">
      <c r="A337" s="142">
        <v>333</v>
      </c>
      <c r="B337" s="143" t="str">
        <f>IF(AND(E337&lt;&gt;0,D337&lt;&gt;0,F337&lt;&gt;0),IF(C337&lt;&gt;0,CONCATENATE(C337,"-AGr",VLOOKUP(D337,Listen!$A$2:$D$45,4,FALSE),"-",E337,"-",F337,),CONCATENATE("AGr",VLOOKUP(D337,Listen!$A$2:$D$45,4,FALSE),"-",E337,"-",F337)),"keine vollständige ID")</f>
        <v>keine vollständige ID</v>
      </c>
      <c r="C337" s="28"/>
      <c r="D337" s="144"/>
      <c r="E337" s="144"/>
      <c r="F337" s="151"/>
      <c r="G337" s="12"/>
      <c r="H337" s="12"/>
      <c r="I337" s="12"/>
      <c r="J337" s="12"/>
      <c r="K337" s="12"/>
      <c r="L337" s="145">
        <f>IF(E337&gt;A_Stammdaten!$B$12,0,G337+H337-J337)</f>
        <v>0</v>
      </c>
      <c r="M337" s="12"/>
      <c r="N337" s="12"/>
      <c r="O337" s="12"/>
      <c r="P337" s="45">
        <f t="shared" si="131"/>
        <v>0</v>
      </c>
      <c r="Q337" s="26"/>
      <c r="R337" s="26"/>
      <c r="S337" s="26"/>
      <c r="T337" s="26"/>
      <c r="U337" s="146"/>
      <c r="V337" s="26"/>
      <c r="W337" s="46" t="str">
        <f t="shared" si="132"/>
        <v>-</v>
      </c>
      <c r="X337" s="46" t="str">
        <f t="shared" si="133"/>
        <v>-</v>
      </c>
      <c r="Y337" s="46">
        <f>IF(ISBLANK($D337),0,VLOOKUP($D337,Listen!$A$2:$C$45,2,FALSE))</f>
        <v>0</v>
      </c>
      <c r="Z337" s="46">
        <f>IF(ISBLANK($D337),0,VLOOKUP($D337,Listen!$A$2:$C$45,3,FALSE))</f>
        <v>0</v>
      </c>
      <c r="AA337" s="35">
        <f t="shared" si="134"/>
        <v>0</v>
      </c>
      <c r="AB337" s="35">
        <f t="shared" si="134"/>
        <v>0</v>
      </c>
      <c r="AC337" s="35">
        <f>IFERROR(IF(OR($R337&lt;&gt;"Ja",VLOOKUP($D337,Listen!$A$2:$F$45,5,0)="Nein",E337&lt;IF(D337="LNG Anbindungsanlagen gemäß separater Festlegung",2022,2023)),$Y337,$W337),0)</f>
        <v>0</v>
      </c>
      <c r="AD337" s="35">
        <f>IFERROR(IF(OR($R337&lt;&gt;"Ja",VLOOKUP($D337,Listen!$A$2:$F$45,5,0)="Nein",E337&lt;IF(D337="LNG Anbindungsanlagen gemäß separater Festlegung",2022,2023)),$Y337,$W337),0)</f>
        <v>0</v>
      </c>
      <c r="AE337" s="35">
        <f>IFERROR(IF(OR($S337&lt;&gt;"Ja",VLOOKUP($D337,Listen!$A$2:$F$45,6,0)="Nein"),$Y337,$X337),0)</f>
        <v>0</v>
      </c>
      <c r="AF337" s="35">
        <f>IFERROR(IF(OR($S337&lt;&gt;"Ja",VLOOKUP($D337,Listen!$A$2:$F$45,6,0)="Nein"),$Y337,$X337),0)</f>
        <v>0</v>
      </c>
      <c r="AG337" s="35">
        <f>IFERROR(IF(OR($S337&lt;&gt;"Ja",VLOOKUP($D337,Listen!$A$2:$F$45,6,0)="Nein"),$Y337,$X337),0)</f>
        <v>0</v>
      </c>
      <c r="AH337" s="37">
        <f t="shared" si="135"/>
        <v>0</v>
      </c>
      <c r="AI337" s="147">
        <f>IFERROR(IF(VLOOKUP($D337,Listen!$A$2:$F$45,6,0)="Ja",MAX(BC337:BD337),D_SAV!$BC337),0)</f>
        <v>0</v>
      </c>
      <c r="AJ337" s="37">
        <f t="shared" si="136"/>
        <v>0</v>
      </c>
      <c r="AL337" s="149">
        <f t="shared" si="137"/>
        <v>0</v>
      </c>
      <c r="AM337" s="149">
        <f t="shared" si="138"/>
        <v>0</v>
      </c>
      <c r="AN337" s="149">
        <f t="shared" si="139"/>
        <v>0</v>
      </c>
      <c r="AO337" s="149">
        <f t="shared" si="140"/>
        <v>0</v>
      </c>
      <c r="AP337" s="149">
        <f t="shared" si="141"/>
        <v>0</v>
      </c>
      <c r="AQ337" s="149">
        <f t="shared" si="142"/>
        <v>0</v>
      </c>
      <c r="AR337" s="149">
        <f t="shared" si="143"/>
        <v>0</v>
      </c>
      <c r="AS337" s="149">
        <f t="shared" si="144"/>
        <v>0</v>
      </c>
      <c r="AT337" s="149">
        <f t="shared" si="145"/>
        <v>0</v>
      </c>
      <c r="AU337" s="149">
        <f t="shared" si="146"/>
        <v>0</v>
      </c>
      <c r="AV337" s="149">
        <f t="shared" si="147"/>
        <v>0</v>
      </c>
      <c r="AW337" s="149">
        <f t="shared" si="148"/>
        <v>0</v>
      </c>
      <c r="AX337" s="149">
        <f t="shared" si="149"/>
        <v>0</v>
      </c>
      <c r="AY337" s="149">
        <f t="shared" si="150"/>
        <v>0</v>
      </c>
      <c r="AZ337" s="149">
        <f t="shared" si="151"/>
        <v>0</v>
      </c>
      <c r="BA337" s="149">
        <f>IFERROR(IF(VLOOKUP($D337,Listen!$A$2:$F$45,6,0)="Ja",AX337-MAX(AY337:AZ337),AX337-AY337),0)</f>
        <v>0</v>
      </c>
      <c r="BB337" s="149">
        <f t="shared" si="152"/>
        <v>0</v>
      </c>
      <c r="BC337" s="149">
        <f t="shared" si="153"/>
        <v>0</v>
      </c>
      <c r="BD337" s="149">
        <f t="shared" si="154"/>
        <v>0</v>
      </c>
      <c r="BE337" s="149">
        <f>IFERROR(IF(VLOOKUP($D337,Listen!$A$2:$F$45,6,0)="Ja",BB337-MAX(BC337:BD337),BB337-BC337),0)</f>
        <v>0</v>
      </c>
    </row>
    <row r="338" spans="1:57" x14ac:dyDescent="0.25">
      <c r="A338" s="142">
        <v>334</v>
      </c>
      <c r="B338" s="143" t="str">
        <f>IF(AND(E338&lt;&gt;0,D338&lt;&gt;0,F338&lt;&gt;0),IF(C338&lt;&gt;0,CONCATENATE(C338,"-AGr",VLOOKUP(D338,Listen!$A$2:$D$45,4,FALSE),"-",E338,"-",F338,),CONCATENATE("AGr",VLOOKUP(D338,Listen!$A$2:$D$45,4,FALSE),"-",E338,"-",F338)),"keine vollständige ID")</f>
        <v>keine vollständige ID</v>
      </c>
      <c r="C338" s="28"/>
      <c r="D338" s="144"/>
      <c r="E338" s="144"/>
      <c r="F338" s="151"/>
      <c r="G338" s="12"/>
      <c r="H338" s="12"/>
      <c r="I338" s="12"/>
      <c r="J338" s="12"/>
      <c r="K338" s="12"/>
      <c r="L338" s="145">
        <f>IF(E338&gt;A_Stammdaten!$B$12,0,G338+H338-J338)</f>
        <v>0</v>
      </c>
      <c r="M338" s="12"/>
      <c r="N338" s="12"/>
      <c r="O338" s="12"/>
      <c r="P338" s="45">
        <f t="shared" si="131"/>
        <v>0</v>
      </c>
      <c r="Q338" s="26"/>
      <c r="R338" s="26"/>
      <c r="S338" s="26"/>
      <c r="T338" s="26"/>
      <c r="U338" s="146"/>
      <c r="V338" s="26"/>
      <c r="W338" s="46" t="str">
        <f t="shared" si="132"/>
        <v>-</v>
      </c>
      <c r="X338" s="46" t="str">
        <f t="shared" si="133"/>
        <v>-</v>
      </c>
      <c r="Y338" s="46">
        <f>IF(ISBLANK($D338),0,VLOOKUP($D338,Listen!$A$2:$C$45,2,FALSE))</f>
        <v>0</v>
      </c>
      <c r="Z338" s="46">
        <f>IF(ISBLANK($D338),0,VLOOKUP($D338,Listen!$A$2:$C$45,3,FALSE))</f>
        <v>0</v>
      </c>
      <c r="AA338" s="35">
        <f t="shared" si="134"/>
        <v>0</v>
      </c>
      <c r="AB338" s="35">
        <f t="shared" si="134"/>
        <v>0</v>
      </c>
      <c r="AC338" s="35">
        <f>IFERROR(IF(OR($R338&lt;&gt;"Ja",VLOOKUP($D338,Listen!$A$2:$F$45,5,0)="Nein",E338&lt;IF(D338="LNG Anbindungsanlagen gemäß separater Festlegung",2022,2023)),$Y338,$W338),0)</f>
        <v>0</v>
      </c>
      <c r="AD338" s="35">
        <f>IFERROR(IF(OR($R338&lt;&gt;"Ja",VLOOKUP($D338,Listen!$A$2:$F$45,5,0)="Nein",E338&lt;IF(D338="LNG Anbindungsanlagen gemäß separater Festlegung",2022,2023)),$Y338,$W338),0)</f>
        <v>0</v>
      </c>
      <c r="AE338" s="35">
        <f>IFERROR(IF(OR($S338&lt;&gt;"Ja",VLOOKUP($D338,Listen!$A$2:$F$45,6,0)="Nein"),$Y338,$X338),0)</f>
        <v>0</v>
      </c>
      <c r="AF338" s="35">
        <f>IFERROR(IF(OR($S338&lt;&gt;"Ja",VLOOKUP($D338,Listen!$A$2:$F$45,6,0)="Nein"),$Y338,$X338),0)</f>
        <v>0</v>
      </c>
      <c r="AG338" s="35">
        <f>IFERROR(IF(OR($S338&lt;&gt;"Ja",VLOOKUP($D338,Listen!$A$2:$F$45,6,0)="Nein"),$Y338,$X338),0)</f>
        <v>0</v>
      </c>
      <c r="AH338" s="37">
        <f t="shared" si="135"/>
        <v>0</v>
      </c>
      <c r="AI338" s="147">
        <f>IFERROR(IF(VLOOKUP($D338,Listen!$A$2:$F$45,6,0)="Ja",MAX(BC338:BD338),D_SAV!$BC338),0)</f>
        <v>0</v>
      </c>
      <c r="AJ338" s="37">
        <f t="shared" si="136"/>
        <v>0</v>
      </c>
      <c r="AL338" s="149">
        <f t="shared" si="137"/>
        <v>0</v>
      </c>
      <c r="AM338" s="149">
        <f t="shared" si="138"/>
        <v>0</v>
      </c>
      <c r="AN338" s="149">
        <f t="shared" si="139"/>
        <v>0</v>
      </c>
      <c r="AO338" s="149">
        <f t="shared" si="140"/>
        <v>0</v>
      </c>
      <c r="AP338" s="149">
        <f t="shared" si="141"/>
        <v>0</v>
      </c>
      <c r="AQ338" s="149">
        <f t="shared" si="142"/>
        <v>0</v>
      </c>
      <c r="AR338" s="149">
        <f t="shared" si="143"/>
        <v>0</v>
      </c>
      <c r="AS338" s="149">
        <f t="shared" si="144"/>
        <v>0</v>
      </c>
      <c r="AT338" s="149">
        <f t="shared" si="145"/>
        <v>0</v>
      </c>
      <c r="AU338" s="149">
        <f t="shared" si="146"/>
        <v>0</v>
      </c>
      <c r="AV338" s="149">
        <f t="shared" si="147"/>
        <v>0</v>
      </c>
      <c r="AW338" s="149">
        <f t="shared" si="148"/>
        <v>0</v>
      </c>
      <c r="AX338" s="149">
        <f t="shared" si="149"/>
        <v>0</v>
      </c>
      <c r="AY338" s="149">
        <f t="shared" si="150"/>
        <v>0</v>
      </c>
      <c r="AZ338" s="149">
        <f t="shared" si="151"/>
        <v>0</v>
      </c>
      <c r="BA338" s="149">
        <f>IFERROR(IF(VLOOKUP($D338,Listen!$A$2:$F$45,6,0)="Ja",AX338-MAX(AY338:AZ338),AX338-AY338),0)</f>
        <v>0</v>
      </c>
      <c r="BB338" s="149">
        <f t="shared" si="152"/>
        <v>0</v>
      </c>
      <c r="BC338" s="149">
        <f t="shared" si="153"/>
        <v>0</v>
      </c>
      <c r="BD338" s="149">
        <f t="shared" si="154"/>
        <v>0</v>
      </c>
      <c r="BE338" s="149">
        <f>IFERROR(IF(VLOOKUP($D338,Listen!$A$2:$F$45,6,0)="Ja",BB338-MAX(BC338:BD338),BB338-BC338),0)</f>
        <v>0</v>
      </c>
    </row>
    <row r="339" spans="1:57" x14ac:dyDescent="0.25">
      <c r="A339" s="142">
        <v>335</v>
      </c>
      <c r="B339" s="143" t="str">
        <f>IF(AND(E339&lt;&gt;0,D339&lt;&gt;0,F339&lt;&gt;0),IF(C339&lt;&gt;0,CONCATENATE(C339,"-AGr",VLOOKUP(D339,Listen!$A$2:$D$45,4,FALSE),"-",E339,"-",F339,),CONCATENATE("AGr",VLOOKUP(D339,Listen!$A$2:$D$45,4,FALSE),"-",E339,"-",F339)),"keine vollständige ID")</f>
        <v>keine vollständige ID</v>
      </c>
      <c r="C339" s="28"/>
      <c r="D339" s="144"/>
      <c r="E339" s="144"/>
      <c r="F339" s="151"/>
      <c r="G339" s="12"/>
      <c r="H339" s="12"/>
      <c r="I339" s="12"/>
      <c r="J339" s="12"/>
      <c r="K339" s="12"/>
      <c r="L339" s="145">
        <f>IF(E339&gt;A_Stammdaten!$B$12,0,G339+H339-J339)</f>
        <v>0</v>
      </c>
      <c r="M339" s="12"/>
      <c r="N339" s="12"/>
      <c r="O339" s="12"/>
      <c r="P339" s="45">
        <f t="shared" si="131"/>
        <v>0</v>
      </c>
      <c r="Q339" s="26"/>
      <c r="R339" s="26"/>
      <c r="S339" s="26"/>
      <c r="T339" s="26"/>
      <c r="U339" s="146"/>
      <c r="V339" s="26"/>
      <c r="W339" s="46" t="str">
        <f t="shared" si="132"/>
        <v>-</v>
      </c>
      <c r="X339" s="46" t="str">
        <f t="shared" si="133"/>
        <v>-</v>
      </c>
      <c r="Y339" s="46">
        <f>IF(ISBLANK($D339),0,VLOOKUP($D339,Listen!$A$2:$C$45,2,FALSE))</f>
        <v>0</v>
      </c>
      <c r="Z339" s="46">
        <f>IF(ISBLANK($D339),0,VLOOKUP($D339,Listen!$A$2:$C$45,3,FALSE))</f>
        <v>0</v>
      </c>
      <c r="AA339" s="35">
        <f t="shared" si="134"/>
        <v>0</v>
      </c>
      <c r="AB339" s="35">
        <f t="shared" si="134"/>
        <v>0</v>
      </c>
      <c r="AC339" s="35">
        <f>IFERROR(IF(OR($R339&lt;&gt;"Ja",VLOOKUP($D339,Listen!$A$2:$F$45,5,0)="Nein",E339&lt;IF(D339="LNG Anbindungsanlagen gemäß separater Festlegung",2022,2023)),$Y339,$W339),0)</f>
        <v>0</v>
      </c>
      <c r="AD339" s="35">
        <f>IFERROR(IF(OR($R339&lt;&gt;"Ja",VLOOKUP($D339,Listen!$A$2:$F$45,5,0)="Nein",E339&lt;IF(D339="LNG Anbindungsanlagen gemäß separater Festlegung",2022,2023)),$Y339,$W339),0)</f>
        <v>0</v>
      </c>
      <c r="AE339" s="35">
        <f>IFERROR(IF(OR($S339&lt;&gt;"Ja",VLOOKUP($D339,Listen!$A$2:$F$45,6,0)="Nein"),$Y339,$X339),0)</f>
        <v>0</v>
      </c>
      <c r="AF339" s="35">
        <f>IFERROR(IF(OR($S339&lt;&gt;"Ja",VLOOKUP($D339,Listen!$A$2:$F$45,6,0)="Nein"),$Y339,$X339),0)</f>
        <v>0</v>
      </c>
      <c r="AG339" s="35">
        <f>IFERROR(IF(OR($S339&lt;&gt;"Ja",VLOOKUP($D339,Listen!$A$2:$F$45,6,0)="Nein"),$Y339,$X339),0)</f>
        <v>0</v>
      </c>
      <c r="AH339" s="37">
        <f t="shared" si="135"/>
        <v>0</v>
      </c>
      <c r="AI339" s="147">
        <f>IFERROR(IF(VLOOKUP($D339,Listen!$A$2:$F$45,6,0)="Ja",MAX(BC339:BD339),D_SAV!$BC339),0)</f>
        <v>0</v>
      </c>
      <c r="AJ339" s="37">
        <f t="shared" si="136"/>
        <v>0</v>
      </c>
      <c r="AL339" s="149">
        <f t="shared" si="137"/>
        <v>0</v>
      </c>
      <c r="AM339" s="149">
        <f t="shared" si="138"/>
        <v>0</v>
      </c>
      <c r="AN339" s="149">
        <f t="shared" si="139"/>
        <v>0</v>
      </c>
      <c r="AO339" s="149">
        <f t="shared" si="140"/>
        <v>0</v>
      </c>
      <c r="AP339" s="149">
        <f t="shared" si="141"/>
        <v>0</v>
      </c>
      <c r="AQ339" s="149">
        <f t="shared" si="142"/>
        <v>0</v>
      </c>
      <c r="AR339" s="149">
        <f t="shared" si="143"/>
        <v>0</v>
      </c>
      <c r="AS339" s="149">
        <f t="shared" si="144"/>
        <v>0</v>
      </c>
      <c r="AT339" s="149">
        <f t="shared" si="145"/>
        <v>0</v>
      </c>
      <c r="AU339" s="149">
        <f t="shared" si="146"/>
        <v>0</v>
      </c>
      <c r="AV339" s="149">
        <f t="shared" si="147"/>
        <v>0</v>
      </c>
      <c r="AW339" s="149">
        <f t="shared" si="148"/>
        <v>0</v>
      </c>
      <c r="AX339" s="149">
        <f t="shared" si="149"/>
        <v>0</v>
      </c>
      <c r="AY339" s="149">
        <f t="shared" si="150"/>
        <v>0</v>
      </c>
      <c r="AZ339" s="149">
        <f t="shared" si="151"/>
        <v>0</v>
      </c>
      <c r="BA339" s="149">
        <f>IFERROR(IF(VLOOKUP($D339,Listen!$A$2:$F$45,6,0)="Ja",AX339-MAX(AY339:AZ339),AX339-AY339),0)</f>
        <v>0</v>
      </c>
      <c r="BB339" s="149">
        <f t="shared" si="152"/>
        <v>0</v>
      </c>
      <c r="BC339" s="149">
        <f t="shared" si="153"/>
        <v>0</v>
      </c>
      <c r="BD339" s="149">
        <f t="shared" si="154"/>
        <v>0</v>
      </c>
      <c r="BE339" s="149">
        <f>IFERROR(IF(VLOOKUP($D339,Listen!$A$2:$F$45,6,0)="Ja",BB339-MAX(BC339:BD339),BB339-BC339),0)</f>
        <v>0</v>
      </c>
    </row>
    <row r="340" spans="1:57" x14ac:dyDescent="0.25">
      <c r="A340" s="142">
        <v>336</v>
      </c>
      <c r="B340" s="143" t="str">
        <f>IF(AND(E340&lt;&gt;0,D340&lt;&gt;0,F340&lt;&gt;0),IF(C340&lt;&gt;0,CONCATENATE(C340,"-AGr",VLOOKUP(D340,Listen!$A$2:$D$45,4,FALSE),"-",E340,"-",F340,),CONCATENATE("AGr",VLOOKUP(D340,Listen!$A$2:$D$45,4,FALSE),"-",E340,"-",F340)),"keine vollständige ID")</f>
        <v>keine vollständige ID</v>
      </c>
      <c r="C340" s="28"/>
      <c r="D340" s="144"/>
      <c r="E340" s="144"/>
      <c r="F340" s="151"/>
      <c r="G340" s="12"/>
      <c r="H340" s="12"/>
      <c r="I340" s="12"/>
      <c r="J340" s="12"/>
      <c r="K340" s="12"/>
      <c r="L340" s="145">
        <f>IF(E340&gt;A_Stammdaten!$B$12,0,G340+H340-J340)</f>
        <v>0</v>
      </c>
      <c r="M340" s="12"/>
      <c r="N340" s="12"/>
      <c r="O340" s="12"/>
      <c r="P340" s="45">
        <f t="shared" si="131"/>
        <v>0</v>
      </c>
      <c r="Q340" s="26"/>
      <c r="R340" s="26"/>
      <c r="S340" s="26"/>
      <c r="T340" s="26"/>
      <c r="U340" s="146"/>
      <c r="V340" s="26"/>
      <c r="W340" s="46" t="str">
        <f t="shared" si="132"/>
        <v>-</v>
      </c>
      <c r="X340" s="46" t="str">
        <f t="shared" si="133"/>
        <v>-</v>
      </c>
      <c r="Y340" s="46">
        <f>IF(ISBLANK($D340),0,VLOOKUP($D340,Listen!$A$2:$C$45,2,FALSE))</f>
        <v>0</v>
      </c>
      <c r="Z340" s="46">
        <f>IF(ISBLANK($D340),0,VLOOKUP($D340,Listen!$A$2:$C$45,3,FALSE))</f>
        <v>0</v>
      </c>
      <c r="AA340" s="35">
        <f t="shared" si="134"/>
        <v>0</v>
      </c>
      <c r="AB340" s="35">
        <f t="shared" si="134"/>
        <v>0</v>
      </c>
      <c r="AC340" s="35">
        <f>IFERROR(IF(OR($R340&lt;&gt;"Ja",VLOOKUP($D340,Listen!$A$2:$F$45,5,0)="Nein",E340&lt;IF(D340="LNG Anbindungsanlagen gemäß separater Festlegung",2022,2023)),$Y340,$W340),0)</f>
        <v>0</v>
      </c>
      <c r="AD340" s="35">
        <f>IFERROR(IF(OR($R340&lt;&gt;"Ja",VLOOKUP($D340,Listen!$A$2:$F$45,5,0)="Nein",E340&lt;IF(D340="LNG Anbindungsanlagen gemäß separater Festlegung",2022,2023)),$Y340,$W340),0)</f>
        <v>0</v>
      </c>
      <c r="AE340" s="35">
        <f>IFERROR(IF(OR($S340&lt;&gt;"Ja",VLOOKUP($D340,Listen!$A$2:$F$45,6,0)="Nein"),$Y340,$X340),0)</f>
        <v>0</v>
      </c>
      <c r="AF340" s="35">
        <f>IFERROR(IF(OR($S340&lt;&gt;"Ja",VLOOKUP($D340,Listen!$A$2:$F$45,6,0)="Nein"),$Y340,$X340),0)</f>
        <v>0</v>
      </c>
      <c r="AG340" s="35">
        <f>IFERROR(IF(OR($S340&lt;&gt;"Ja",VLOOKUP($D340,Listen!$A$2:$F$45,6,0)="Nein"),$Y340,$X340),0)</f>
        <v>0</v>
      </c>
      <c r="AH340" s="37">
        <f t="shared" si="135"/>
        <v>0</v>
      </c>
      <c r="AI340" s="147">
        <f>IFERROR(IF(VLOOKUP($D340,Listen!$A$2:$F$45,6,0)="Ja",MAX(BC340:BD340),D_SAV!$BC340),0)</f>
        <v>0</v>
      </c>
      <c r="AJ340" s="37">
        <f t="shared" si="136"/>
        <v>0</v>
      </c>
      <c r="AL340" s="149">
        <f t="shared" si="137"/>
        <v>0</v>
      </c>
      <c r="AM340" s="149">
        <f t="shared" si="138"/>
        <v>0</v>
      </c>
      <c r="AN340" s="149">
        <f t="shared" si="139"/>
        <v>0</v>
      </c>
      <c r="AO340" s="149">
        <f t="shared" si="140"/>
        <v>0</v>
      </c>
      <c r="AP340" s="149">
        <f t="shared" si="141"/>
        <v>0</v>
      </c>
      <c r="AQ340" s="149">
        <f t="shared" si="142"/>
        <v>0</v>
      </c>
      <c r="AR340" s="149">
        <f t="shared" si="143"/>
        <v>0</v>
      </c>
      <c r="AS340" s="149">
        <f t="shared" si="144"/>
        <v>0</v>
      </c>
      <c r="AT340" s="149">
        <f t="shared" si="145"/>
        <v>0</v>
      </c>
      <c r="AU340" s="149">
        <f t="shared" si="146"/>
        <v>0</v>
      </c>
      <c r="AV340" s="149">
        <f t="shared" si="147"/>
        <v>0</v>
      </c>
      <c r="AW340" s="149">
        <f t="shared" si="148"/>
        <v>0</v>
      </c>
      <c r="AX340" s="149">
        <f t="shared" si="149"/>
        <v>0</v>
      </c>
      <c r="AY340" s="149">
        <f t="shared" si="150"/>
        <v>0</v>
      </c>
      <c r="AZ340" s="149">
        <f t="shared" si="151"/>
        <v>0</v>
      </c>
      <c r="BA340" s="149">
        <f>IFERROR(IF(VLOOKUP($D340,Listen!$A$2:$F$45,6,0)="Ja",AX340-MAX(AY340:AZ340),AX340-AY340),0)</f>
        <v>0</v>
      </c>
      <c r="BB340" s="149">
        <f t="shared" si="152"/>
        <v>0</v>
      </c>
      <c r="BC340" s="149">
        <f t="shared" si="153"/>
        <v>0</v>
      </c>
      <c r="BD340" s="149">
        <f t="shared" si="154"/>
        <v>0</v>
      </c>
      <c r="BE340" s="149">
        <f>IFERROR(IF(VLOOKUP($D340,Listen!$A$2:$F$45,6,0)="Ja",BB340-MAX(BC340:BD340),BB340-BC340),0)</f>
        <v>0</v>
      </c>
    </row>
    <row r="341" spans="1:57" x14ac:dyDescent="0.25">
      <c r="A341" s="142">
        <v>337</v>
      </c>
      <c r="B341" s="143" t="str">
        <f>IF(AND(E341&lt;&gt;0,D341&lt;&gt;0,F341&lt;&gt;0),IF(C341&lt;&gt;0,CONCATENATE(C341,"-AGr",VLOOKUP(D341,Listen!$A$2:$D$45,4,FALSE),"-",E341,"-",F341,),CONCATENATE("AGr",VLOOKUP(D341,Listen!$A$2:$D$45,4,FALSE),"-",E341,"-",F341)),"keine vollständige ID")</f>
        <v>keine vollständige ID</v>
      </c>
      <c r="C341" s="28"/>
      <c r="D341" s="144"/>
      <c r="E341" s="144"/>
      <c r="F341" s="151"/>
      <c r="G341" s="12"/>
      <c r="H341" s="12"/>
      <c r="I341" s="12"/>
      <c r="J341" s="12"/>
      <c r="K341" s="12"/>
      <c r="L341" s="145">
        <f>IF(E341&gt;A_Stammdaten!$B$12,0,G341+H341-J341)</f>
        <v>0</v>
      </c>
      <c r="M341" s="12"/>
      <c r="N341" s="12"/>
      <c r="O341" s="12"/>
      <c r="P341" s="45">
        <f t="shared" si="131"/>
        <v>0</v>
      </c>
      <c r="Q341" s="26"/>
      <c r="R341" s="26"/>
      <c r="S341" s="26"/>
      <c r="T341" s="26"/>
      <c r="U341" s="146"/>
      <c r="V341" s="26"/>
      <c r="W341" s="46" t="str">
        <f t="shared" si="132"/>
        <v>-</v>
      </c>
      <c r="X341" s="46" t="str">
        <f t="shared" si="133"/>
        <v>-</v>
      </c>
      <c r="Y341" s="46">
        <f>IF(ISBLANK($D341),0,VLOOKUP($D341,Listen!$A$2:$C$45,2,FALSE))</f>
        <v>0</v>
      </c>
      <c r="Z341" s="46">
        <f>IF(ISBLANK($D341),0,VLOOKUP($D341,Listen!$A$2:$C$45,3,FALSE))</f>
        <v>0</v>
      </c>
      <c r="AA341" s="35">
        <f t="shared" si="134"/>
        <v>0</v>
      </c>
      <c r="AB341" s="35">
        <f t="shared" si="134"/>
        <v>0</v>
      </c>
      <c r="AC341" s="35">
        <f>IFERROR(IF(OR($R341&lt;&gt;"Ja",VLOOKUP($D341,Listen!$A$2:$F$45,5,0)="Nein",E341&lt;IF(D341="LNG Anbindungsanlagen gemäß separater Festlegung",2022,2023)),$Y341,$W341),0)</f>
        <v>0</v>
      </c>
      <c r="AD341" s="35">
        <f>IFERROR(IF(OR($R341&lt;&gt;"Ja",VLOOKUP($D341,Listen!$A$2:$F$45,5,0)="Nein",E341&lt;IF(D341="LNG Anbindungsanlagen gemäß separater Festlegung",2022,2023)),$Y341,$W341),0)</f>
        <v>0</v>
      </c>
      <c r="AE341" s="35">
        <f>IFERROR(IF(OR($S341&lt;&gt;"Ja",VLOOKUP($D341,Listen!$A$2:$F$45,6,0)="Nein"),$Y341,$X341),0)</f>
        <v>0</v>
      </c>
      <c r="AF341" s="35">
        <f>IFERROR(IF(OR($S341&lt;&gt;"Ja",VLOOKUP($D341,Listen!$A$2:$F$45,6,0)="Nein"),$Y341,$X341),0)</f>
        <v>0</v>
      </c>
      <c r="AG341" s="35">
        <f>IFERROR(IF(OR($S341&lt;&gt;"Ja",VLOOKUP($D341,Listen!$A$2:$F$45,6,0)="Nein"),$Y341,$X341),0)</f>
        <v>0</v>
      </c>
      <c r="AH341" s="37">
        <f t="shared" si="135"/>
        <v>0</v>
      </c>
      <c r="AI341" s="147">
        <f>IFERROR(IF(VLOOKUP($D341,Listen!$A$2:$F$45,6,0)="Ja",MAX(BC341:BD341),D_SAV!$BC341),0)</f>
        <v>0</v>
      </c>
      <c r="AJ341" s="37">
        <f t="shared" si="136"/>
        <v>0</v>
      </c>
      <c r="AL341" s="149">
        <f t="shared" si="137"/>
        <v>0</v>
      </c>
      <c r="AM341" s="149">
        <f t="shared" si="138"/>
        <v>0</v>
      </c>
      <c r="AN341" s="149">
        <f t="shared" si="139"/>
        <v>0</v>
      </c>
      <c r="AO341" s="149">
        <f t="shared" si="140"/>
        <v>0</v>
      </c>
      <c r="AP341" s="149">
        <f t="shared" si="141"/>
        <v>0</v>
      </c>
      <c r="AQ341" s="149">
        <f t="shared" si="142"/>
        <v>0</v>
      </c>
      <c r="AR341" s="149">
        <f t="shared" si="143"/>
        <v>0</v>
      </c>
      <c r="AS341" s="149">
        <f t="shared" si="144"/>
        <v>0</v>
      </c>
      <c r="AT341" s="149">
        <f t="shared" si="145"/>
        <v>0</v>
      </c>
      <c r="AU341" s="149">
        <f t="shared" si="146"/>
        <v>0</v>
      </c>
      <c r="AV341" s="149">
        <f t="shared" si="147"/>
        <v>0</v>
      </c>
      <c r="AW341" s="149">
        <f t="shared" si="148"/>
        <v>0</v>
      </c>
      <c r="AX341" s="149">
        <f t="shared" si="149"/>
        <v>0</v>
      </c>
      <c r="AY341" s="149">
        <f t="shared" si="150"/>
        <v>0</v>
      </c>
      <c r="AZ341" s="149">
        <f t="shared" si="151"/>
        <v>0</v>
      </c>
      <c r="BA341" s="149">
        <f>IFERROR(IF(VLOOKUP($D341,Listen!$A$2:$F$45,6,0)="Ja",AX341-MAX(AY341:AZ341),AX341-AY341),0)</f>
        <v>0</v>
      </c>
      <c r="BB341" s="149">
        <f t="shared" si="152"/>
        <v>0</v>
      </c>
      <c r="BC341" s="149">
        <f t="shared" si="153"/>
        <v>0</v>
      </c>
      <c r="BD341" s="149">
        <f t="shared" si="154"/>
        <v>0</v>
      </c>
      <c r="BE341" s="149">
        <f>IFERROR(IF(VLOOKUP($D341,Listen!$A$2:$F$45,6,0)="Ja",BB341-MAX(BC341:BD341),BB341-BC341),0)</f>
        <v>0</v>
      </c>
    </row>
    <row r="342" spans="1:57" x14ac:dyDescent="0.25">
      <c r="A342" s="142">
        <v>338</v>
      </c>
      <c r="B342" s="143" t="str">
        <f>IF(AND(E342&lt;&gt;0,D342&lt;&gt;0,F342&lt;&gt;0),IF(C342&lt;&gt;0,CONCATENATE(C342,"-AGr",VLOOKUP(D342,Listen!$A$2:$D$45,4,FALSE),"-",E342,"-",F342,),CONCATENATE("AGr",VLOOKUP(D342,Listen!$A$2:$D$45,4,FALSE),"-",E342,"-",F342)),"keine vollständige ID")</f>
        <v>keine vollständige ID</v>
      </c>
      <c r="C342" s="28"/>
      <c r="D342" s="144"/>
      <c r="E342" s="144"/>
      <c r="F342" s="151"/>
      <c r="G342" s="12"/>
      <c r="H342" s="12"/>
      <c r="I342" s="12"/>
      <c r="J342" s="12"/>
      <c r="K342" s="12"/>
      <c r="L342" s="145">
        <f>IF(E342&gt;A_Stammdaten!$B$12,0,G342+H342-J342)</f>
        <v>0</v>
      </c>
      <c r="M342" s="12"/>
      <c r="N342" s="12"/>
      <c r="O342" s="12"/>
      <c r="P342" s="45">
        <f t="shared" si="131"/>
        <v>0</v>
      </c>
      <c r="Q342" s="26"/>
      <c r="R342" s="26"/>
      <c r="S342" s="26"/>
      <c r="T342" s="26"/>
      <c r="U342" s="146"/>
      <c r="V342" s="26"/>
      <c r="W342" s="46" t="str">
        <f t="shared" si="132"/>
        <v>-</v>
      </c>
      <c r="X342" s="46" t="str">
        <f t="shared" si="133"/>
        <v>-</v>
      </c>
      <c r="Y342" s="46">
        <f>IF(ISBLANK($D342),0,VLOOKUP($D342,Listen!$A$2:$C$45,2,FALSE))</f>
        <v>0</v>
      </c>
      <c r="Z342" s="46">
        <f>IF(ISBLANK($D342),0,VLOOKUP($D342,Listen!$A$2:$C$45,3,FALSE))</f>
        <v>0</v>
      </c>
      <c r="AA342" s="35">
        <f t="shared" si="134"/>
        <v>0</v>
      </c>
      <c r="AB342" s="35">
        <f t="shared" si="134"/>
        <v>0</v>
      </c>
      <c r="AC342" s="35">
        <f>IFERROR(IF(OR($R342&lt;&gt;"Ja",VLOOKUP($D342,Listen!$A$2:$F$45,5,0)="Nein",E342&lt;IF(D342="LNG Anbindungsanlagen gemäß separater Festlegung",2022,2023)),$Y342,$W342),0)</f>
        <v>0</v>
      </c>
      <c r="AD342" s="35">
        <f>IFERROR(IF(OR($R342&lt;&gt;"Ja",VLOOKUP($D342,Listen!$A$2:$F$45,5,0)="Nein",E342&lt;IF(D342="LNG Anbindungsanlagen gemäß separater Festlegung",2022,2023)),$Y342,$W342),0)</f>
        <v>0</v>
      </c>
      <c r="AE342" s="35">
        <f>IFERROR(IF(OR($S342&lt;&gt;"Ja",VLOOKUP($D342,Listen!$A$2:$F$45,6,0)="Nein"),$Y342,$X342),0)</f>
        <v>0</v>
      </c>
      <c r="AF342" s="35">
        <f>IFERROR(IF(OR($S342&lt;&gt;"Ja",VLOOKUP($D342,Listen!$A$2:$F$45,6,0)="Nein"),$Y342,$X342),0)</f>
        <v>0</v>
      </c>
      <c r="AG342" s="35">
        <f>IFERROR(IF(OR($S342&lt;&gt;"Ja",VLOOKUP($D342,Listen!$A$2:$F$45,6,0)="Nein"),$Y342,$X342),0)</f>
        <v>0</v>
      </c>
      <c r="AH342" s="37">
        <f t="shared" si="135"/>
        <v>0</v>
      </c>
      <c r="AI342" s="147">
        <f>IFERROR(IF(VLOOKUP($D342,Listen!$A$2:$F$45,6,0)="Ja",MAX(BC342:BD342),D_SAV!$BC342),0)</f>
        <v>0</v>
      </c>
      <c r="AJ342" s="37">
        <f t="shared" si="136"/>
        <v>0</v>
      </c>
      <c r="AL342" s="149">
        <f t="shared" si="137"/>
        <v>0</v>
      </c>
      <c r="AM342" s="149">
        <f t="shared" si="138"/>
        <v>0</v>
      </c>
      <c r="AN342" s="149">
        <f t="shared" si="139"/>
        <v>0</v>
      </c>
      <c r="AO342" s="149">
        <f t="shared" si="140"/>
        <v>0</v>
      </c>
      <c r="AP342" s="149">
        <f t="shared" si="141"/>
        <v>0</v>
      </c>
      <c r="AQ342" s="149">
        <f t="shared" si="142"/>
        <v>0</v>
      </c>
      <c r="AR342" s="149">
        <f t="shared" si="143"/>
        <v>0</v>
      </c>
      <c r="AS342" s="149">
        <f t="shared" si="144"/>
        <v>0</v>
      </c>
      <c r="AT342" s="149">
        <f t="shared" si="145"/>
        <v>0</v>
      </c>
      <c r="AU342" s="149">
        <f t="shared" si="146"/>
        <v>0</v>
      </c>
      <c r="AV342" s="149">
        <f t="shared" si="147"/>
        <v>0</v>
      </c>
      <c r="AW342" s="149">
        <f t="shared" si="148"/>
        <v>0</v>
      </c>
      <c r="AX342" s="149">
        <f t="shared" si="149"/>
        <v>0</v>
      </c>
      <c r="AY342" s="149">
        <f t="shared" si="150"/>
        <v>0</v>
      </c>
      <c r="AZ342" s="149">
        <f t="shared" si="151"/>
        <v>0</v>
      </c>
      <c r="BA342" s="149">
        <f>IFERROR(IF(VLOOKUP($D342,Listen!$A$2:$F$45,6,0)="Ja",AX342-MAX(AY342:AZ342),AX342-AY342),0)</f>
        <v>0</v>
      </c>
      <c r="BB342" s="149">
        <f t="shared" si="152"/>
        <v>0</v>
      </c>
      <c r="BC342" s="149">
        <f t="shared" si="153"/>
        <v>0</v>
      </c>
      <c r="BD342" s="149">
        <f t="shared" si="154"/>
        <v>0</v>
      </c>
      <c r="BE342" s="149">
        <f>IFERROR(IF(VLOOKUP($D342,Listen!$A$2:$F$45,6,0)="Ja",BB342-MAX(BC342:BD342),BB342-BC342),0)</f>
        <v>0</v>
      </c>
    </row>
    <row r="343" spans="1:57" x14ac:dyDescent="0.25">
      <c r="A343" s="142">
        <v>339</v>
      </c>
      <c r="B343" s="143" t="str">
        <f>IF(AND(E343&lt;&gt;0,D343&lt;&gt;0,F343&lt;&gt;0),IF(C343&lt;&gt;0,CONCATENATE(C343,"-AGr",VLOOKUP(D343,Listen!$A$2:$D$45,4,FALSE),"-",E343,"-",F343,),CONCATENATE("AGr",VLOOKUP(D343,Listen!$A$2:$D$45,4,FALSE),"-",E343,"-",F343)),"keine vollständige ID")</f>
        <v>keine vollständige ID</v>
      </c>
      <c r="C343" s="28"/>
      <c r="D343" s="144"/>
      <c r="E343" s="144"/>
      <c r="F343" s="151"/>
      <c r="G343" s="12"/>
      <c r="H343" s="12"/>
      <c r="I343" s="12"/>
      <c r="J343" s="12"/>
      <c r="K343" s="12"/>
      <c r="L343" s="145">
        <f>IF(E343&gt;A_Stammdaten!$B$12,0,G343+H343-J343)</f>
        <v>0</v>
      </c>
      <c r="M343" s="12"/>
      <c r="N343" s="12"/>
      <c r="O343" s="12"/>
      <c r="P343" s="45">
        <f t="shared" si="131"/>
        <v>0</v>
      </c>
      <c r="Q343" s="26"/>
      <c r="R343" s="26"/>
      <c r="S343" s="26"/>
      <c r="T343" s="26"/>
      <c r="U343" s="146"/>
      <c r="V343" s="26"/>
      <c r="W343" s="46" t="str">
        <f t="shared" si="132"/>
        <v>-</v>
      </c>
      <c r="X343" s="46" t="str">
        <f t="shared" si="133"/>
        <v>-</v>
      </c>
      <c r="Y343" s="46">
        <f>IF(ISBLANK($D343),0,VLOOKUP($D343,Listen!$A$2:$C$45,2,FALSE))</f>
        <v>0</v>
      </c>
      <c r="Z343" s="46">
        <f>IF(ISBLANK($D343),0,VLOOKUP($D343,Listen!$A$2:$C$45,3,FALSE))</f>
        <v>0</v>
      </c>
      <c r="AA343" s="35">
        <f t="shared" si="134"/>
        <v>0</v>
      </c>
      <c r="AB343" s="35">
        <f t="shared" si="134"/>
        <v>0</v>
      </c>
      <c r="AC343" s="35">
        <f>IFERROR(IF(OR($R343&lt;&gt;"Ja",VLOOKUP($D343,Listen!$A$2:$F$45,5,0)="Nein",E343&lt;IF(D343="LNG Anbindungsanlagen gemäß separater Festlegung",2022,2023)),$Y343,$W343),0)</f>
        <v>0</v>
      </c>
      <c r="AD343" s="35">
        <f>IFERROR(IF(OR($R343&lt;&gt;"Ja",VLOOKUP($D343,Listen!$A$2:$F$45,5,0)="Nein",E343&lt;IF(D343="LNG Anbindungsanlagen gemäß separater Festlegung",2022,2023)),$Y343,$W343),0)</f>
        <v>0</v>
      </c>
      <c r="AE343" s="35">
        <f>IFERROR(IF(OR($S343&lt;&gt;"Ja",VLOOKUP($D343,Listen!$A$2:$F$45,6,0)="Nein"),$Y343,$X343),0)</f>
        <v>0</v>
      </c>
      <c r="AF343" s="35">
        <f>IFERROR(IF(OR($S343&lt;&gt;"Ja",VLOOKUP($D343,Listen!$A$2:$F$45,6,0)="Nein"),$Y343,$X343),0)</f>
        <v>0</v>
      </c>
      <c r="AG343" s="35">
        <f>IFERROR(IF(OR($S343&lt;&gt;"Ja",VLOOKUP($D343,Listen!$A$2:$F$45,6,0)="Nein"),$Y343,$X343),0)</f>
        <v>0</v>
      </c>
      <c r="AH343" s="37">
        <f t="shared" si="135"/>
        <v>0</v>
      </c>
      <c r="AI343" s="147">
        <f>IFERROR(IF(VLOOKUP($D343,Listen!$A$2:$F$45,6,0)="Ja",MAX(BC343:BD343),D_SAV!$BC343),0)</f>
        <v>0</v>
      </c>
      <c r="AJ343" s="37">
        <f t="shared" si="136"/>
        <v>0</v>
      </c>
      <c r="AL343" s="149">
        <f t="shared" si="137"/>
        <v>0</v>
      </c>
      <c r="AM343" s="149">
        <f t="shared" si="138"/>
        <v>0</v>
      </c>
      <c r="AN343" s="149">
        <f t="shared" si="139"/>
        <v>0</v>
      </c>
      <c r="AO343" s="149">
        <f t="shared" si="140"/>
        <v>0</v>
      </c>
      <c r="AP343" s="149">
        <f t="shared" si="141"/>
        <v>0</v>
      </c>
      <c r="AQ343" s="149">
        <f t="shared" si="142"/>
        <v>0</v>
      </c>
      <c r="AR343" s="149">
        <f t="shared" si="143"/>
        <v>0</v>
      </c>
      <c r="AS343" s="149">
        <f t="shared" si="144"/>
        <v>0</v>
      </c>
      <c r="AT343" s="149">
        <f t="shared" si="145"/>
        <v>0</v>
      </c>
      <c r="AU343" s="149">
        <f t="shared" si="146"/>
        <v>0</v>
      </c>
      <c r="AV343" s="149">
        <f t="shared" si="147"/>
        <v>0</v>
      </c>
      <c r="AW343" s="149">
        <f t="shared" si="148"/>
        <v>0</v>
      </c>
      <c r="AX343" s="149">
        <f t="shared" si="149"/>
        <v>0</v>
      </c>
      <c r="AY343" s="149">
        <f t="shared" si="150"/>
        <v>0</v>
      </c>
      <c r="AZ343" s="149">
        <f t="shared" si="151"/>
        <v>0</v>
      </c>
      <c r="BA343" s="149">
        <f>IFERROR(IF(VLOOKUP($D343,Listen!$A$2:$F$45,6,0)="Ja",AX343-MAX(AY343:AZ343),AX343-AY343),0)</f>
        <v>0</v>
      </c>
      <c r="BB343" s="149">
        <f t="shared" si="152"/>
        <v>0</v>
      </c>
      <c r="BC343" s="149">
        <f t="shared" si="153"/>
        <v>0</v>
      </c>
      <c r="BD343" s="149">
        <f t="shared" si="154"/>
        <v>0</v>
      </c>
      <c r="BE343" s="149">
        <f>IFERROR(IF(VLOOKUP($D343,Listen!$A$2:$F$45,6,0)="Ja",BB343-MAX(BC343:BD343),BB343-BC343),0)</f>
        <v>0</v>
      </c>
    </row>
    <row r="344" spans="1:57" x14ac:dyDescent="0.25">
      <c r="A344" s="142">
        <v>340</v>
      </c>
      <c r="B344" s="143" t="str">
        <f>IF(AND(E344&lt;&gt;0,D344&lt;&gt;0,F344&lt;&gt;0),IF(C344&lt;&gt;0,CONCATENATE(C344,"-AGr",VLOOKUP(D344,Listen!$A$2:$D$45,4,FALSE),"-",E344,"-",F344,),CONCATENATE("AGr",VLOOKUP(D344,Listen!$A$2:$D$45,4,FALSE),"-",E344,"-",F344)),"keine vollständige ID")</f>
        <v>keine vollständige ID</v>
      </c>
      <c r="C344" s="28"/>
      <c r="D344" s="144"/>
      <c r="E344" s="144"/>
      <c r="F344" s="151"/>
      <c r="G344" s="12"/>
      <c r="H344" s="12"/>
      <c r="I344" s="12"/>
      <c r="J344" s="12"/>
      <c r="K344" s="12"/>
      <c r="L344" s="145">
        <f>IF(E344&gt;A_Stammdaten!$B$12,0,G344+H344-J344)</f>
        <v>0</v>
      </c>
      <c r="M344" s="12"/>
      <c r="N344" s="12"/>
      <c r="O344" s="12"/>
      <c r="P344" s="45">
        <f t="shared" si="131"/>
        <v>0</v>
      </c>
      <c r="Q344" s="26"/>
      <c r="R344" s="26"/>
      <c r="S344" s="26"/>
      <c r="T344" s="26"/>
      <c r="U344" s="146"/>
      <c r="V344" s="26"/>
      <c r="W344" s="46" t="str">
        <f t="shared" si="132"/>
        <v>-</v>
      </c>
      <c r="X344" s="46" t="str">
        <f t="shared" si="133"/>
        <v>-</v>
      </c>
      <c r="Y344" s="46">
        <f>IF(ISBLANK($D344),0,VLOOKUP($D344,Listen!$A$2:$C$45,2,FALSE))</f>
        <v>0</v>
      </c>
      <c r="Z344" s="46">
        <f>IF(ISBLANK($D344),0,VLOOKUP($D344,Listen!$A$2:$C$45,3,FALSE))</f>
        <v>0</v>
      </c>
      <c r="AA344" s="35">
        <f t="shared" si="134"/>
        <v>0</v>
      </c>
      <c r="AB344" s="35">
        <f t="shared" si="134"/>
        <v>0</v>
      </c>
      <c r="AC344" s="35">
        <f>IFERROR(IF(OR($R344&lt;&gt;"Ja",VLOOKUP($D344,Listen!$A$2:$F$45,5,0)="Nein",E344&lt;IF(D344="LNG Anbindungsanlagen gemäß separater Festlegung",2022,2023)),$Y344,$W344),0)</f>
        <v>0</v>
      </c>
      <c r="AD344" s="35">
        <f>IFERROR(IF(OR($R344&lt;&gt;"Ja",VLOOKUP($D344,Listen!$A$2:$F$45,5,0)="Nein",E344&lt;IF(D344="LNG Anbindungsanlagen gemäß separater Festlegung",2022,2023)),$Y344,$W344),0)</f>
        <v>0</v>
      </c>
      <c r="AE344" s="35">
        <f>IFERROR(IF(OR($S344&lt;&gt;"Ja",VLOOKUP($D344,Listen!$A$2:$F$45,6,0)="Nein"),$Y344,$X344),0)</f>
        <v>0</v>
      </c>
      <c r="AF344" s="35">
        <f>IFERROR(IF(OR($S344&lt;&gt;"Ja",VLOOKUP($D344,Listen!$A$2:$F$45,6,0)="Nein"),$Y344,$X344),0)</f>
        <v>0</v>
      </c>
      <c r="AG344" s="35">
        <f>IFERROR(IF(OR($S344&lt;&gt;"Ja",VLOOKUP($D344,Listen!$A$2:$F$45,6,0)="Nein"),$Y344,$X344),0)</f>
        <v>0</v>
      </c>
      <c r="AH344" s="37">
        <f t="shared" si="135"/>
        <v>0</v>
      </c>
      <c r="AI344" s="147">
        <f>IFERROR(IF(VLOOKUP($D344,Listen!$A$2:$F$45,6,0)="Ja",MAX(BC344:BD344),D_SAV!$BC344),0)</f>
        <v>0</v>
      </c>
      <c r="AJ344" s="37">
        <f t="shared" si="136"/>
        <v>0</v>
      </c>
      <c r="AL344" s="149">
        <f t="shared" si="137"/>
        <v>0</v>
      </c>
      <c r="AM344" s="149">
        <f t="shared" si="138"/>
        <v>0</v>
      </c>
      <c r="AN344" s="149">
        <f t="shared" si="139"/>
        <v>0</v>
      </c>
      <c r="AO344" s="149">
        <f t="shared" si="140"/>
        <v>0</v>
      </c>
      <c r="AP344" s="149">
        <f t="shared" si="141"/>
        <v>0</v>
      </c>
      <c r="AQ344" s="149">
        <f t="shared" si="142"/>
        <v>0</v>
      </c>
      <c r="AR344" s="149">
        <f t="shared" si="143"/>
        <v>0</v>
      </c>
      <c r="AS344" s="149">
        <f t="shared" si="144"/>
        <v>0</v>
      </c>
      <c r="AT344" s="149">
        <f t="shared" si="145"/>
        <v>0</v>
      </c>
      <c r="AU344" s="149">
        <f t="shared" si="146"/>
        <v>0</v>
      </c>
      <c r="AV344" s="149">
        <f t="shared" si="147"/>
        <v>0</v>
      </c>
      <c r="AW344" s="149">
        <f t="shared" si="148"/>
        <v>0</v>
      </c>
      <c r="AX344" s="149">
        <f t="shared" si="149"/>
        <v>0</v>
      </c>
      <c r="AY344" s="149">
        <f t="shared" si="150"/>
        <v>0</v>
      </c>
      <c r="AZ344" s="149">
        <f t="shared" si="151"/>
        <v>0</v>
      </c>
      <c r="BA344" s="149">
        <f>IFERROR(IF(VLOOKUP($D344,Listen!$A$2:$F$45,6,0)="Ja",AX344-MAX(AY344:AZ344),AX344-AY344),0)</f>
        <v>0</v>
      </c>
      <c r="BB344" s="149">
        <f t="shared" si="152"/>
        <v>0</v>
      </c>
      <c r="BC344" s="149">
        <f t="shared" si="153"/>
        <v>0</v>
      </c>
      <c r="BD344" s="149">
        <f t="shared" si="154"/>
        <v>0</v>
      </c>
      <c r="BE344" s="149">
        <f>IFERROR(IF(VLOOKUP($D344,Listen!$A$2:$F$45,6,0)="Ja",BB344-MAX(BC344:BD344),BB344-BC344),0)</f>
        <v>0</v>
      </c>
    </row>
    <row r="345" spans="1:57" x14ac:dyDescent="0.25">
      <c r="A345" s="142">
        <v>341</v>
      </c>
      <c r="B345" s="143" t="str">
        <f>IF(AND(E345&lt;&gt;0,D345&lt;&gt;0,F345&lt;&gt;0),IF(C345&lt;&gt;0,CONCATENATE(C345,"-AGr",VLOOKUP(D345,Listen!$A$2:$D$45,4,FALSE),"-",E345,"-",F345,),CONCATENATE("AGr",VLOOKUP(D345,Listen!$A$2:$D$45,4,FALSE),"-",E345,"-",F345)),"keine vollständige ID")</f>
        <v>keine vollständige ID</v>
      </c>
      <c r="C345" s="28"/>
      <c r="D345" s="144"/>
      <c r="E345" s="144"/>
      <c r="F345" s="151"/>
      <c r="G345" s="12"/>
      <c r="H345" s="12"/>
      <c r="I345" s="12"/>
      <c r="J345" s="12"/>
      <c r="K345" s="12"/>
      <c r="L345" s="145">
        <f>IF(E345&gt;A_Stammdaten!$B$12,0,G345+H345-J345)</f>
        <v>0</v>
      </c>
      <c r="M345" s="12"/>
      <c r="N345" s="12"/>
      <c r="O345" s="12"/>
      <c r="P345" s="45">
        <f t="shared" si="131"/>
        <v>0</v>
      </c>
      <c r="Q345" s="26"/>
      <c r="R345" s="26"/>
      <c r="S345" s="26"/>
      <c r="T345" s="26"/>
      <c r="U345" s="146"/>
      <c r="V345" s="26"/>
      <c r="W345" s="46" t="str">
        <f t="shared" si="132"/>
        <v>-</v>
      </c>
      <c r="X345" s="46" t="str">
        <f t="shared" si="133"/>
        <v>-</v>
      </c>
      <c r="Y345" s="46">
        <f>IF(ISBLANK($D345),0,VLOOKUP($D345,Listen!$A$2:$C$45,2,FALSE))</f>
        <v>0</v>
      </c>
      <c r="Z345" s="46">
        <f>IF(ISBLANK($D345),0,VLOOKUP($D345,Listen!$A$2:$C$45,3,FALSE))</f>
        <v>0</v>
      </c>
      <c r="AA345" s="35">
        <f t="shared" ref="AA345:AB364" si="155">IFERROR($Y345,0)</f>
        <v>0</v>
      </c>
      <c r="AB345" s="35">
        <f t="shared" si="155"/>
        <v>0</v>
      </c>
      <c r="AC345" s="35">
        <f>IFERROR(IF(OR($R345&lt;&gt;"Ja",VLOOKUP($D345,Listen!$A$2:$F$45,5,0)="Nein",E345&lt;IF(D345="LNG Anbindungsanlagen gemäß separater Festlegung",2022,2023)),$Y345,$W345),0)</f>
        <v>0</v>
      </c>
      <c r="AD345" s="35">
        <f>IFERROR(IF(OR($R345&lt;&gt;"Ja",VLOOKUP($D345,Listen!$A$2:$F$45,5,0)="Nein",E345&lt;IF(D345="LNG Anbindungsanlagen gemäß separater Festlegung",2022,2023)),$Y345,$W345),0)</f>
        <v>0</v>
      </c>
      <c r="AE345" s="35">
        <f>IFERROR(IF(OR($S345&lt;&gt;"Ja",VLOOKUP($D345,Listen!$A$2:$F$45,6,0)="Nein"),$Y345,$X345),0)</f>
        <v>0</v>
      </c>
      <c r="AF345" s="35">
        <f>IFERROR(IF(OR($S345&lt;&gt;"Ja",VLOOKUP($D345,Listen!$A$2:$F$45,6,0)="Nein"),$Y345,$X345),0)</f>
        <v>0</v>
      </c>
      <c r="AG345" s="35">
        <f>IFERROR(IF(OR($S345&lt;&gt;"Ja",VLOOKUP($D345,Listen!$A$2:$F$45,6,0)="Nein"),$Y345,$X345),0)</f>
        <v>0</v>
      </c>
      <c r="AH345" s="37">
        <f t="shared" si="135"/>
        <v>0</v>
      </c>
      <c r="AI345" s="147">
        <f>IFERROR(IF(VLOOKUP($D345,Listen!$A$2:$F$45,6,0)="Ja",MAX(BC345:BD345),D_SAV!$BC345),0)</f>
        <v>0</v>
      </c>
      <c r="AJ345" s="37">
        <f t="shared" si="136"/>
        <v>0</v>
      </c>
      <c r="AL345" s="149">
        <f t="shared" si="137"/>
        <v>0</v>
      </c>
      <c r="AM345" s="149">
        <f t="shared" si="138"/>
        <v>0</v>
      </c>
      <c r="AN345" s="149">
        <f t="shared" si="139"/>
        <v>0</v>
      </c>
      <c r="AO345" s="149">
        <f t="shared" si="140"/>
        <v>0</v>
      </c>
      <c r="AP345" s="149">
        <f t="shared" si="141"/>
        <v>0</v>
      </c>
      <c r="AQ345" s="149">
        <f t="shared" si="142"/>
        <v>0</v>
      </c>
      <c r="AR345" s="149">
        <f t="shared" si="143"/>
        <v>0</v>
      </c>
      <c r="AS345" s="149">
        <f t="shared" si="144"/>
        <v>0</v>
      </c>
      <c r="AT345" s="149">
        <f t="shared" si="145"/>
        <v>0</v>
      </c>
      <c r="AU345" s="149">
        <f t="shared" si="146"/>
        <v>0</v>
      </c>
      <c r="AV345" s="149">
        <f t="shared" si="147"/>
        <v>0</v>
      </c>
      <c r="AW345" s="149">
        <f t="shared" si="148"/>
        <v>0</v>
      </c>
      <c r="AX345" s="149">
        <f t="shared" si="149"/>
        <v>0</v>
      </c>
      <c r="AY345" s="149">
        <f t="shared" si="150"/>
        <v>0</v>
      </c>
      <c r="AZ345" s="149">
        <f t="shared" si="151"/>
        <v>0</v>
      </c>
      <c r="BA345" s="149">
        <f>IFERROR(IF(VLOOKUP($D345,Listen!$A$2:$F$45,6,0)="Ja",AX345-MAX(AY345:AZ345),AX345-AY345),0)</f>
        <v>0</v>
      </c>
      <c r="BB345" s="149">
        <f t="shared" si="152"/>
        <v>0</v>
      </c>
      <c r="BC345" s="149">
        <f t="shared" si="153"/>
        <v>0</v>
      </c>
      <c r="BD345" s="149">
        <f t="shared" si="154"/>
        <v>0</v>
      </c>
      <c r="BE345" s="149">
        <f>IFERROR(IF(VLOOKUP($D345,Listen!$A$2:$F$45,6,0)="Ja",BB345-MAX(BC345:BD345),BB345-BC345),0)</f>
        <v>0</v>
      </c>
    </row>
    <row r="346" spans="1:57" x14ac:dyDescent="0.25">
      <c r="A346" s="142">
        <v>342</v>
      </c>
      <c r="B346" s="143" t="str">
        <f>IF(AND(E346&lt;&gt;0,D346&lt;&gt;0,F346&lt;&gt;0),IF(C346&lt;&gt;0,CONCATENATE(C346,"-AGr",VLOOKUP(D346,Listen!$A$2:$D$45,4,FALSE),"-",E346,"-",F346,),CONCATENATE("AGr",VLOOKUP(D346,Listen!$A$2:$D$45,4,FALSE),"-",E346,"-",F346)),"keine vollständige ID")</f>
        <v>keine vollständige ID</v>
      </c>
      <c r="C346" s="28"/>
      <c r="D346" s="144"/>
      <c r="E346" s="144"/>
      <c r="F346" s="151"/>
      <c r="G346" s="12"/>
      <c r="H346" s="12"/>
      <c r="I346" s="12"/>
      <c r="J346" s="12"/>
      <c r="K346" s="12"/>
      <c r="L346" s="145">
        <f>IF(E346&gt;A_Stammdaten!$B$12,0,G346+H346-J346)</f>
        <v>0</v>
      </c>
      <c r="M346" s="12"/>
      <c r="N346" s="12"/>
      <c r="O346" s="12"/>
      <c r="P346" s="45">
        <f t="shared" si="131"/>
        <v>0</v>
      </c>
      <c r="Q346" s="26"/>
      <c r="R346" s="26"/>
      <c r="S346" s="26"/>
      <c r="T346" s="26"/>
      <c r="U346" s="146"/>
      <c r="V346" s="26"/>
      <c r="W346" s="46" t="str">
        <f t="shared" si="132"/>
        <v>-</v>
      </c>
      <c r="X346" s="46" t="str">
        <f t="shared" si="133"/>
        <v>-</v>
      </c>
      <c r="Y346" s="46">
        <f>IF(ISBLANK($D346),0,VLOOKUP($D346,Listen!$A$2:$C$45,2,FALSE))</f>
        <v>0</v>
      </c>
      <c r="Z346" s="46">
        <f>IF(ISBLANK($D346),0,VLOOKUP($D346,Listen!$A$2:$C$45,3,FALSE))</f>
        <v>0</v>
      </c>
      <c r="AA346" s="35">
        <f t="shared" si="155"/>
        <v>0</v>
      </c>
      <c r="AB346" s="35">
        <f t="shared" si="155"/>
        <v>0</v>
      </c>
      <c r="AC346" s="35">
        <f>IFERROR(IF(OR($R346&lt;&gt;"Ja",VLOOKUP($D346,Listen!$A$2:$F$45,5,0)="Nein",E346&lt;IF(D346="LNG Anbindungsanlagen gemäß separater Festlegung",2022,2023)),$Y346,$W346),0)</f>
        <v>0</v>
      </c>
      <c r="AD346" s="35">
        <f>IFERROR(IF(OR($R346&lt;&gt;"Ja",VLOOKUP($D346,Listen!$A$2:$F$45,5,0)="Nein",E346&lt;IF(D346="LNG Anbindungsanlagen gemäß separater Festlegung",2022,2023)),$Y346,$W346),0)</f>
        <v>0</v>
      </c>
      <c r="AE346" s="35">
        <f>IFERROR(IF(OR($S346&lt;&gt;"Ja",VLOOKUP($D346,Listen!$A$2:$F$45,6,0)="Nein"),$Y346,$X346),0)</f>
        <v>0</v>
      </c>
      <c r="AF346" s="35">
        <f>IFERROR(IF(OR($S346&lt;&gt;"Ja",VLOOKUP($D346,Listen!$A$2:$F$45,6,0)="Nein"),$Y346,$X346),0)</f>
        <v>0</v>
      </c>
      <c r="AG346" s="35">
        <f>IFERROR(IF(OR($S346&lt;&gt;"Ja",VLOOKUP($D346,Listen!$A$2:$F$45,6,0)="Nein"),$Y346,$X346),0)</f>
        <v>0</v>
      </c>
      <c r="AH346" s="37">
        <f t="shared" si="135"/>
        <v>0</v>
      </c>
      <c r="AI346" s="147">
        <f>IFERROR(IF(VLOOKUP($D346,Listen!$A$2:$F$45,6,0)="Ja",MAX(BC346:BD346),D_SAV!$BC346),0)</f>
        <v>0</v>
      </c>
      <c r="AJ346" s="37">
        <f t="shared" si="136"/>
        <v>0</v>
      </c>
      <c r="AL346" s="149">
        <f t="shared" si="137"/>
        <v>0</v>
      </c>
      <c r="AM346" s="149">
        <f t="shared" si="138"/>
        <v>0</v>
      </c>
      <c r="AN346" s="149">
        <f t="shared" si="139"/>
        <v>0</v>
      </c>
      <c r="AO346" s="149">
        <f t="shared" si="140"/>
        <v>0</v>
      </c>
      <c r="AP346" s="149">
        <f t="shared" si="141"/>
        <v>0</v>
      </c>
      <c r="AQ346" s="149">
        <f t="shared" si="142"/>
        <v>0</v>
      </c>
      <c r="AR346" s="149">
        <f t="shared" si="143"/>
        <v>0</v>
      </c>
      <c r="AS346" s="149">
        <f t="shared" si="144"/>
        <v>0</v>
      </c>
      <c r="AT346" s="149">
        <f t="shared" si="145"/>
        <v>0</v>
      </c>
      <c r="AU346" s="149">
        <f t="shared" si="146"/>
        <v>0</v>
      </c>
      <c r="AV346" s="149">
        <f t="shared" si="147"/>
        <v>0</v>
      </c>
      <c r="AW346" s="149">
        <f t="shared" si="148"/>
        <v>0</v>
      </c>
      <c r="AX346" s="149">
        <f t="shared" si="149"/>
        <v>0</v>
      </c>
      <c r="AY346" s="149">
        <f t="shared" si="150"/>
        <v>0</v>
      </c>
      <c r="AZ346" s="149">
        <f t="shared" si="151"/>
        <v>0</v>
      </c>
      <c r="BA346" s="149">
        <f>IFERROR(IF(VLOOKUP($D346,Listen!$A$2:$F$45,6,0)="Ja",AX346-MAX(AY346:AZ346),AX346-AY346),0)</f>
        <v>0</v>
      </c>
      <c r="BB346" s="149">
        <f t="shared" si="152"/>
        <v>0</v>
      </c>
      <c r="BC346" s="149">
        <f t="shared" si="153"/>
        <v>0</v>
      </c>
      <c r="BD346" s="149">
        <f t="shared" si="154"/>
        <v>0</v>
      </c>
      <c r="BE346" s="149">
        <f>IFERROR(IF(VLOOKUP($D346,Listen!$A$2:$F$45,6,0)="Ja",BB346-MAX(BC346:BD346),BB346-BC346),0)</f>
        <v>0</v>
      </c>
    </row>
    <row r="347" spans="1:57" x14ac:dyDescent="0.25">
      <c r="A347" s="142">
        <v>343</v>
      </c>
      <c r="B347" s="143" t="str">
        <f>IF(AND(E347&lt;&gt;0,D347&lt;&gt;0,F347&lt;&gt;0),IF(C347&lt;&gt;0,CONCATENATE(C347,"-AGr",VLOOKUP(D347,Listen!$A$2:$D$45,4,FALSE),"-",E347,"-",F347,),CONCATENATE("AGr",VLOOKUP(D347,Listen!$A$2:$D$45,4,FALSE),"-",E347,"-",F347)),"keine vollständige ID")</f>
        <v>keine vollständige ID</v>
      </c>
      <c r="C347" s="28"/>
      <c r="D347" s="144"/>
      <c r="E347" s="144"/>
      <c r="F347" s="151"/>
      <c r="G347" s="12"/>
      <c r="H347" s="12"/>
      <c r="I347" s="12"/>
      <c r="J347" s="12"/>
      <c r="K347" s="12"/>
      <c r="L347" s="145">
        <f>IF(E347&gt;A_Stammdaten!$B$12,0,G347+H347-J347)</f>
        <v>0</v>
      </c>
      <c r="M347" s="12"/>
      <c r="N347" s="12"/>
      <c r="O347" s="12"/>
      <c r="P347" s="45">
        <f t="shared" si="131"/>
        <v>0</v>
      </c>
      <c r="Q347" s="26"/>
      <c r="R347" s="26"/>
      <c r="S347" s="26"/>
      <c r="T347" s="26"/>
      <c r="U347" s="146"/>
      <c r="V347" s="26"/>
      <c r="W347" s="46" t="str">
        <f t="shared" si="132"/>
        <v>-</v>
      </c>
      <c r="X347" s="46" t="str">
        <f t="shared" si="133"/>
        <v>-</v>
      </c>
      <c r="Y347" s="46">
        <f>IF(ISBLANK($D347),0,VLOOKUP($D347,Listen!$A$2:$C$45,2,FALSE))</f>
        <v>0</v>
      </c>
      <c r="Z347" s="46">
        <f>IF(ISBLANK($D347),0,VLOOKUP($D347,Listen!$A$2:$C$45,3,FALSE))</f>
        <v>0</v>
      </c>
      <c r="AA347" s="35">
        <f t="shared" si="155"/>
        <v>0</v>
      </c>
      <c r="AB347" s="35">
        <f t="shared" si="155"/>
        <v>0</v>
      </c>
      <c r="AC347" s="35">
        <f>IFERROR(IF(OR($R347&lt;&gt;"Ja",VLOOKUP($D347,Listen!$A$2:$F$45,5,0)="Nein",E347&lt;IF(D347="LNG Anbindungsanlagen gemäß separater Festlegung",2022,2023)),$Y347,$W347),0)</f>
        <v>0</v>
      </c>
      <c r="AD347" s="35">
        <f>IFERROR(IF(OR($R347&lt;&gt;"Ja",VLOOKUP($D347,Listen!$A$2:$F$45,5,0)="Nein",E347&lt;IF(D347="LNG Anbindungsanlagen gemäß separater Festlegung",2022,2023)),$Y347,$W347),0)</f>
        <v>0</v>
      </c>
      <c r="AE347" s="35">
        <f>IFERROR(IF(OR($S347&lt;&gt;"Ja",VLOOKUP($D347,Listen!$A$2:$F$45,6,0)="Nein"),$Y347,$X347),0)</f>
        <v>0</v>
      </c>
      <c r="AF347" s="35">
        <f>IFERROR(IF(OR($S347&lt;&gt;"Ja",VLOOKUP($D347,Listen!$A$2:$F$45,6,0)="Nein"),$Y347,$X347),0)</f>
        <v>0</v>
      </c>
      <c r="AG347" s="35">
        <f>IFERROR(IF(OR($S347&lt;&gt;"Ja",VLOOKUP($D347,Listen!$A$2:$F$45,6,0)="Nein"),$Y347,$X347),0)</f>
        <v>0</v>
      </c>
      <c r="AH347" s="37">
        <f t="shared" si="135"/>
        <v>0</v>
      </c>
      <c r="AI347" s="147">
        <f>IFERROR(IF(VLOOKUP($D347,Listen!$A$2:$F$45,6,0)="Ja",MAX(BC347:BD347),D_SAV!$BC347),0)</f>
        <v>0</v>
      </c>
      <c r="AJ347" s="37">
        <f t="shared" si="136"/>
        <v>0</v>
      </c>
      <c r="AL347" s="149">
        <f t="shared" si="137"/>
        <v>0</v>
      </c>
      <c r="AM347" s="149">
        <f t="shared" si="138"/>
        <v>0</v>
      </c>
      <c r="AN347" s="149">
        <f t="shared" si="139"/>
        <v>0</v>
      </c>
      <c r="AO347" s="149">
        <f t="shared" si="140"/>
        <v>0</v>
      </c>
      <c r="AP347" s="149">
        <f t="shared" si="141"/>
        <v>0</v>
      </c>
      <c r="AQ347" s="149">
        <f t="shared" si="142"/>
        <v>0</v>
      </c>
      <c r="AR347" s="149">
        <f t="shared" si="143"/>
        <v>0</v>
      </c>
      <c r="AS347" s="149">
        <f t="shared" si="144"/>
        <v>0</v>
      </c>
      <c r="AT347" s="149">
        <f t="shared" si="145"/>
        <v>0</v>
      </c>
      <c r="AU347" s="149">
        <f t="shared" si="146"/>
        <v>0</v>
      </c>
      <c r="AV347" s="149">
        <f t="shared" si="147"/>
        <v>0</v>
      </c>
      <c r="AW347" s="149">
        <f t="shared" si="148"/>
        <v>0</v>
      </c>
      <c r="AX347" s="149">
        <f t="shared" si="149"/>
        <v>0</v>
      </c>
      <c r="AY347" s="149">
        <f t="shared" si="150"/>
        <v>0</v>
      </c>
      <c r="AZ347" s="149">
        <f t="shared" si="151"/>
        <v>0</v>
      </c>
      <c r="BA347" s="149">
        <f>IFERROR(IF(VLOOKUP($D347,Listen!$A$2:$F$45,6,0)="Ja",AX347-MAX(AY347:AZ347),AX347-AY347),0)</f>
        <v>0</v>
      </c>
      <c r="BB347" s="149">
        <f t="shared" si="152"/>
        <v>0</v>
      </c>
      <c r="BC347" s="149">
        <f t="shared" si="153"/>
        <v>0</v>
      </c>
      <c r="BD347" s="149">
        <f t="shared" si="154"/>
        <v>0</v>
      </c>
      <c r="BE347" s="149">
        <f>IFERROR(IF(VLOOKUP($D347,Listen!$A$2:$F$45,6,0)="Ja",BB347-MAX(BC347:BD347),BB347-BC347),0)</f>
        <v>0</v>
      </c>
    </row>
    <row r="348" spans="1:57" x14ac:dyDescent="0.25">
      <c r="A348" s="142">
        <v>344</v>
      </c>
      <c r="B348" s="143" t="str">
        <f>IF(AND(E348&lt;&gt;0,D348&lt;&gt;0,F348&lt;&gt;0),IF(C348&lt;&gt;0,CONCATENATE(C348,"-AGr",VLOOKUP(D348,Listen!$A$2:$D$45,4,FALSE),"-",E348,"-",F348,),CONCATENATE("AGr",VLOOKUP(D348,Listen!$A$2:$D$45,4,FALSE),"-",E348,"-",F348)),"keine vollständige ID")</f>
        <v>keine vollständige ID</v>
      </c>
      <c r="C348" s="28"/>
      <c r="D348" s="144"/>
      <c r="E348" s="144"/>
      <c r="F348" s="151"/>
      <c r="G348" s="12"/>
      <c r="H348" s="12"/>
      <c r="I348" s="12"/>
      <c r="J348" s="12"/>
      <c r="K348" s="12"/>
      <c r="L348" s="145">
        <f>IF(E348&gt;A_Stammdaten!$B$12,0,G348+H348-J348)</f>
        <v>0</v>
      </c>
      <c r="M348" s="12"/>
      <c r="N348" s="12"/>
      <c r="O348" s="12"/>
      <c r="P348" s="45">
        <f t="shared" si="131"/>
        <v>0</v>
      </c>
      <c r="Q348" s="26"/>
      <c r="R348" s="26"/>
      <c r="S348" s="26"/>
      <c r="T348" s="26"/>
      <c r="U348" s="146"/>
      <c r="V348" s="26"/>
      <c r="W348" s="46" t="str">
        <f t="shared" si="132"/>
        <v>-</v>
      </c>
      <c r="X348" s="46" t="str">
        <f t="shared" si="133"/>
        <v>-</v>
      </c>
      <c r="Y348" s="46">
        <f>IF(ISBLANK($D348),0,VLOOKUP($D348,Listen!$A$2:$C$45,2,FALSE))</f>
        <v>0</v>
      </c>
      <c r="Z348" s="46">
        <f>IF(ISBLANK($D348),0,VLOOKUP($D348,Listen!$A$2:$C$45,3,FALSE))</f>
        <v>0</v>
      </c>
      <c r="AA348" s="35">
        <f t="shared" si="155"/>
        <v>0</v>
      </c>
      <c r="AB348" s="35">
        <f t="shared" si="155"/>
        <v>0</v>
      </c>
      <c r="AC348" s="35">
        <f>IFERROR(IF(OR($R348&lt;&gt;"Ja",VLOOKUP($D348,Listen!$A$2:$F$45,5,0)="Nein",E348&lt;IF(D348="LNG Anbindungsanlagen gemäß separater Festlegung",2022,2023)),$Y348,$W348),0)</f>
        <v>0</v>
      </c>
      <c r="AD348" s="35">
        <f>IFERROR(IF(OR($R348&lt;&gt;"Ja",VLOOKUP($D348,Listen!$A$2:$F$45,5,0)="Nein",E348&lt;IF(D348="LNG Anbindungsanlagen gemäß separater Festlegung",2022,2023)),$Y348,$W348),0)</f>
        <v>0</v>
      </c>
      <c r="AE348" s="35">
        <f>IFERROR(IF(OR($S348&lt;&gt;"Ja",VLOOKUP($D348,Listen!$A$2:$F$45,6,0)="Nein"),$Y348,$X348),0)</f>
        <v>0</v>
      </c>
      <c r="AF348" s="35">
        <f>IFERROR(IF(OR($S348&lt;&gt;"Ja",VLOOKUP($D348,Listen!$A$2:$F$45,6,0)="Nein"),$Y348,$X348),0)</f>
        <v>0</v>
      </c>
      <c r="AG348" s="35">
        <f>IFERROR(IF(OR($S348&lt;&gt;"Ja",VLOOKUP($D348,Listen!$A$2:$F$45,6,0)="Nein"),$Y348,$X348),0)</f>
        <v>0</v>
      </c>
      <c r="AH348" s="37">
        <f t="shared" si="135"/>
        <v>0</v>
      </c>
      <c r="AI348" s="147">
        <f>IFERROR(IF(VLOOKUP($D348,Listen!$A$2:$F$45,6,0)="Ja",MAX(BC348:BD348),D_SAV!$BC348),0)</f>
        <v>0</v>
      </c>
      <c r="AJ348" s="37">
        <f t="shared" si="136"/>
        <v>0</v>
      </c>
      <c r="AL348" s="149">
        <f t="shared" si="137"/>
        <v>0</v>
      </c>
      <c r="AM348" s="149">
        <f t="shared" si="138"/>
        <v>0</v>
      </c>
      <c r="AN348" s="149">
        <f t="shared" si="139"/>
        <v>0</v>
      </c>
      <c r="AO348" s="149">
        <f t="shared" si="140"/>
        <v>0</v>
      </c>
      <c r="AP348" s="149">
        <f t="shared" si="141"/>
        <v>0</v>
      </c>
      <c r="AQ348" s="149">
        <f t="shared" si="142"/>
        <v>0</v>
      </c>
      <c r="AR348" s="149">
        <f t="shared" si="143"/>
        <v>0</v>
      </c>
      <c r="AS348" s="149">
        <f t="shared" si="144"/>
        <v>0</v>
      </c>
      <c r="AT348" s="149">
        <f t="shared" si="145"/>
        <v>0</v>
      </c>
      <c r="AU348" s="149">
        <f t="shared" si="146"/>
        <v>0</v>
      </c>
      <c r="AV348" s="149">
        <f t="shared" si="147"/>
        <v>0</v>
      </c>
      <c r="AW348" s="149">
        <f t="shared" si="148"/>
        <v>0</v>
      </c>
      <c r="AX348" s="149">
        <f t="shared" si="149"/>
        <v>0</v>
      </c>
      <c r="AY348" s="149">
        <f t="shared" si="150"/>
        <v>0</v>
      </c>
      <c r="AZ348" s="149">
        <f t="shared" si="151"/>
        <v>0</v>
      </c>
      <c r="BA348" s="149">
        <f>IFERROR(IF(VLOOKUP($D348,Listen!$A$2:$F$45,6,0)="Ja",AX348-MAX(AY348:AZ348),AX348-AY348),0)</f>
        <v>0</v>
      </c>
      <c r="BB348" s="149">
        <f t="shared" si="152"/>
        <v>0</v>
      </c>
      <c r="BC348" s="149">
        <f t="shared" si="153"/>
        <v>0</v>
      </c>
      <c r="BD348" s="149">
        <f t="shared" si="154"/>
        <v>0</v>
      </c>
      <c r="BE348" s="149">
        <f>IFERROR(IF(VLOOKUP($D348,Listen!$A$2:$F$45,6,0)="Ja",BB348-MAX(BC348:BD348),BB348-BC348),0)</f>
        <v>0</v>
      </c>
    </row>
    <row r="349" spans="1:57" x14ac:dyDescent="0.25">
      <c r="A349" s="142">
        <v>345</v>
      </c>
      <c r="B349" s="143" t="str">
        <f>IF(AND(E349&lt;&gt;0,D349&lt;&gt;0,F349&lt;&gt;0),IF(C349&lt;&gt;0,CONCATENATE(C349,"-AGr",VLOOKUP(D349,Listen!$A$2:$D$45,4,FALSE),"-",E349,"-",F349,),CONCATENATE("AGr",VLOOKUP(D349,Listen!$A$2:$D$45,4,FALSE),"-",E349,"-",F349)),"keine vollständige ID")</f>
        <v>keine vollständige ID</v>
      </c>
      <c r="C349" s="28"/>
      <c r="D349" s="144"/>
      <c r="E349" s="144"/>
      <c r="F349" s="151"/>
      <c r="G349" s="12"/>
      <c r="H349" s="12"/>
      <c r="I349" s="12"/>
      <c r="J349" s="12"/>
      <c r="K349" s="12"/>
      <c r="L349" s="145">
        <f>IF(E349&gt;A_Stammdaten!$B$12,0,G349+H349-J349)</f>
        <v>0</v>
      </c>
      <c r="M349" s="12"/>
      <c r="N349" s="12"/>
      <c r="O349" s="12"/>
      <c r="P349" s="45">
        <f t="shared" si="131"/>
        <v>0</v>
      </c>
      <c r="Q349" s="26"/>
      <c r="R349" s="26"/>
      <c r="S349" s="26"/>
      <c r="T349" s="26"/>
      <c r="U349" s="146"/>
      <c r="V349" s="26"/>
      <c r="W349" s="46" t="str">
        <f t="shared" si="132"/>
        <v>-</v>
      </c>
      <c r="X349" s="46" t="str">
        <f t="shared" si="133"/>
        <v>-</v>
      </c>
      <c r="Y349" s="46">
        <f>IF(ISBLANK($D349),0,VLOOKUP($D349,Listen!$A$2:$C$45,2,FALSE))</f>
        <v>0</v>
      </c>
      <c r="Z349" s="46">
        <f>IF(ISBLANK($D349),0,VLOOKUP($D349,Listen!$A$2:$C$45,3,FALSE))</f>
        <v>0</v>
      </c>
      <c r="AA349" s="35">
        <f t="shared" si="155"/>
        <v>0</v>
      </c>
      <c r="AB349" s="35">
        <f t="shared" si="155"/>
        <v>0</v>
      </c>
      <c r="AC349" s="35">
        <f>IFERROR(IF(OR($R349&lt;&gt;"Ja",VLOOKUP($D349,Listen!$A$2:$F$45,5,0)="Nein",E349&lt;IF(D349="LNG Anbindungsanlagen gemäß separater Festlegung",2022,2023)),$Y349,$W349),0)</f>
        <v>0</v>
      </c>
      <c r="AD349" s="35">
        <f>IFERROR(IF(OR($R349&lt;&gt;"Ja",VLOOKUP($D349,Listen!$A$2:$F$45,5,0)="Nein",E349&lt;IF(D349="LNG Anbindungsanlagen gemäß separater Festlegung",2022,2023)),$Y349,$W349),0)</f>
        <v>0</v>
      </c>
      <c r="AE349" s="35">
        <f>IFERROR(IF(OR($S349&lt;&gt;"Ja",VLOOKUP($D349,Listen!$A$2:$F$45,6,0)="Nein"),$Y349,$X349),0)</f>
        <v>0</v>
      </c>
      <c r="AF349" s="35">
        <f>IFERROR(IF(OR($S349&lt;&gt;"Ja",VLOOKUP($D349,Listen!$A$2:$F$45,6,0)="Nein"),$Y349,$X349),0)</f>
        <v>0</v>
      </c>
      <c r="AG349" s="35">
        <f>IFERROR(IF(OR($S349&lt;&gt;"Ja",VLOOKUP($D349,Listen!$A$2:$F$45,6,0)="Nein"),$Y349,$X349),0)</f>
        <v>0</v>
      </c>
      <c r="AH349" s="37">
        <f t="shared" si="135"/>
        <v>0</v>
      </c>
      <c r="AI349" s="147">
        <f>IFERROR(IF(VLOOKUP($D349,Listen!$A$2:$F$45,6,0)="Ja",MAX(BC349:BD349),D_SAV!$BC349),0)</f>
        <v>0</v>
      </c>
      <c r="AJ349" s="37">
        <f t="shared" si="136"/>
        <v>0</v>
      </c>
      <c r="AL349" s="149">
        <f t="shared" si="137"/>
        <v>0</v>
      </c>
      <c r="AM349" s="149">
        <f t="shared" si="138"/>
        <v>0</v>
      </c>
      <c r="AN349" s="149">
        <f t="shared" si="139"/>
        <v>0</v>
      </c>
      <c r="AO349" s="149">
        <f t="shared" si="140"/>
        <v>0</v>
      </c>
      <c r="AP349" s="149">
        <f t="shared" si="141"/>
        <v>0</v>
      </c>
      <c r="AQ349" s="149">
        <f t="shared" si="142"/>
        <v>0</v>
      </c>
      <c r="AR349" s="149">
        <f t="shared" si="143"/>
        <v>0</v>
      </c>
      <c r="AS349" s="149">
        <f t="shared" si="144"/>
        <v>0</v>
      </c>
      <c r="AT349" s="149">
        <f t="shared" si="145"/>
        <v>0</v>
      </c>
      <c r="AU349" s="149">
        <f t="shared" si="146"/>
        <v>0</v>
      </c>
      <c r="AV349" s="149">
        <f t="shared" si="147"/>
        <v>0</v>
      </c>
      <c r="AW349" s="149">
        <f t="shared" si="148"/>
        <v>0</v>
      </c>
      <c r="AX349" s="149">
        <f t="shared" si="149"/>
        <v>0</v>
      </c>
      <c r="AY349" s="149">
        <f t="shared" si="150"/>
        <v>0</v>
      </c>
      <c r="AZ349" s="149">
        <f t="shared" si="151"/>
        <v>0</v>
      </c>
      <c r="BA349" s="149">
        <f>IFERROR(IF(VLOOKUP($D349,Listen!$A$2:$F$45,6,0)="Ja",AX349-MAX(AY349:AZ349),AX349-AY349),0)</f>
        <v>0</v>
      </c>
      <c r="BB349" s="149">
        <f t="shared" si="152"/>
        <v>0</v>
      </c>
      <c r="BC349" s="149">
        <f t="shared" si="153"/>
        <v>0</v>
      </c>
      <c r="BD349" s="149">
        <f t="shared" si="154"/>
        <v>0</v>
      </c>
      <c r="BE349" s="149">
        <f>IFERROR(IF(VLOOKUP($D349,Listen!$A$2:$F$45,6,0)="Ja",BB349-MAX(BC349:BD349),BB349-BC349),0)</f>
        <v>0</v>
      </c>
    </row>
    <row r="350" spans="1:57" x14ac:dyDescent="0.25">
      <c r="A350" s="142">
        <v>346</v>
      </c>
      <c r="B350" s="143" t="str">
        <f>IF(AND(E350&lt;&gt;0,D350&lt;&gt;0,F350&lt;&gt;0),IF(C350&lt;&gt;0,CONCATENATE(C350,"-AGr",VLOOKUP(D350,Listen!$A$2:$D$45,4,FALSE),"-",E350,"-",F350,),CONCATENATE("AGr",VLOOKUP(D350,Listen!$A$2:$D$45,4,FALSE),"-",E350,"-",F350)),"keine vollständige ID")</f>
        <v>keine vollständige ID</v>
      </c>
      <c r="C350" s="28"/>
      <c r="D350" s="144"/>
      <c r="E350" s="144"/>
      <c r="F350" s="151"/>
      <c r="G350" s="12"/>
      <c r="H350" s="12"/>
      <c r="I350" s="12"/>
      <c r="J350" s="12"/>
      <c r="K350" s="12"/>
      <c r="L350" s="145">
        <f>IF(E350&gt;A_Stammdaten!$B$12,0,G350+H350-J350)</f>
        <v>0</v>
      </c>
      <c r="M350" s="12"/>
      <c r="N350" s="12"/>
      <c r="O350" s="12"/>
      <c r="P350" s="45">
        <f t="shared" si="131"/>
        <v>0</v>
      </c>
      <c r="Q350" s="26"/>
      <c r="R350" s="26"/>
      <c r="S350" s="26"/>
      <c r="T350" s="26"/>
      <c r="U350" s="146"/>
      <c r="V350" s="26"/>
      <c r="W350" s="46" t="str">
        <f t="shared" si="132"/>
        <v>-</v>
      </c>
      <c r="X350" s="46" t="str">
        <f t="shared" si="133"/>
        <v>-</v>
      </c>
      <c r="Y350" s="46">
        <f>IF(ISBLANK($D350),0,VLOOKUP($D350,Listen!$A$2:$C$45,2,FALSE))</f>
        <v>0</v>
      </c>
      <c r="Z350" s="46">
        <f>IF(ISBLANK($D350),0,VLOOKUP($D350,Listen!$A$2:$C$45,3,FALSE))</f>
        <v>0</v>
      </c>
      <c r="AA350" s="35">
        <f t="shared" si="155"/>
        <v>0</v>
      </c>
      <c r="AB350" s="35">
        <f t="shared" si="155"/>
        <v>0</v>
      </c>
      <c r="AC350" s="35">
        <f>IFERROR(IF(OR($R350&lt;&gt;"Ja",VLOOKUP($D350,Listen!$A$2:$F$45,5,0)="Nein",E350&lt;IF(D350="LNG Anbindungsanlagen gemäß separater Festlegung",2022,2023)),$Y350,$W350),0)</f>
        <v>0</v>
      </c>
      <c r="AD350" s="35">
        <f>IFERROR(IF(OR($R350&lt;&gt;"Ja",VLOOKUP($D350,Listen!$A$2:$F$45,5,0)="Nein",E350&lt;IF(D350="LNG Anbindungsanlagen gemäß separater Festlegung",2022,2023)),$Y350,$W350),0)</f>
        <v>0</v>
      </c>
      <c r="AE350" s="35">
        <f>IFERROR(IF(OR($S350&lt;&gt;"Ja",VLOOKUP($D350,Listen!$A$2:$F$45,6,0)="Nein"),$Y350,$X350),0)</f>
        <v>0</v>
      </c>
      <c r="AF350" s="35">
        <f>IFERROR(IF(OR($S350&lt;&gt;"Ja",VLOOKUP($D350,Listen!$A$2:$F$45,6,0)="Nein"),$Y350,$X350),0)</f>
        <v>0</v>
      </c>
      <c r="AG350" s="35">
        <f>IFERROR(IF(OR($S350&lt;&gt;"Ja",VLOOKUP($D350,Listen!$A$2:$F$45,6,0)="Nein"),$Y350,$X350),0)</f>
        <v>0</v>
      </c>
      <c r="AH350" s="37">
        <f t="shared" si="135"/>
        <v>0</v>
      </c>
      <c r="AI350" s="147">
        <f>IFERROR(IF(VLOOKUP($D350,Listen!$A$2:$F$45,6,0)="Ja",MAX(BC350:BD350),D_SAV!$BC350),0)</f>
        <v>0</v>
      </c>
      <c r="AJ350" s="37">
        <f t="shared" si="136"/>
        <v>0</v>
      </c>
      <c r="AL350" s="149">
        <f t="shared" si="137"/>
        <v>0</v>
      </c>
      <c r="AM350" s="149">
        <f t="shared" si="138"/>
        <v>0</v>
      </c>
      <c r="AN350" s="149">
        <f t="shared" si="139"/>
        <v>0</v>
      </c>
      <c r="AO350" s="149">
        <f t="shared" si="140"/>
        <v>0</v>
      </c>
      <c r="AP350" s="149">
        <f t="shared" si="141"/>
        <v>0</v>
      </c>
      <c r="AQ350" s="149">
        <f t="shared" si="142"/>
        <v>0</v>
      </c>
      <c r="AR350" s="149">
        <f t="shared" si="143"/>
        <v>0</v>
      </c>
      <c r="AS350" s="149">
        <f t="shared" si="144"/>
        <v>0</v>
      </c>
      <c r="AT350" s="149">
        <f t="shared" si="145"/>
        <v>0</v>
      </c>
      <c r="AU350" s="149">
        <f t="shared" si="146"/>
        <v>0</v>
      </c>
      <c r="AV350" s="149">
        <f t="shared" si="147"/>
        <v>0</v>
      </c>
      <c r="AW350" s="149">
        <f t="shared" si="148"/>
        <v>0</v>
      </c>
      <c r="AX350" s="149">
        <f t="shared" si="149"/>
        <v>0</v>
      </c>
      <c r="AY350" s="149">
        <f t="shared" si="150"/>
        <v>0</v>
      </c>
      <c r="AZ350" s="149">
        <f t="shared" si="151"/>
        <v>0</v>
      </c>
      <c r="BA350" s="149">
        <f>IFERROR(IF(VLOOKUP($D350,Listen!$A$2:$F$45,6,0)="Ja",AX350-MAX(AY350:AZ350),AX350-AY350),0)</f>
        <v>0</v>
      </c>
      <c r="BB350" s="149">
        <f t="shared" si="152"/>
        <v>0</v>
      </c>
      <c r="BC350" s="149">
        <f t="shared" si="153"/>
        <v>0</v>
      </c>
      <c r="BD350" s="149">
        <f t="shared" si="154"/>
        <v>0</v>
      </c>
      <c r="BE350" s="149">
        <f>IFERROR(IF(VLOOKUP($D350,Listen!$A$2:$F$45,6,0)="Ja",BB350-MAX(BC350:BD350),BB350-BC350),0)</f>
        <v>0</v>
      </c>
    </row>
    <row r="351" spans="1:57" x14ac:dyDescent="0.25">
      <c r="A351" s="142">
        <v>347</v>
      </c>
      <c r="B351" s="143" t="str">
        <f>IF(AND(E351&lt;&gt;0,D351&lt;&gt;0,F351&lt;&gt;0),IF(C351&lt;&gt;0,CONCATENATE(C351,"-AGr",VLOOKUP(D351,Listen!$A$2:$D$45,4,FALSE),"-",E351,"-",F351,),CONCATENATE("AGr",VLOOKUP(D351,Listen!$A$2:$D$45,4,FALSE),"-",E351,"-",F351)),"keine vollständige ID")</f>
        <v>keine vollständige ID</v>
      </c>
      <c r="C351" s="28"/>
      <c r="D351" s="144"/>
      <c r="E351" s="144"/>
      <c r="F351" s="151"/>
      <c r="G351" s="12"/>
      <c r="H351" s="12"/>
      <c r="I351" s="12"/>
      <c r="J351" s="12"/>
      <c r="K351" s="12"/>
      <c r="L351" s="145">
        <f>IF(E351&gt;A_Stammdaten!$B$12,0,G351+H351-J351)</f>
        <v>0</v>
      </c>
      <c r="M351" s="12"/>
      <c r="N351" s="12"/>
      <c r="O351" s="12"/>
      <c r="P351" s="45">
        <f t="shared" si="131"/>
        <v>0</v>
      </c>
      <c r="Q351" s="26"/>
      <c r="R351" s="26"/>
      <c r="S351" s="26"/>
      <c r="T351" s="26"/>
      <c r="U351" s="146"/>
      <c r="V351" s="26"/>
      <c r="W351" s="46" t="str">
        <f t="shared" si="132"/>
        <v>-</v>
      </c>
      <c r="X351" s="46" t="str">
        <f t="shared" si="133"/>
        <v>-</v>
      </c>
      <c r="Y351" s="46">
        <f>IF(ISBLANK($D351),0,VLOOKUP($D351,Listen!$A$2:$C$45,2,FALSE))</f>
        <v>0</v>
      </c>
      <c r="Z351" s="46">
        <f>IF(ISBLANK($D351),0,VLOOKUP($D351,Listen!$A$2:$C$45,3,FALSE))</f>
        <v>0</v>
      </c>
      <c r="AA351" s="35">
        <f t="shared" si="155"/>
        <v>0</v>
      </c>
      <c r="AB351" s="35">
        <f t="shared" si="155"/>
        <v>0</v>
      </c>
      <c r="AC351" s="35">
        <f>IFERROR(IF(OR($R351&lt;&gt;"Ja",VLOOKUP($D351,Listen!$A$2:$F$45,5,0)="Nein",E351&lt;IF(D351="LNG Anbindungsanlagen gemäß separater Festlegung",2022,2023)),$Y351,$W351),0)</f>
        <v>0</v>
      </c>
      <c r="AD351" s="35">
        <f>IFERROR(IF(OR($R351&lt;&gt;"Ja",VLOOKUP($D351,Listen!$A$2:$F$45,5,0)="Nein",E351&lt;IF(D351="LNG Anbindungsanlagen gemäß separater Festlegung",2022,2023)),$Y351,$W351),0)</f>
        <v>0</v>
      </c>
      <c r="AE351" s="35">
        <f>IFERROR(IF(OR($S351&lt;&gt;"Ja",VLOOKUP($D351,Listen!$A$2:$F$45,6,0)="Nein"),$Y351,$X351),0)</f>
        <v>0</v>
      </c>
      <c r="AF351" s="35">
        <f>IFERROR(IF(OR($S351&lt;&gt;"Ja",VLOOKUP($D351,Listen!$A$2:$F$45,6,0)="Nein"),$Y351,$X351),0)</f>
        <v>0</v>
      </c>
      <c r="AG351" s="35">
        <f>IFERROR(IF(OR($S351&lt;&gt;"Ja",VLOOKUP($D351,Listen!$A$2:$F$45,6,0)="Nein"),$Y351,$X351),0)</f>
        <v>0</v>
      </c>
      <c r="AH351" s="37">
        <f t="shared" si="135"/>
        <v>0</v>
      </c>
      <c r="AI351" s="147">
        <f>IFERROR(IF(VLOOKUP($D351,Listen!$A$2:$F$45,6,0)="Ja",MAX(BC351:BD351),D_SAV!$BC351),0)</f>
        <v>0</v>
      </c>
      <c r="AJ351" s="37">
        <f t="shared" si="136"/>
        <v>0</v>
      </c>
      <c r="AL351" s="149">
        <f t="shared" si="137"/>
        <v>0</v>
      </c>
      <c r="AM351" s="149">
        <f t="shared" si="138"/>
        <v>0</v>
      </c>
      <c r="AN351" s="149">
        <f t="shared" si="139"/>
        <v>0</v>
      </c>
      <c r="AO351" s="149">
        <f t="shared" si="140"/>
        <v>0</v>
      </c>
      <c r="AP351" s="149">
        <f t="shared" si="141"/>
        <v>0</v>
      </c>
      <c r="AQ351" s="149">
        <f t="shared" si="142"/>
        <v>0</v>
      </c>
      <c r="AR351" s="149">
        <f t="shared" si="143"/>
        <v>0</v>
      </c>
      <c r="AS351" s="149">
        <f t="shared" si="144"/>
        <v>0</v>
      </c>
      <c r="AT351" s="149">
        <f t="shared" si="145"/>
        <v>0</v>
      </c>
      <c r="AU351" s="149">
        <f t="shared" si="146"/>
        <v>0</v>
      </c>
      <c r="AV351" s="149">
        <f t="shared" si="147"/>
        <v>0</v>
      </c>
      <c r="AW351" s="149">
        <f t="shared" si="148"/>
        <v>0</v>
      </c>
      <c r="AX351" s="149">
        <f t="shared" si="149"/>
        <v>0</v>
      </c>
      <c r="AY351" s="149">
        <f t="shared" si="150"/>
        <v>0</v>
      </c>
      <c r="AZ351" s="149">
        <f t="shared" si="151"/>
        <v>0</v>
      </c>
      <c r="BA351" s="149">
        <f>IFERROR(IF(VLOOKUP($D351,Listen!$A$2:$F$45,6,0)="Ja",AX351-MAX(AY351:AZ351),AX351-AY351),0)</f>
        <v>0</v>
      </c>
      <c r="BB351" s="149">
        <f t="shared" si="152"/>
        <v>0</v>
      </c>
      <c r="BC351" s="149">
        <f t="shared" si="153"/>
        <v>0</v>
      </c>
      <c r="BD351" s="149">
        <f t="shared" si="154"/>
        <v>0</v>
      </c>
      <c r="BE351" s="149">
        <f>IFERROR(IF(VLOOKUP($D351,Listen!$A$2:$F$45,6,0)="Ja",BB351-MAX(BC351:BD351),BB351-BC351),0)</f>
        <v>0</v>
      </c>
    </row>
    <row r="352" spans="1:57" x14ac:dyDescent="0.25">
      <c r="A352" s="142">
        <v>348</v>
      </c>
      <c r="B352" s="143" t="str">
        <f>IF(AND(E352&lt;&gt;0,D352&lt;&gt;0,F352&lt;&gt;0),IF(C352&lt;&gt;0,CONCATENATE(C352,"-AGr",VLOOKUP(D352,Listen!$A$2:$D$45,4,FALSE),"-",E352,"-",F352,),CONCATENATE("AGr",VLOOKUP(D352,Listen!$A$2:$D$45,4,FALSE),"-",E352,"-",F352)),"keine vollständige ID")</f>
        <v>keine vollständige ID</v>
      </c>
      <c r="C352" s="28"/>
      <c r="D352" s="144"/>
      <c r="E352" s="144"/>
      <c r="F352" s="151"/>
      <c r="G352" s="12"/>
      <c r="H352" s="12"/>
      <c r="I352" s="12"/>
      <c r="J352" s="12"/>
      <c r="K352" s="12"/>
      <c r="L352" s="145">
        <f>IF(E352&gt;A_Stammdaten!$B$12,0,G352+H352-J352)</f>
        <v>0</v>
      </c>
      <c r="M352" s="12"/>
      <c r="N352" s="12"/>
      <c r="O352" s="12"/>
      <c r="P352" s="45">
        <f t="shared" si="131"/>
        <v>0</v>
      </c>
      <c r="Q352" s="26"/>
      <c r="R352" s="26"/>
      <c r="S352" s="26"/>
      <c r="T352" s="26"/>
      <c r="U352" s="146"/>
      <c r="V352" s="26"/>
      <c r="W352" s="46" t="str">
        <f t="shared" si="132"/>
        <v>-</v>
      </c>
      <c r="X352" s="46" t="str">
        <f t="shared" si="133"/>
        <v>-</v>
      </c>
      <c r="Y352" s="46">
        <f>IF(ISBLANK($D352),0,VLOOKUP($D352,Listen!$A$2:$C$45,2,FALSE))</f>
        <v>0</v>
      </c>
      <c r="Z352" s="46">
        <f>IF(ISBLANK($D352),0,VLOOKUP($D352,Listen!$A$2:$C$45,3,FALSE))</f>
        <v>0</v>
      </c>
      <c r="AA352" s="35">
        <f t="shared" si="155"/>
        <v>0</v>
      </c>
      <c r="AB352" s="35">
        <f t="shared" si="155"/>
        <v>0</v>
      </c>
      <c r="AC352" s="35">
        <f>IFERROR(IF(OR($R352&lt;&gt;"Ja",VLOOKUP($D352,Listen!$A$2:$F$45,5,0)="Nein",E352&lt;IF(D352="LNG Anbindungsanlagen gemäß separater Festlegung",2022,2023)),$Y352,$W352),0)</f>
        <v>0</v>
      </c>
      <c r="AD352" s="35">
        <f>IFERROR(IF(OR($R352&lt;&gt;"Ja",VLOOKUP($D352,Listen!$A$2:$F$45,5,0)="Nein",E352&lt;IF(D352="LNG Anbindungsanlagen gemäß separater Festlegung",2022,2023)),$Y352,$W352),0)</f>
        <v>0</v>
      </c>
      <c r="AE352" s="35">
        <f>IFERROR(IF(OR($S352&lt;&gt;"Ja",VLOOKUP($D352,Listen!$A$2:$F$45,6,0)="Nein"),$Y352,$X352),0)</f>
        <v>0</v>
      </c>
      <c r="AF352" s="35">
        <f>IFERROR(IF(OR($S352&lt;&gt;"Ja",VLOOKUP($D352,Listen!$A$2:$F$45,6,0)="Nein"),$Y352,$X352),0)</f>
        <v>0</v>
      </c>
      <c r="AG352" s="35">
        <f>IFERROR(IF(OR($S352&lt;&gt;"Ja",VLOOKUP($D352,Listen!$A$2:$F$45,6,0)="Nein"),$Y352,$X352),0)</f>
        <v>0</v>
      </c>
      <c r="AH352" s="37">
        <f t="shared" si="135"/>
        <v>0</v>
      </c>
      <c r="AI352" s="147">
        <f>IFERROR(IF(VLOOKUP($D352,Listen!$A$2:$F$45,6,0)="Ja",MAX(BC352:BD352),D_SAV!$BC352),0)</f>
        <v>0</v>
      </c>
      <c r="AJ352" s="37">
        <f t="shared" si="136"/>
        <v>0</v>
      </c>
      <c r="AL352" s="149">
        <f t="shared" si="137"/>
        <v>0</v>
      </c>
      <c r="AM352" s="149">
        <f t="shared" si="138"/>
        <v>0</v>
      </c>
      <c r="AN352" s="149">
        <f t="shared" si="139"/>
        <v>0</v>
      </c>
      <c r="AO352" s="149">
        <f t="shared" si="140"/>
        <v>0</v>
      </c>
      <c r="AP352" s="149">
        <f t="shared" si="141"/>
        <v>0</v>
      </c>
      <c r="AQ352" s="149">
        <f t="shared" si="142"/>
        <v>0</v>
      </c>
      <c r="AR352" s="149">
        <f t="shared" si="143"/>
        <v>0</v>
      </c>
      <c r="AS352" s="149">
        <f t="shared" si="144"/>
        <v>0</v>
      </c>
      <c r="AT352" s="149">
        <f t="shared" si="145"/>
        <v>0</v>
      </c>
      <c r="AU352" s="149">
        <f t="shared" si="146"/>
        <v>0</v>
      </c>
      <c r="AV352" s="149">
        <f t="shared" si="147"/>
        <v>0</v>
      </c>
      <c r="AW352" s="149">
        <f t="shared" si="148"/>
        <v>0</v>
      </c>
      <c r="AX352" s="149">
        <f t="shared" si="149"/>
        <v>0</v>
      </c>
      <c r="AY352" s="149">
        <f t="shared" si="150"/>
        <v>0</v>
      </c>
      <c r="AZ352" s="149">
        <f t="shared" si="151"/>
        <v>0</v>
      </c>
      <c r="BA352" s="149">
        <f>IFERROR(IF(VLOOKUP($D352,Listen!$A$2:$F$45,6,0)="Ja",AX352-MAX(AY352:AZ352),AX352-AY352),0)</f>
        <v>0</v>
      </c>
      <c r="BB352" s="149">
        <f t="shared" si="152"/>
        <v>0</v>
      </c>
      <c r="BC352" s="149">
        <f t="shared" si="153"/>
        <v>0</v>
      </c>
      <c r="BD352" s="149">
        <f t="shared" si="154"/>
        <v>0</v>
      </c>
      <c r="BE352" s="149">
        <f>IFERROR(IF(VLOOKUP($D352,Listen!$A$2:$F$45,6,0)="Ja",BB352-MAX(BC352:BD352),BB352-BC352),0)</f>
        <v>0</v>
      </c>
    </row>
    <row r="353" spans="1:57" x14ac:dyDescent="0.25">
      <c r="A353" s="142">
        <v>349</v>
      </c>
      <c r="B353" s="143" t="str">
        <f>IF(AND(E353&lt;&gt;0,D353&lt;&gt;0,F353&lt;&gt;0),IF(C353&lt;&gt;0,CONCATENATE(C353,"-AGr",VLOOKUP(D353,Listen!$A$2:$D$45,4,FALSE),"-",E353,"-",F353,),CONCATENATE("AGr",VLOOKUP(D353,Listen!$A$2:$D$45,4,FALSE),"-",E353,"-",F353)),"keine vollständige ID")</f>
        <v>keine vollständige ID</v>
      </c>
      <c r="C353" s="28"/>
      <c r="D353" s="144"/>
      <c r="E353" s="144"/>
      <c r="F353" s="151"/>
      <c r="G353" s="12"/>
      <c r="H353" s="12"/>
      <c r="I353" s="12"/>
      <c r="J353" s="12"/>
      <c r="K353" s="12"/>
      <c r="L353" s="145">
        <f>IF(E353&gt;A_Stammdaten!$B$12,0,G353+H353-J353)</f>
        <v>0</v>
      </c>
      <c r="M353" s="12"/>
      <c r="N353" s="12"/>
      <c r="O353" s="12"/>
      <c r="P353" s="45">
        <f t="shared" si="131"/>
        <v>0</v>
      </c>
      <c r="Q353" s="26"/>
      <c r="R353" s="26"/>
      <c r="S353" s="26"/>
      <c r="T353" s="26"/>
      <c r="U353" s="146"/>
      <c r="V353" s="26"/>
      <c r="W353" s="46" t="str">
        <f t="shared" si="132"/>
        <v>-</v>
      </c>
      <c r="X353" s="46" t="str">
        <f t="shared" si="133"/>
        <v>-</v>
      </c>
      <c r="Y353" s="46">
        <f>IF(ISBLANK($D353),0,VLOOKUP($D353,Listen!$A$2:$C$45,2,FALSE))</f>
        <v>0</v>
      </c>
      <c r="Z353" s="46">
        <f>IF(ISBLANK($D353),0,VLOOKUP($D353,Listen!$A$2:$C$45,3,FALSE))</f>
        <v>0</v>
      </c>
      <c r="AA353" s="35">
        <f t="shared" si="155"/>
        <v>0</v>
      </c>
      <c r="AB353" s="35">
        <f t="shared" si="155"/>
        <v>0</v>
      </c>
      <c r="AC353" s="35">
        <f>IFERROR(IF(OR($R353&lt;&gt;"Ja",VLOOKUP($D353,Listen!$A$2:$F$45,5,0)="Nein",E353&lt;IF(D353="LNG Anbindungsanlagen gemäß separater Festlegung",2022,2023)),$Y353,$W353),0)</f>
        <v>0</v>
      </c>
      <c r="AD353" s="35">
        <f>IFERROR(IF(OR($R353&lt;&gt;"Ja",VLOOKUP($D353,Listen!$A$2:$F$45,5,0)="Nein",E353&lt;IF(D353="LNG Anbindungsanlagen gemäß separater Festlegung",2022,2023)),$Y353,$W353),0)</f>
        <v>0</v>
      </c>
      <c r="AE353" s="35">
        <f>IFERROR(IF(OR($S353&lt;&gt;"Ja",VLOOKUP($D353,Listen!$A$2:$F$45,6,0)="Nein"),$Y353,$X353),0)</f>
        <v>0</v>
      </c>
      <c r="AF353" s="35">
        <f>IFERROR(IF(OR($S353&lt;&gt;"Ja",VLOOKUP($D353,Listen!$A$2:$F$45,6,0)="Nein"),$Y353,$X353),0)</f>
        <v>0</v>
      </c>
      <c r="AG353" s="35">
        <f>IFERROR(IF(OR($S353&lt;&gt;"Ja",VLOOKUP($D353,Listen!$A$2:$F$45,6,0)="Nein"),$Y353,$X353),0)</f>
        <v>0</v>
      </c>
      <c r="AH353" s="37">
        <f t="shared" si="135"/>
        <v>0</v>
      </c>
      <c r="AI353" s="147">
        <f>IFERROR(IF(VLOOKUP($D353,Listen!$A$2:$F$45,6,0)="Ja",MAX(BC353:BD353),D_SAV!$BC353),0)</f>
        <v>0</v>
      </c>
      <c r="AJ353" s="37">
        <f t="shared" si="136"/>
        <v>0</v>
      </c>
      <c r="AL353" s="149">
        <f t="shared" si="137"/>
        <v>0</v>
      </c>
      <c r="AM353" s="149">
        <f t="shared" si="138"/>
        <v>0</v>
      </c>
      <c r="AN353" s="149">
        <f t="shared" si="139"/>
        <v>0</v>
      </c>
      <c r="AO353" s="149">
        <f t="shared" si="140"/>
        <v>0</v>
      </c>
      <c r="AP353" s="149">
        <f t="shared" si="141"/>
        <v>0</v>
      </c>
      <c r="AQ353" s="149">
        <f t="shared" si="142"/>
        <v>0</v>
      </c>
      <c r="AR353" s="149">
        <f t="shared" si="143"/>
        <v>0</v>
      </c>
      <c r="AS353" s="149">
        <f t="shared" si="144"/>
        <v>0</v>
      </c>
      <c r="AT353" s="149">
        <f t="shared" si="145"/>
        <v>0</v>
      </c>
      <c r="AU353" s="149">
        <f t="shared" si="146"/>
        <v>0</v>
      </c>
      <c r="AV353" s="149">
        <f t="shared" si="147"/>
        <v>0</v>
      </c>
      <c r="AW353" s="149">
        <f t="shared" si="148"/>
        <v>0</v>
      </c>
      <c r="AX353" s="149">
        <f t="shared" si="149"/>
        <v>0</v>
      </c>
      <c r="AY353" s="149">
        <f t="shared" si="150"/>
        <v>0</v>
      </c>
      <c r="AZ353" s="149">
        <f t="shared" si="151"/>
        <v>0</v>
      </c>
      <c r="BA353" s="149">
        <f>IFERROR(IF(VLOOKUP($D353,Listen!$A$2:$F$45,6,0)="Ja",AX353-MAX(AY353:AZ353),AX353-AY353),0)</f>
        <v>0</v>
      </c>
      <c r="BB353" s="149">
        <f t="shared" si="152"/>
        <v>0</v>
      </c>
      <c r="BC353" s="149">
        <f t="shared" si="153"/>
        <v>0</v>
      </c>
      <c r="BD353" s="149">
        <f t="shared" si="154"/>
        <v>0</v>
      </c>
      <c r="BE353" s="149">
        <f>IFERROR(IF(VLOOKUP($D353,Listen!$A$2:$F$45,6,0)="Ja",BB353-MAX(BC353:BD353),BB353-BC353),0)</f>
        <v>0</v>
      </c>
    </row>
    <row r="354" spans="1:57" x14ac:dyDescent="0.25">
      <c r="A354" s="142">
        <v>350</v>
      </c>
      <c r="B354" s="143" t="str">
        <f>IF(AND(E354&lt;&gt;0,D354&lt;&gt;0,F354&lt;&gt;0),IF(C354&lt;&gt;0,CONCATENATE(C354,"-AGr",VLOOKUP(D354,Listen!$A$2:$D$45,4,FALSE),"-",E354,"-",F354,),CONCATENATE("AGr",VLOOKUP(D354,Listen!$A$2:$D$45,4,FALSE),"-",E354,"-",F354)),"keine vollständige ID")</f>
        <v>keine vollständige ID</v>
      </c>
      <c r="C354" s="28"/>
      <c r="D354" s="144"/>
      <c r="E354" s="144"/>
      <c r="F354" s="151"/>
      <c r="G354" s="12"/>
      <c r="H354" s="12"/>
      <c r="I354" s="12"/>
      <c r="J354" s="12"/>
      <c r="K354" s="12"/>
      <c r="L354" s="145">
        <f>IF(E354&gt;A_Stammdaten!$B$12,0,G354+H354-J354)</f>
        <v>0</v>
      </c>
      <c r="M354" s="12"/>
      <c r="N354" s="12"/>
      <c r="O354" s="12"/>
      <c r="P354" s="45">
        <f t="shared" si="131"/>
        <v>0</v>
      </c>
      <c r="Q354" s="26"/>
      <c r="R354" s="26"/>
      <c r="S354" s="26"/>
      <c r="T354" s="26"/>
      <c r="U354" s="146"/>
      <c r="V354" s="26"/>
      <c r="W354" s="46" t="str">
        <f t="shared" si="132"/>
        <v>-</v>
      </c>
      <c r="X354" s="46" t="str">
        <f t="shared" si="133"/>
        <v>-</v>
      </c>
      <c r="Y354" s="46">
        <f>IF(ISBLANK($D354),0,VLOOKUP($D354,Listen!$A$2:$C$45,2,FALSE))</f>
        <v>0</v>
      </c>
      <c r="Z354" s="46">
        <f>IF(ISBLANK($D354),0,VLOOKUP($D354,Listen!$A$2:$C$45,3,FALSE))</f>
        <v>0</v>
      </c>
      <c r="AA354" s="35">
        <f t="shared" si="155"/>
        <v>0</v>
      </c>
      <c r="AB354" s="35">
        <f t="shared" si="155"/>
        <v>0</v>
      </c>
      <c r="AC354" s="35">
        <f>IFERROR(IF(OR($R354&lt;&gt;"Ja",VLOOKUP($D354,Listen!$A$2:$F$45,5,0)="Nein",E354&lt;IF(D354="LNG Anbindungsanlagen gemäß separater Festlegung",2022,2023)),$Y354,$W354),0)</f>
        <v>0</v>
      </c>
      <c r="AD354" s="35">
        <f>IFERROR(IF(OR($R354&lt;&gt;"Ja",VLOOKUP($D354,Listen!$A$2:$F$45,5,0)="Nein",E354&lt;IF(D354="LNG Anbindungsanlagen gemäß separater Festlegung",2022,2023)),$Y354,$W354),0)</f>
        <v>0</v>
      </c>
      <c r="AE354" s="35">
        <f>IFERROR(IF(OR($S354&lt;&gt;"Ja",VLOOKUP($D354,Listen!$A$2:$F$45,6,0)="Nein"),$Y354,$X354),0)</f>
        <v>0</v>
      </c>
      <c r="AF354" s="35">
        <f>IFERROR(IF(OR($S354&lt;&gt;"Ja",VLOOKUP($D354,Listen!$A$2:$F$45,6,0)="Nein"),$Y354,$X354),0)</f>
        <v>0</v>
      </c>
      <c r="AG354" s="35">
        <f>IFERROR(IF(OR($S354&lt;&gt;"Ja",VLOOKUP($D354,Listen!$A$2:$F$45,6,0)="Nein"),$Y354,$X354),0)</f>
        <v>0</v>
      </c>
      <c r="AH354" s="37">
        <f t="shared" si="135"/>
        <v>0</v>
      </c>
      <c r="AI354" s="147">
        <f>IFERROR(IF(VLOOKUP($D354,Listen!$A$2:$F$45,6,0)="Ja",MAX(BC354:BD354),D_SAV!$BC354),0)</f>
        <v>0</v>
      </c>
      <c r="AJ354" s="37">
        <f t="shared" si="136"/>
        <v>0</v>
      </c>
      <c r="AL354" s="149">
        <f t="shared" si="137"/>
        <v>0</v>
      </c>
      <c r="AM354" s="149">
        <f t="shared" si="138"/>
        <v>0</v>
      </c>
      <c r="AN354" s="149">
        <f t="shared" si="139"/>
        <v>0</v>
      </c>
      <c r="AO354" s="149">
        <f t="shared" si="140"/>
        <v>0</v>
      </c>
      <c r="AP354" s="149">
        <f t="shared" si="141"/>
        <v>0</v>
      </c>
      <c r="AQ354" s="149">
        <f t="shared" si="142"/>
        <v>0</v>
      </c>
      <c r="AR354" s="149">
        <f t="shared" si="143"/>
        <v>0</v>
      </c>
      <c r="AS354" s="149">
        <f t="shared" si="144"/>
        <v>0</v>
      </c>
      <c r="AT354" s="149">
        <f t="shared" si="145"/>
        <v>0</v>
      </c>
      <c r="AU354" s="149">
        <f t="shared" si="146"/>
        <v>0</v>
      </c>
      <c r="AV354" s="149">
        <f t="shared" si="147"/>
        <v>0</v>
      </c>
      <c r="AW354" s="149">
        <f t="shared" si="148"/>
        <v>0</v>
      </c>
      <c r="AX354" s="149">
        <f t="shared" si="149"/>
        <v>0</v>
      </c>
      <c r="AY354" s="149">
        <f t="shared" si="150"/>
        <v>0</v>
      </c>
      <c r="AZ354" s="149">
        <f t="shared" si="151"/>
        <v>0</v>
      </c>
      <c r="BA354" s="149">
        <f>IFERROR(IF(VLOOKUP($D354,Listen!$A$2:$F$45,6,0)="Ja",AX354-MAX(AY354:AZ354),AX354-AY354),0)</f>
        <v>0</v>
      </c>
      <c r="BB354" s="149">
        <f t="shared" si="152"/>
        <v>0</v>
      </c>
      <c r="BC354" s="149">
        <f t="shared" si="153"/>
        <v>0</v>
      </c>
      <c r="BD354" s="149">
        <f t="shared" si="154"/>
        <v>0</v>
      </c>
      <c r="BE354" s="149">
        <f>IFERROR(IF(VLOOKUP($D354,Listen!$A$2:$F$45,6,0)="Ja",BB354-MAX(BC354:BD354),BB354-BC354),0)</f>
        <v>0</v>
      </c>
    </row>
    <row r="355" spans="1:57" x14ac:dyDescent="0.25">
      <c r="A355" s="142">
        <v>351</v>
      </c>
      <c r="B355" s="143" t="str">
        <f>IF(AND(E355&lt;&gt;0,D355&lt;&gt;0,F355&lt;&gt;0),IF(C355&lt;&gt;0,CONCATENATE(C355,"-AGr",VLOOKUP(D355,Listen!$A$2:$D$45,4,FALSE),"-",E355,"-",F355,),CONCATENATE("AGr",VLOOKUP(D355,Listen!$A$2:$D$45,4,FALSE),"-",E355,"-",F355)),"keine vollständige ID")</f>
        <v>keine vollständige ID</v>
      </c>
      <c r="C355" s="28"/>
      <c r="D355" s="144"/>
      <c r="E355" s="144"/>
      <c r="F355" s="151"/>
      <c r="G355" s="12"/>
      <c r="H355" s="12"/>
      <c r="I355" s="12"/>
      <c r="J355" s="12"/>
      <c r="K355" s="12"/>
      <c r="L355" s="145">
        <f>IF(E355&gt;A_Stammdaten!$B$12,0,G355+H355-J355)</f>
        <v>0</v>
      </c>
      <c r="M355" s="12"/>
      <c r="N355" s="12"/>
      <c r="O355" s="12"/>
      <c r="P355" s="45">
        <f t="shared" si="131"/>
        <v>0</v>
      </c>
      <c r="Q355" s="26"/>
      <c r="R355" s="26"/>
      <c r="S355" s="26"/>
      <c r="T355" s="26"/>
      <c r="U355" s="146"/>
      <c r="V355" s="26"/>
      <c r="W355" s="46" t="str">
        <f t="shared" si="132"/>
        <v>-</v>
      </c>
      <c r="X355" s="46" t="str">
        <f t="shared" si="133"/>
        <v>-</v>
      </c>
      <c r="Y355" s="46">
        <f>IF(ISBLANK($D355),0,VLOOKUP($D355,Listen!$A$2:$C$45,2,FALSE))</f>
        <v>0</v>
      </c>
      <c r="Z355" s="46">
        <f>IF(ISBLANK($D355),0,VLOOKUP($D355,Listen!$A$2:$C$45,3,FALSE))</f>
        <v>0</v>
      </c>
      <c r="AA355" s="35">
        <f t="shared" si="155"/>
        <v>0</v>
      </c>
      <c r="AB355" s="35">
        <f t="shared" si="155"/>
        <v>0</v>
      </c>
      <c r="AC355" s="35">
        <f>IFERROR(IF(OR($R355&lt;&gt;"Ja",VLOOKUP($D355,Listen!$A$2:$F$45,5,0)="Nein",E355&lt;IF(D355="LNG Anbindungsanlagen gemäß separater Festlegung",2022,2023)),$Y355,$W355),0)</f>
        <v>0</v>
      </c>
      <c r="AD355" s="35">
        <f>IFERROR(IF(OR($R355&lt;&gt;"Ja",VLOOKUP($D355,Listen!$A$2:$F$45,5,0)="Nein",E355&lt;IF(D355="LNG Anbindungsanlagen gemäß separater Festlegung",2022,2023)),$Y355,$W355),0)</f>
        <v>0</v>
      </c>
      <c r="AE355" s="35">
        <f>IFERROR(IF(OR($S355&lt;&gt;"Ja",VLOOKUP($D355,Listen!$A$2:$F$45,6,0)="Nein"),$Y355,$X355),0)</f>
        <v>0</v>
      </c>
      <c r="AF355" s="35">
        <f>IFERROR(IF(OR($S355&lt;&gt;"Ja",VLOOKUP($D355,Listen!$A$2:$F$45,6,0)="Nein"),$Y355,$X355),0)</f>
        <v>0</v>
      </c>
      <c r="AG355" s="35">
        <f>IFERROR(IF(OR($S355&lt;&gt;"Ja",VLOOKUP($D355,Listen!$A$2:$F$45,6,0)="Nein"),$Y355,$X355),0)</f>
        <v>0</v>
      </c>
      <c r="AH355" s="37">
        <f t="shared" si="135"/>
        <v>0</v>
      </c>
      <c r="AI355" s="147">
        <f>IFERROR(IF(VLOOKUP($D355,Listen!$A$2:$F$45,6,0)="Ja",MAX(BC355:BD355),D_SAV!$BC355),0)</f>
        <v>0</v>
      </c>
      <c r="AJ355" s="37">
        <f t="shared" si="136"/>
        <v>0</v>
      </c>
      <c r="AL355" s="149">
        <f t="shared" si="137"/>
        <v>0</v>
      </c>
      <c r="AM355" s="149">
        <f t="shared" si="138"/>
        <v>0</v>
      </c>
      <c r="AN355" s="149">
        <f t="shared" si="139"/>
        <v>0</v>
      </c>
      <c r="AO355" s="149">
        <f t="shared" si="140"/>
        <v>0</v>
      </c>
      <c r="AP355" s="149">
        <f t="shared" si="141"/>
        <v>0</v>
      </c>
      <c r="AQ355" s="149">
        <f t="shared" si="142"/>
        <v>0</v>
      </c>
      <c r="AR355" s="149">
        <f t="shared" si="143"/>
        <v>0</v>
      </c>
      <c r="AS355" s="149">
        <f t="shared" si="144"/>
        <v>0</v>
      </c>
      <c r="AT355" s="149">
        <f t="shared" si="145"/>
        <v>0</v>
      </c>
      <c r="AU355" s="149">
        <f t="shared" si="146"/>
        <v>0</v>
      </c>
      <c r="AV355" s="149">
        <f t="shared" si="147"/>
        <v>0</v>
      </c>
      <c r="AW355" s="149">
        <f t="shared" si="148"/>
        <v>0</v>
      </c>
      <c r="AX355" s="149">
        <f t="shared" si="149"/>
        <v>0</v>
      </c>
      <c r="AY355" s="149">
        <f t="shared" si="150"/>
        <v>0</v>
      </c>
      <c r="AZ355" s="149">
        <f t="shared" si="151"/>
        <v>0</v>
      </c>
      <c r="BA355" s="149">
        <f>IFERROR(IF(VLOOKUP($D355,Listen!$A$2:$F$45,6,0)="Ja",AX355-MAX(AY355:AZ355),AX355-AY355),0)</f>
        <v>0</v>
      </c>
      <c r="BB355" s="149">
        <f t="shared" si="152"/>
        <v>0</v>
      </c>
      <c r="BC355" s="149">
        <f t="shared" si="153"/>
        <v>0</v>
      </c>
      <c r="BD355" s="149">
        <f t="shared" si="154"/>
        <v>0</v>
      </c>
      <c r="BE355" s="149">
        <f>IFERROR(IF(VLOOKUP($D355,Listen!$A$2:$F$45,6,0)="Ja",BB355-MAX(BC355:BD355),BB355-BC355),0)</f>
        <v>0</v>
      </c>
    </row>
    <row r="356" spans="1:57" x14ac:dyDescent="0.25">
      <c r="A356" s="142">
        <v>352</v>
      </c>
      <c r="B356" s="143" t="str">
        <f>IF(AND(E356&lt;&gt;0,D356&lt;&gt;0,F356&lt;&gt;0),IF(C356&lt;&gt;0,CONCATENATE(C356,"-AGr",VLOOKUP(D356,Listen!$A$2:$D$45,4,FALSE),"-",E356,"-",F356,),CONCATENATE("AGr",VLOOKUP(D356,Listen!$A$2:$D$45,4,FALSE),"-",E356,"-",F356)),"keine vollständige ID")</f>
        <v>keine vollständige ID</v>
      </c>
      <c r="C356" s="28"/>
      <c r="D356" s="144"/>
      <c r="E356" s="144"/>
      <c r="F356" s="151"/>
      <c r="G356" s="12"/>
      <c r="H356" s="12"/>
      <c r="I356" s="12"/>
      <c r="J356" s="12"/>
      <c r="K356" s="12"/>
      <c r="L356" s="145">
        <f>IF(E356&gt;A_Stammdaten!$B$12,0,G356+H356-J356)</f>
        <v>0</v>
      </c>
      <c r="M356" s="12"/>
      <c r="N356" s="12"/>
      <c r="O356" s="12"/>
      <c r="P356" s="45">
        <f t="shared" si="131"/>
        <v>0</v>
      </c>
      <c r="Q356" s="26"/>
      <c r="R356" s="26"/>
      <c r="S356" s="26"/>
      <c r="T356" s="26"/>
      <c r="U356" s="146"/>
      <c r="V356" s="26"/>
      <c r="W356" s="46" t="str">
        <f t="shared" si="132"/>
        <v>-</v>
      </c>
      <c r="X356" s="46" t="str">
        <f t="shared" si="133"/>
        <v>-</v>
      </c>
      <c r="Y356" s="46">
        <f>IF(ISBLANK($D356),0,VLOOKUP($D356,Listen!$A$2:$C$45,2,FALSE))</f>
        <v>0</v>
      </c>
      <c r="Z356" s="46">
        <f>IF(ISBLANK($D356),0,VLOOKUP($D356,Listen!$A$2:$C$45,3,FALSE))</f>
        <v>0</v>
      </c>
      <c r="AA356" s="35">
        <f t="shared" si="155"/>
        <v>0</v>
      </c>
      <c r="AB356" s="35">
        <f t="shared" si="155"/>
        <v>0</v>
      </c>
      <c r="AC356" s="35">
        <f>IFERROR(IF(OR($R356&lt;&gt;"Ja",VLOOKUP($D356,Listen!$A$2:$F$45,5,0)="Nein",E356&lt;IF(D356="LNG Anbindungsanlagen gemäß separater Festlegung",2022,2023)),$Y356,$W356),0)</f>
        <v>0</v>
      </c>
      <c r="AD356" s="35">
        <f>IFERROR(IF(OR($R356&lt;&gt;"Ja",VLOOKUP($D356,Listen!$A$2:$F$45,5,0)="Nein",E356&lt;IF(D356="LNG Anbindungsanlagen gemäß separater Festlegung",2022,2023)),$Y356,$W356),0)</f>
        <v>0</v>
      </c>
      <c r="AE356" s="35">
        <f>IFERROR(IF(OR($S356&lt;&gt;"Ja",VLOOKUP($D356,Listen!$A$2:$F$45,6,0)="Nein"),$Y356,$X356),0)</f>
        <v>0</v>
      </c>
      <c r="AF356" s="35">
        <f>IFERROR(IF(OR($S356&lt;&gt;"Ja",VLOOKUP($D356,Listen!$A$2:$F$45,6,0)="Nein"),$Y356,$X356),0)</f>
        <v>0</v>
      </c>
      <c r="AG356" s="35">
        <f>IFERROR(IF(OR($S356&lt;&gt;"Ja",VLOOKUP($D356,Listen!$A$2:$F$45,6,0)="Nein"),$Y356,$X356),0)</f>
        <v>0</v>
      </c>
      <c r="AH356" s="37">
        <f t="shared" si="135"/>
        <v>0</v>
      </c>
      <c r="AI356" s="147">
        <f>IFERROR(IF(VLOOKUP($D356,Listen!$A$2:$F$45,6,0)="Ja",MAX(BC356:BD356),D_SAV!$BC356),0)</f>
        <v>0</v>
      </c>
      <c r="AJ356" s="37">
        <f t="shared" si="136"/>
        <v>0</v>
      </c>
      <c r="AL356" s="149">
        <f t="shared" si="137"/>
        <v>0</v>
      </c>
      <c r="AM356" s="149">
        <f t="shared" si="138"/>
        <v>0</v>
      </c>
      <c r="AN356" s="149">
        <f t="shared" si="139"/>
        <v>0</v>
      </c>
      <c r="AO356" s="149">
        <f t="shared" si="140"/>
        <v>0</v>
      </c>
      <c r="AP356" s="149">
        <f t="shared" si="141"/>
        <v>0</v>
      </c>
      <c r="AQ356" s="149">
        <f t="shared" si="142"/>
        <v>0</v>
      </c>
      <c r="AR356" s="149">
        <f t="shared" si="143"/>
        <v>0</v>
      </c>
      <c r="AS356" s="149">
        <f t="shared" si="144"/>
        <v>0</v>
      </c>
      <c r="AT356" s="149">
        <f t="shared" si="145"/>
        <v>0</v>
      </c>
      <c r="AU356" s="149">
        <f t="shared" si="146"/>
        <v>0</v>
      </c>
      <c r="AV356" s="149">
        <f t="shared" si="147"/>
        <v>0</v>
      </c>
      <c r="AW356" s="149">
        <f t="shared" si="148"/>
        <v>0</v>
      </c>
      <c r="AX356" s="149">
        <f t="shared" si="149"/>
        <v>0</v>
      </c>
      <c r="AY356" s="149">
        <f t="shared" si="150"/>
        <v>0</v>
      </c>
      <c r="AZ356" s="149">
        <f t="shared" si="151"/>
        <v>0</v>
      </c>
      <c r="BA356" s="149">
        <f>IFERROR(IF(VLOOKUP($D356,Listen!$A$2:$F$45,6,0)="Ja",AX356-MAX(AY356:AZ356),AX356-AY356),0)</f>
        <v>0</v>
      </c>
      <c r="BB356" s="149">
        <f t="shared" si="152"/>
        <v>0</v>
      </c>
      <c r="BC356" s="149">
        <f t="shared" si="153"/>
        <v>0</v>
      </c>
      <c r="BD356" s="149">
        <f t="shared" si="154"/>
        <v>0</v>
      </c>
      <c r="BE356" s="149">
        <f>IFERROR(IF(VLOOKUP($D356,Listen!$A$2:$F$45,6,0)="Ja",BB356-MAX(BC356:BD356),BB356-BC356),0)</f>
        <v>0</v>
      </c>
    </row>
    <row r="357" spans="1:57" x14ac:dyDescent="0.25">
      <c r="A357" s="142">
        <v>353</v>
      </c>
      <c r="B357" s="143" t="str">
        <f>IF(AND(E357&lt;&gt;0,D357&lt;&gt;0,F357&lt;&gt;0),IF(C357&lt;&gt;0,CONCATENATE(C357,"-AGr",VLOOKUP(D357,Listen!$A$2:$D$45,4,FALSE),"-",E357,"-",F357,),CONCATENATE("AGr",VLOOKUP(D357,Listen!$A$2:$D$45,4,FALSE),"-",E357,"-",F357)),"keine vollständige ID")</f>
        <v>keine vollständige ID</v>
      </c>
      <c r="C357" s="28"/>
      <c r="D357" s="144"/>
      <c r="E357" s="144"/>
      <c r="F357" s="151"/>
      <c r="G357" s="12"/>
      <c r="H357" s="12"/>
      <c r="I357" s="12"/>
      <c r="J357" s="12"/>
      <c r="K357" s="12"/>
      <c r="L357" s="145">
        <f>IF(E357&gt;A_Stammdaten!$B$12,0,G357+H357-J357)</f>
        <v>0</v>
      </c>
      <c r="M357" s="12"/>
      <c r="N357" s="12"/>
      <c r="O357" s="12"/>
      <c r="P357" s="45">
        <f t="shared" si="131"/>
        <v>0</v>
      </c>
      <c r="Q357" s="26"/>
      <c r="R357" s="26"/>
      <c r="S357" s="26"/>
      <c r="T357" s="26"/>
      <c r="U357" s="146"/>
      <c r="V357" s="26"/>
      <c r="W357" s="46" t="str">
        <f t="shared" si="132"/>
        <v>-</v>
      </c>
      <c r="X357" s="46" t="str">
        <f t="shared" si="133"/>
        <v>-</v>
      </c>
      <c r="Y357" s="46">
        <f>IF(ISBLANK($D357),0,VLOOKUP($D357,Listen!$A$2:$C$45,2,FALSE))</f>
        <v>0</v>
      </c>
      <c r="Z357" s="46">
        <f>IF(ISBLANK($D357),0,VLOOKUP($D357,Listen!$A$2:$C$45,3,FALSE))</f>
        <v>0</v>
      </c>
      <c r="AA357" s="35">
        <f t="shared" si="155"/>
        <v>0</v>
      </c>
      <c r="AB357" s="35">
        <f t="shared" si="155"/>
        <v>0</v>
      </c>
      <c r="AC357" s="35">
        <f>IFERROR(IF(OR($R357&lt;&gt;"Ja",VLOOKUP($D357,Listen!$A$2:$F$45,5,0)="Nein",E357&lt;IF(D357="LNG Anbindungsanlagen gemäß separater Festlegung",2022,2023)),$Y357,$W357),0)</f>
        <v>0</v>
      </c>
      <c r="AD357" s="35">
        <f>IFERROR(IF(OR($R357&lt;&gt;"Ja",VLOOKUP($D357,Listen!$A$2:$F$45,5,0)="Nein",E357&lt;IF(D357="LNG Anbindungsanlagen gemäß separater Festlegung",2022,2023)),$Y357,$W357),0)</f>
        <v>0</v>
      </c>
      <c r="AE357" s="35">
        <f>IFERROR(IF(OR($S357&lt;&gt;"Ja",VLOOKUP($D357,Listen!$A$2:$F$45,6,0)="Nein"),$Y357,$X357),0)</f>
        <v>0</v>
      </c>
      <c r="AF357" s="35">
        <f>IFERROR(IF(OR($S357&lt;&gt;"Ja",VLOOKUP($D357,Listen!$A$2:$F$45,6,0)="Nein"),$Y357,$X357),0)</f>
        <v>0</v>
      </c>
      <c r="AG357" s="35">
        <f>IFERROR(IF(OR($S357&lt;&gt;"Ja",VLOOKUP($D357,Listen!$A$2:$F$45,6,0)="Nein"),$Y357,$X357),0)</f>
        <v>0</v>
      </c>
      <c r="AH357" s="37">
        <f t="shared" si="135"/>
        <v>0</v>
      </c>
      <c r="AI357" s="147">
        <f>IFERROR(IF(VLOOKUP($D357,Listen!$A$2:$F$45,6,0)="Ja",MAX(BC357:BD357),D_SAV!$BC357),0)</f>
        <v>0</v>
      </c>
      <c r="AJ357" s="37">
        <f t="shared" si="136"/>
        <v>0</v>
      </c>
      <c r="AL357" s="149">
        <f t="shared" si="137"/>
        <v>0</v>
      </c>
      <c r="AM357" s="149">
        <f t="shared" si="138"/>
        <v>0</v>
      </c>
      <c r="AN357" s="149">
        <f t="shared" si="139"/>
        <v>0</v>
      </c>
      <c r="AO357" s="149">
        <f t="shared" si="140"/>
        <v>0</v>
      </c>
      <c r="AP357" s="149">
        <f t="shared" si="141"/>
        <v>0</v>
      </c>
      <c r="AQ357" s="149">
        <f t="shared" si="142"/>
        <v>0</v>
      </c>
      <c r="AR357" s="149">
        <f t="shared" si="143"/>
        <v>0</v>
      </c>
      <c r="AS357" s="149">
        <f t="shared" si="144"/>
        <v>0</v>
      </c>
      <c r="AT357" s="149">
        <f t="shared" si="145"/>
        <v>0</v>
      </c>
      <c r="AU357" s="149">
        <f t="shared" si="146"/>
        <v>0</v>
      </c>
      <c r="AV357" s="149">
        <f t="shared" si="147"/>
        <v>0</v>
      </c>
      <c r="AW357" s="149">
        <f t="shared" si="148"/>
        <v>0</v>
      </c>
      <c r="AX357" s="149">
        <f t="shared" si="149"/>
        <v>0</v>
      </c>
      <c r="AY357" s="149">
        <f t="shared" si="150"/>
        <v>0</v>
      </c>
      <c r="AZ357" s="149">
        <f t="shared" si="151"/>
        <v>0</v>
      </c>
      <c r="BA357" s="149">
        <f>IFERROR(IF(VLOOKUP($D357,Listen!$A$2:$F$45,6,0)="Ja",AX357-MAX(AY357:AZ357),AX357-AY357),0)</f>
        <v>0</v>
      </c>
      <c r="BB357" s="149">
        <f t="shared" si="152"/>
        <v>0</v>
      </c>
      <c r="BC357" s="149">
        <f t="shared" si="153"/>
        <v>0</v>
      </c>
      <c r="BD357" s="149">
        <f t="shared" si="154"/>
        <v>0</v>
      </c>
      <c r="BE357" s="149">
        <f>IFERROR(IF(VLOOKUP($D357,Listen!$A$2:$F$45,6,0)="Ja",BB357-MAX(BC357:BD357),BB357-BC357),0)</f>
        <v>0</v>
      </c>
    </row>
    <row r="358" spans="1:57" x14ac:dyDescent="0.25">
      <c r="A358" s="142">
        <v>354</v>
      </c>
      <c r="B358" s="143" t="str">
        <f>IF(AND(E358&lt;&gt;0,D358&lt;&gt;0,F358&lt;&gt;0),IF(C358&lt;&gt;0,CONCATENATE(C358,"-AGr",VLOOKUP(D358,Listen!$A$2:$D$45,4,FALSE),"-",E358,"-",F358,),CONCATENATE("AGr",VLOOKUP(D358,Listen!$A$2:$D$45,4,FALSE),"-",E358,"-",F358)),"keine vollständige ID")</f>
        <v>keine vollständige ID</v>
      </c>
      <c r="C358" s="28"/>
      <c r="D358" s="144"/>
      <c r="E358" s="144"/>
      <c r="F358" s="151"/>
      <c r="G358" s="12"/>
      <c r="H358" s="12"/>
      <c r="I358" s="12"/>
      <c r="J358" s="12"/>
      <c r="K358" s="12"/>
      <c r="L358" s="145">
        <f>IF(E358&gt;A_Stammdaten!$B$12,0,G358+H358-J358)</f>
        <v>0</v>
      </c>
      <c r="M358" s="12"/>
      <c r="N358" s="12"/>
      <c r="O358" s="12"/>
      <c r="P358" s="45">
        <f t="shared" si="131"/>
        <v>0</v>
      </c>
      <c r="Q358" s="26"/>
      <c r="R358" s="26"/>
      <c r="S358" s="26"/>
      <c r="T358" s="26"/>
      <c r="U358" s="146"/>
      <c r="V358" s="26"/>
      <c r="W358" s="46" t="str">
        <f t="shared" si="132"/>
        <v>-</v>
      </c>
      <c r="X358" s="46" t="str">
        <f t="shared" si="133"/>
        <v>-</v>
      </c>
      <c r="Y358" s="46">
        <f>IF(ISBLANK($D358),0,VLOOKUP($D358,Listen!$A$2:$C$45,2,FALSE))</f>
        <v>0</v>
      </c>
      <c r="Z358" s="46">
        <f>IF(ISBLANK($D358),0,VLOOKUP($D358,Listen!$A$2:$C$45,3,FALSE))</f>
        <v>0</v>
      </c>
      <c r="AA358" s="35">
        <f t="shared" si="155"/>
        <v>0</v>
      </c>
      <c r="AB358" s="35">
        <f t="shared" si="155"/>
        <v>0</v>
      </c>
      <c r="AC358" s="35">
        <f>IFERROR(IF(OR($R358&lt;&gt;"Ja",VLOOKUP($D358,Listen!$A$2:$F$45,5,0)="Nein",E358&lt;IF(D358="LNG Anbindungsanlagen gemäß separater Festlegung",2022,2023)),$Y358,$W358),0)</f>
        <v>0</v>
      </c>
      <c r="AD358" s="35">
        <f>IFERROR(IF(OR($R358&lt;&gt;"Ja",VLOOKUP($D358,Listen!$A$2:$F$45,5,0)="Nein",E358&lt;IF(D358="LNG Anbindungsanlagen gemäß separater Festlegung",2022,2023)),$Y358,$W358),0)</f>
        <v>0</v>
      </c>
      <c r="AE358" s="35">
        <f>IFERROR(IF(OR($S358&lt;&gt;"Ja",VLOOKUP($D358,Listen!$A$2:$F$45,6,0)="Nein"),$Y358,$X358),0)</f>
        <v>0</v>
      </c>
      <c r="AF358" s="35">
        <f>IFERROR(IF(OR($S358&lt;&gt;"Ja",VLOOKUP($D358,Listen!$A$2:$F$45,6,0)="Nein"),$Y358,$X358),0)</f>
        <v>0</v>
      </c>
      <c r="AG358" s="35">
        <f>IFERROR(IF(OR($S358&lt;&gt;"Ja",VLOOKUP($D358,Listen!$A$2:$F$45,6,0)="Nein"),$Y358,$X358),0)</f>
        <v>0</v>
      </c>
      <c r="AH358" s="37">
        <f t="shared" si="135"/>
        <v>0</v>
      </c>
      <c r="AI358" s="147">
        <f>IFERROR(IF(VLOOKUP($D358,Listen!$A$2:$F$45,6,0)="Ja",MAX(BC358:BD358),D_SAV!$BC358),0)</f>
        <v>0</v>
      </c>
      <c r="AJ358" s="37">
        <f t="shared" si="136"/>
        <v>0</v>
      </c>
      <c r="AL358" s="149">
        <f t="shared" si="137"/>
        <v>0</v>
      </c>
      <c r="AM358" s="149">
        <f t="shared" si="138"/>
        <v>0</v>
      </c>
      <c r="AN358" s="149">
        <f t="shared" si="139"/>
        <v>0</v>
      </c>
      <c r="AO358" s="149">
        <f t="shared" si="140"/>
        <v>0</v>
      </c>
      <c r="AP358" s="149">
        <f t="shared" si="141"/>
        <v>0</v>
      </c>
      <c r="AQ358" s="149">
        <f t="shared" si="142"/>
        <v>0</v>
      </c>
      <c r="AR358" s="149">
        <f t="shared" si="143"/>
        <v>0</v>
      </c>
      <c r="AS358" s="149">
        <f t="shared" si="144"/>
        <v>0</v>
      </c>
      <c r="AT358" s="149">
        <f t="shared" si="145"/>
        <v>0</v>
      </c>
      <c r="AU358" s="149">
        <f t="shared" si="146"/>
        <v>0</v>
      </c>
      <c r="AV358" s="149">
        <f t="shared" si="147"/>
        <v>0</v>
      </c>
      <c r="AW358" s="149">
        <f t="shared" si="148"/>
        <v>0</v>
      </c>
      <c r="AX358" s="149">
        <f t="shared" si="149"/>
        <v>0</v>
      </c>
      <c r="AY358" s="149">
        <f t="shared" si="150"/>
        <v>0</v>
      </c>
      <c r="AZ358" s="149">
        <f t="shared" si="151"/>
        <v>0</v>
      </c>
      <c r="BA358" s="149">
        <f>IFERROR(IF(VLOOKUP($D358,Listen!$A$2:$F$45,6,0)="Ja",AX358-MAX(AY358:AZ358),AX358-AY358),0)</f>
        <v>0</v>
      </c>
      <c r="BB358" s="149">
        <f t="shared" si="152"/>
        <v>0</v>
      </c>
      <c r="BC358" s="149">
        <f t="shared" si="153"/>
        <v>0</v>
      </c>
      <c r="BD358" s="149">
        <f t="shared" si="154"/>
        <v>0</v>
      </c>
      <c r="BE358" s="149">
        <f>IFERROR(IF(VLOOKUP($D358,Listen!$A$2:$F$45,6,0)="Ja",BB358-MAX(BC358:BD358),BB358-BC358),0)</f>
        <v>0</v>
      </c>
    </row>
    <row r="359" spans="1:57" x14ac:dyDescent="0.25">
      <c r="A359" s="142">
        <v>355</v>
      </c>
      <c r="B359" s="143" t="str">
        <f>IF(AND(E359&lt;&gt;0,D359&lt;&gt;0,F359&lt;&gt;0),IF(C359&lt;&gt;0,CONCATENATE(C359,"-AGr",VLOOKUP(D359,Listen!$A$2:$D$45,4,FALSE),"-",E359,"-",F359,),CONCATENATE("AGr",VLOOKUP(D359,Listen!$A$2:$D$45,4,FALSE),"-",E359,"-",F359)),"keine vollständige ID")</f>
        <v>keine vollständige ID</v>
      </c>
      <c r="C359" s="28"/>
      <c r="D359" s="144"/>
      <c r="E359" s="144"/>
      <c r="F359" s="151"/>
      <c r="G359" s="12"/>
      <c r="H359" s="12"/>
      <c r="I359" s="12"/>
      <c r="J359" s="12"/>
      <c r="K359" s="12"/>
      <c r="L359" s="145">
        <f>IF(E359&gt;A_Stammdaten!$B$12,0,G359+H359-J359)</f>
        <v>0</v>
      </c>
      <c r="M359" s="12"/>
      <c r="N359" s="12"/>
      <c r="O359" s="12"/>
      <c r="P359" s="45">
        <f t="shared" si="131"/>
        <v>0</v>
      </c>
      <c r="Q359" s="26"/>
      <c r="R359" s="26"/>
      <c r="S359" s="26"/>
      <c r="T359" s="26"/>
      <c r="U359" s="146"/>
      <c r="V359" s="26"/>
      <c r="W359" s="46" t="str">
        <f t="shared" si="132"/>
        <v>-</v>
      </c>
      <c r="X359" s="46" t="str">
        <f t="shared" si="133"/>
        <v>-</v>
      </c>
      <c r="Y359" s="46">
        <f>IF(ISBLANK($D359),0,VLOOKUP($D359,Listen!$A$2:$C$45,2,FALSE))</f>
        <v>0</v>
      </c>
      <c r="Z359" s="46">
        <f>IF(ISBLANK($D359),0,VLOOKUP($D359,Listen!$A$2:$C$45,3,FALSE))</f>
        <v>0</v>
      </c>
      <c r="AA359" s="35">
        <f t="shared" si="155"/>
        <v>0</v>
      </c>
      <c r="AB359" s="35">
        <f t="shared" si="155"/>
        <v>0</v>
      </c>
      <c r="AC359" s="35">
        <f>IFERROR(IF(OR($R359&lt;&gt;"Ja",VLOOKUP($D359,Listen!$A$2:$F$45,5,0)="Nein",E359&lt;IF(D359="LNG Anbindungsanlagen gemäß separater Festlegung",2022,2023)),$Y359,$W359),0)</f>
        <v>0</v>
      </c>
      <c r="AD359" s="35">
        <f>IFERROR(IF(OR($R359&lt;&gt;"Ja",VLOOKUP($D359,Listen!$A$2:$F$45,5,0)="Nein",E359&lt;IF(D359="LNG Anbindungsanlagen gemäß separater Festlegung",2022,2023)),$Y359,$W359),0)</f>
        <v>0</v>
      </c>
      <c r="AE359" s="35">
        <f>IFERROR(IF(OR($S359&lt;&gt;"Ja",VLOOKUP($D359,Listen!$A$2:$F$45,6,0)="Nein"),$Y359,$X359),0)</f>
        <v>0</v>
      </c>
      <c r="AF359" s="35">
        <f>IFERROR(IF(OR($S359&lt;&gt;"Ja",VLOOKUP($D359,Listen!$A$2:$F$45,6,0)="Nein"),$Y359,$X359),0)</f>
        <v>0</v>
      </c>
      <c r="AG359" s="35">
        <f>IFERROR(IF(OR($S359&lt;&gt;"Ja",VLOOKUP($D359,Listen!$A$2:$F$45,6,0)="Nein"),$Y359,$X359),0)</f>
        <v>0</v>
      </c>
      <c r="AH359" s="37">
        <f t="shared" si="135"/>
        <v>0</v>
      </c>
      <c r="AI359" s="147">
        <f>IFERROR(IF(VLOOKUP($D359,Listen!$A$2:$F$45,6,0)="Ja",MAX(BC359:BD359),D_SAV!$BC359),0)</f>
        <v>0</v>
      </c>
      <c r="AJ359" s="37">
        <f t="shared" si="136"/>
        <v>0</v>
      </c>
      <c r="AL359" s="149">
        <f t="shared" si="137"/>
        <v>0</v>
      </c>
      <c r="AM359" s="149">
        <f t="shared" si="138"/>
        <v>0</v>
      </c>
      <c r="AN359" s="149">
        <f t="shared" si="139"/>
        <v>0</v>
      </c>
      <c r="AO359" s="149">
        <f t="shared" si="140"/>
        <v>0</v>
      </c>
      <c r="AP359" s="149">
        <f t="shared" si="141"/>
        <v>0</v>
      </c>
      <c r="AQ359" s="149">
        <f t="shared" si="142"/>
        <v>0</v>
      </c>
      <c r="AR359" s="149">
        <f t="shared" si="143"/>
        <v>0</v>
      </c>
      <c r="AS359" s="149">
        <f t="shared" si="144"/>
        <v>0</v>
      </c>
      <c r="AT359" s="149">
        <f t="shared" si="145"/>
        <v>0</v>
      </c>
      <c r="AU359" s="149">
        <f t="shared" si="146"/>
        <v>0</v>
      </c>
      <c r="AV359" s="149">
        <f t="shared" si="147"/>
        <v>0</v>
      </c>
      <c r="AW359" s="149">
        <f t="shared" si="148"/>
        <v>0</v>
      </c>
      <c r="AX359" s="149">
        <f t="shared" si="149"/>
        <v>0</v>
      </c>
      <c r="AY359" s="149">
        <f t="shared" si="150"/>
        <v>0</v>
      </c>
      <c r="AZ359" s="149">
        <f t="shared" si="151"/>
        <v>0</v>
      </c>
      <c r="BA359" s="149">
        <f>IFERROR(IF(VLOOKUP($D359,Listen!$A$2:$F$45,6,0)="Ja",AX359-MAX(AY359:AZ359),AX359-AY359),0)</f>
        <v>0</v>
      </c>
      <c r="BB359" s="149">
        <f t="shared" si="152"/>
        <v>0</v>
      </c>
      <c r="BC359" s="149">
        <f t="shared" si="153"/>
        <v>0</v>
      </c>
      <c r="BD359" s="149">
        <f t="shared" si="154"/>
        <v>0</v>
      </c>
      <c r="BE359" s="149">
        <f>IFERROR(IF(VLOOKUP($D359,Listen!$A$2:$F$45,6,0)="Ja",BB359-MAX(BC359:BD359),BB359-BC359),0)</f>
        <v>0</v>
      </c>
    </row>
    <row r="360" spans="1:57" x14ac:dyDescent="0.25">
      <c r="A360" s="142">
        <v>356</v>
      </c>
      <c r="B360" s="143" t="str">
        <f>IF(AND(E360&lt;&gt;0,D360&lt;&gt;0,F360&lt;&gt;0),IF(C360&lt;&gt;0,CONCATENATE(C360,"-AGr",VLOOKUP(D360,Listen!$A$2:$D$45,4,FALSE),"-",E360,"-",F360,),CONCATENATE("AGr",VLOOKUP(D360,Listen!$A$2:$D$45,4,FALSE),"-",E360,"-",F360)),"keine vollständige ID")</f>
        <v>keine vollständige ID</v>
      </c>
      <c r="C360" s="28"/>
      <c r="D360" s="144"/>
      <c r="E360" s="144"/>
      <c r="F360" s="151"/>
      <c r="G360" s="12"/>
      <c r="H360" s="12"/>
      <c r="I360" s="12"/>
      <c r="J360" s="12"/>
      <c r="K360" s="12"/>
      <c r="L360" s="145">
        <f>IF(E360&gt;A_Stammdaten!$B$12,0,G360+H360-J360)</f>
        <v>0</v>
      </c>
      <c r="M360" s="12"/>
      <c r="N360" s="12"/>
      <c r="O360" s="12"/>
      <c r="P360" s="45">
        <f t="shared" si="131"/>
        <v>0</v>
      </c>
      <c r="Q360" s="26"/>
      <c r="R360" s="26"/>
      <c r="S360" s="26"/>
      <c r="T360" s="26"/>
      <c r="U360" s="146"/>
      <c r="V360" s="26"/>
      <c r="W360" s="46" t="str">
        <f t="shared" si="132"/>
        <v>-</v>
      </c>
      <c r="X360" s="46" t="str">
        <f t="shared" si="133"/>
        <v>-</v>
      </c>
      <c r="Y360" s="46">
        <f>IF(ISBLANK($D360),0,VLOOKUP($D360,Listen!$A$2:$C$45,2,FALSE))</f>
        <v>0</v>
      </c>
      <c r="Z360" s="46">
        <f>IF(ISBLANK($D360),0,VLOOKUP($D360,Listen!$A$2:$C$45,3,FALSE))</f>
        <v>0</v>
      </c>
      <c r="AA360" s="35">
        <f t="shared" si="155"/>
        <v>0</v>
      </c>
      <c r="AB360" s="35">
        <f t="shared" si="155"/>
        <v>0</v>
      </c>
      <c r="AC360" s="35">
        <f>IFERROR(IF(OR($R360&lt;&gt;"Ja",VLOOKUP($D360,Listen!$A$2:$F$45,5,0)="Nein",E360&lt;IF(D360="LNG Anbindungsanlagen gemäß separater Festlegung",2022,2023)),$Y360,$W360),0)</f>
        <v>0</v>
      </c>
      <c r="AD360" s="35">
        <f>IFERROR(IF(OR($R360&lt;&gt;"Ja",VLOOKUP($D360,Listen!$A$2:$F$45,5,0)="Nein",E360&lt;IF(D360="LNG Anbindungsanlagen gemäß separater Festlegung",2022,2023)),$Y360,$W360),0)</f>
        <v>0</v>
      </c>
      <c r="AE360" s="35">
        <f>IFERROR(IF(OR($S360&lt;&gt;"Ja",VLOOKUP($D360,Listen!$A$2:$F$45,6,0)="Nein"),$Y360,$X360),0)</f>
        <v>0</v>
      </c>
      <c r="AF360" s="35">
        <f>IFERROR(IF(OR($S360&lt;&gt;"Ja",VLOOKUP($D360,Listen!$A$2:$F$45,6,0)="Nein"),$Y360,$X360),0)</f>
        <v>0</v>
      </c>
      <c r="AG360" s="35">
        <f>IFERROR(IF(OR($S360&lt;&gt;"Ja",VLOOKUP($D360,Listen!$A$2:$F$45,6,0)="Nein"),$Y360,$X360),0)</f>
        <v>0</v>
      </c>
      <c r="AH360" s="37">
        <f t="shared" si="135"/>
        <v>0</v>
      </c>
      <c r="AI360" s="147">
        <f>IFERROR(IF(VLOOKUP($D360,Listen!$A$2:$F$45,6,0)="Ja",MAX(BC360:BD360),D_SAV!$BC360),0)</f>
        <v>0</v>
      </c>
      <c r="AJ360" s="37">
        <f t="shared" si="136"/>
        <v>0</v>
      </c>
      <c r="AL360" s="149">
        <f t="shared" si="137"/>
        <v>0</v>
      </c>
      <c r="AM360" s="149">
        <f t="shared" si="138"/>
        <v>0</v>
      </c>
      <c r="AN360" s="149">
        <f t="shared" si="139"/>
        <v>0</v>
      </c>
      <c r="AO360" s="149">
        <f t="shared" si="140"/>
        <v>0</v>
      </c>
      <c r="AP360" s="149">
        <f t="shared" si="141"/>
        <v>0</v>
      </c>
      <c r="AQ360" s="149">
        <f t="shared" si="142"/>
        <v>0</v>
      </c>
      <c r="AR360" s="149">
        <f t="shared" si="143"/>
        <v>0</v>
      </c>
      <c r="AS360" s="149">
        <f t="shared" si="144"/>
        <v>0</v>
      </c>
      <c r="AT360" s="149">
        <f t="shared" si="145"/>
        <v>0</v>
      </c>
      <c r="AU360" s="149">
        <f t="shared" si="146"/>
        <v>0</v>
      </c>
      <c r="AV360" s="149">
        <f t="shared" si="147"/>
        <v>0</v>
      </c>
      <c r="AW360" s="149">
        <f t="shared" si="148"/>
        <v>0</v>
      </c>
      <c r="AX360" s="149">
        <f t="shared" si="149"/>
        <v>0</v>
      </c>
      <c r="AY360" s="149">
        <f t="shared" si="150"/>
        <v>0</v>
      </c>
      <c r="AZ360" s="149">
        <f t="shared" si="151"/>
        <v>0</v>
      </c>
      <c r="BA360" s="149">
        <f>IFERROR(IF(VLOOKUP($D360,Listen!$A$2:$F$45,6,0)="Ja",AX360-MAX(AY360:AZ360),AX360-AY360),0)</f>
        <v>0</v>
      </c>
      <c r="BB360" s="149">
        <f t="shared" si="152"/>
        <v>0</v>
      </c>
      <c r="BC360" s="149">
        <f t="shared" si="153"/>
        <v>0</v>
      </c>
      <c r="BD360" s="149">
        <f t="shared" si="154"/>
        <v>0</v>
      </c>
      <c r="BE360" s="149">
        <f>IFERROR(IF(VLOOKUP($D360,Listen!$A$2:$F$45,6,0)="Ja",BB360-MAX(BC360:BD360),BB360-BC360),0)</f>
        <v>0</v>
      </c>
    </row>
    <row r="361" spans="1:57" x14ac:dyDescent="0.25">
      <c r="A361" s="142">
        <v>357</v>
      </c>
      <c r="B361" s="143" t="str">
        <f>IF(AND(E361&lt;&gt;0,D361&lt;&gt;0,F361&lt;&gt;0),IF(C361&lt;&gt;0,CONCATENATE(C361,"-AGr",VLOOKUP(D361,Listen!$A$2:$D$45,4,FALSE),"-",E361,"-",F361,),CONCATENATE("AGr",VLOOKUP(D361,Listen!$A$2:$D$45,4,FALSE),"-",E361,"-",F361)),"keine vollständige ID")</f>
        <v>keine vollständige ID</v>
      </c>
      <c r="C361" s="28"/>
      <c r="D361" s="144"/>
      <c r="E361" s="144"/>
      <c r="F361" s="151"/>
      <c r="G361" s="12"/>
      <c r="H361" s="12"/>
      <c r="I361" s="12"/>
      <c r="J361" s="12"/>
      <c r="K361" s="12"/>
      <c r="L361" s="145">
        <f>IF(E361&gt;A_Stammdaten!$B$12,0,G361+H361-J361)</f>
        <v>0</v>
      </c>
      <c r="M361" s="12"/>
      <c r="N361" s="12"/>
      <c r="O361" s="12"/>
      <c r="P361" s="45">
        <f t="shared" si="131"/>
        <v>0</v>
      </c>
      <c r="Q361" s="26"/>
      <c r="R361" s="26"/>
      <c r="S361" s="26"/>
      <c r="T361" s="26"/>
      <c r="U361" s="146"/>
      <c r="V361" s="26"/>
      <c r="W361" s="46" t="str">
        <f t="shared" si="132"/>
        <v>-</v>
      </c>
      <c r="X361" s="46" t="str">
        <f t="shared" si="133"/>
        <v>-</v>
      </c>
      <c r="Y361" s="46">
        <f>IF(ISBLANK($D361),0,VLOOKUP($D361,Listen!$A$2:$C$45,2,FALSE))</f>
        <v>0</v>
      </c>
      <c r="Z361" s="46">
        <f>IF(ISBLANK($D361),0,VLOOKUP($D361,Listen!$A$2:$C$45,3,FALSE))</f>
        <v>0</v>
      </c>
      <c r="AA361" s="35">
        <f t="shared" si="155"/>
        <v>0</v>
      </c>
      <c r="AB361" s="35">
        <f t="shared" si="155"/>
        <v>0</v>
      </c>
      <c r="AC361" s="35">
        <f>IFERROR(IF(OR($R361&lt;&gt;"Ja",VLOOKUP($D361,Listen!$A$2:$F$45,5,0)="Nein",E361&lt;IF(D361="LNG Anbindungsanlagen gemäß separater Festlegung",2022,2023)),$Y361,$W361),0)</f>
        <v>0</v>
      </c>
      <c r="AD361" s="35">
        <f>IFERROR(IF(OR($R361&lt;&gt;"Ja",VLOOKUP($D361,Listen!$A$2:$F$45,5,0)="Nein",E361&lt;IF(D361="LNG Anbindungsanlagen gemäß separater Festlegung",2022,2023)),$Y361,$W361),0)</f>
        <v>0</v>
      </c>
      <c r="AE361" s="35">
        <f>IFERROR(IF(OR($S361&lt;&gt;"Ja",VLOOKUP($D361,Listen!$A$2:$F$45,6,0)="Nein"),$Y361,$X361),0)</f>
        <v>0</v>
      </c>
      <c r="AF361" s="35">
        <f>IFERROR(IF(OR($S361&lt;&gt;"Ja",VLOOKUP($D361,Listen!$A$2:$F$45,6,0)="Nein"),$Y361,$X361),0)</f>
        <v>0</v>
      </c>
      <c r="AG361" s="35">
        <f>IFERROR(IF(OR($S361&lt;&gt;"Ja",VLOOKUP($D361,Listen!$A$2:$F$45,6,0)="Nein"),$Y361,$X361),0)</f>
        <v>0</v>
      </c>
      <c r="AH361" s="37">
        <f t="shared" si="135"/>
        <v>0</v>
      </c>
      <c r="AI361" s="147">
        <f>IFERROR(IF(VLOOKUP($D361,Listen!$A$2:$F$45,6,0)="Ja",MAX(BC361:BD361),D_SAV!$BC361),0)</f>
        <v>0</v>
      </c>
      <c r="AJ361" s="37">
        <f t="shared" si="136"/>
        <v>0</v>
      </c>
      <c r="AL361" s="149">
        <f t="shared" si="137"/>
        <v>0</v>
      </c>
      <c r="AM361" s="149">
        <f t="shared" si="138"/>
        <v>0</v>
      </c>
      <c r="AN361" s="149">
        <f t="shared" si="139"/>
        <v>0</v>
      </c>
      <c r="AO361" s="149">
        <f t="shared" si="140"/>
        <v>0</v>
      </c>
      <c r="AP361" s="149">
        <f t="shared" si="141"/>
        <v>0</v>
      </c>
      <c r="AQ361" s="149">
        <f t="shared" si="142"/>
        <v>0</v>
      </c>
      <c r="AR361" s="149">
        <f t="shared" si="143"/>
        <v>0</v>
      </c>
      <c r="AS361" s="149">
        <f t="shared" si="144"/>
        <v>0</v>
      </c>
      <c r="AT361" s="149">
        <f t="shared" si="145"/>
        <v>0</v>
      </c>
      <c r="AU361" s="149">
        <f t="shared" si="146"/>
        <v>0</v>
      </c>
      <c r="AV361" s="149">
        <f t="shared" si="147"/>
        <v>0</v>
      </c>
      <c r="AW361" s="149">
        <f t="shared" si="148"/>
        <v>0</v>
      </c>
      <c r="AX361" s="149">
        <f t="shared" si="149"/>
        <v>0</v>
      </c>
      <c r="AY361" s="149">
        <f t="shared" si="150"/>
        <v>0</v>
      </c>
      <c r="AZ361" s="149">
        <f t="shared" si="151"/>
        <v>0</v>
      </c>
      <c r="BA361" s="149">
        <f>IFERROR(IF(VLOOKUP($D361,Listen!$A$2:$F$45,6,0)="Ja",AX361-MAX(AY361:AZ361),AX361-AY361),0)</f>
        <v>0</v>
      </c>
      <c r="BB361" s="149">
        <f t="shared" si="152"/>
        <v>0</v>
      </c>
      <c r="BC361" s="149">
        <f t="shared" si="153"/>
        <v>0</v>
      </c>
      <c r="BD361" s="149">
        <f t="shared" si="154"/>
        <v>0</v>
      </c>
      <c r="BE361" s="149">
        <f>IFERROR(IF(VLOOKUP($D361,Listen!$A$2:$F$45,6,0)="Ja",BB361-MAX(BC361:BD361),BB361-BC361),0)</f>
        <v>0</v>
      </c>
    </row>
    <row r="362" spans="1:57" x14ac:dyDescent="0.25">
      <c r="A362" s="142">
        <v>358</v>
      </c>
      <c r="B362" s="143" t="str">
        <f>IF(AND(E362&lt;&gt;0,D362&lt;&gt;0,F362&lt;&gt;0),IF(C362&lt;&gt;0,CONCATENATE(C362,"-AGr",VLOOKUP(D362,Listen!$A$2:$D$45,4,FALSE),"-",E362,"-",F362,),CONCATENATE("AGr",VLOOKUP(D362,Listen!$A$2:$D$45,4,FALSE),"-",E362,"-",F362)),"keine vollständige ID")</f>
        <v>keine vollständige ID</v>
      </c>
      <c r="C362" s="28"/>
      <c r="D362" s="144"/>
      <c r="E362" s="144"/>
      <c r="F362" s="151"/>
      <c r="G362" s="12"/>
      <c r="H362" s="12"/>
      <c r="I362" s="12"/>
      <c r="J362" s="12"/>
      <c r="K362" s="12"/>
      <c r="L362" s="145">
        <f>IF(E362&gt;A_Stammdaten!$B$12,0,G362+H362-J362)</f>
        <v>0</v>
      </c>
      <c r="M362" s="12"/>
      <c r="N362" s="12"/>
      <c r="O362" s="12"/>
      <c r="P362" s="45">
        <f t="shared" si="131"/>
        <v>0</v>
      </c>
      <c r="Q362" s="26"/>
      <c r="R362" s="26"/>
      <c r="S362" s="26"/>
      <c r="T362" s="26"/>
      <c r="U362" s="146"/>
      <c r="V362" s="26"/>
      <c r="W362" s="46" t="str">
        <f t="shared" si="132"/>
        <v>-</v>
      </c>
      <c r="X362" s="46" t="str">
        <f t="shared" si="133"/>
        <v>-</v>
      </c>
      <c r="Y362" s="46">
        <f>IF(ISBLANK($D362),0,VLOOKUP($D362,Listen!$A$2:$C$45,2,FALSE))</f>
        <v>0</v>
      </c>
      <c r="Z362" s="46">
        <f>IF(ISBLANK($D362),0,VLOOKUP($D362,Listen!$A$2:$C$45,3,FALSE))</f>
        <v>0</v>
      </c>
      <c r="AA362" s="35">
        <f t="shared" si="155"/>
        <v>0</v>
      </c>
      <c r="AB362" s="35">
        <f t="shared" si="155"/>
        <v>0</v>
      </c>
      <c r="AC362" s="35">
        <f>IFERROR(IF(OR($R362&lt;&gt;"Ja",VLOOKUP($D362,Listen!$A$2:$F$45,5,0)="Nein",E362&lt;IF(D362="LNG Anbindungsanlagen gemäß separater Festlegung",2022,2023)),$Y362,$W362),0)</f>
        <v>0</v>
      </c>
      <c r="AD362" s="35">
        <f>IFERROR(IF(OR($R362&lt;&gt;"Ja",VLOOKUP($D362,Listen!$A$2:$F$45,5,0)="Nein",E362&lt;IF(D362="LNG Anbindungsanlagen gemäß separater Festlegung",2022,2023)),$Y362,$W362),0)</f>
        <v>0</v>
      </c>
      <c r="AE362" s="35">
        <f>IFERROR(IF(OR($S362&lt;&gt;"Ja",VLOOKUP($D362,Listen!$A$2:$F$45,6,0)="Nein"),$Y362,$X362),0)</f>
        <v>0</v>
      </c>
      <c r="AF362" s="35">
        <f>IFERROR(IF(OR($S362&lt;&gt;"Ja",VLOOKUP($D362,Listen!$A$2:$F$45,6,0)="Nein"),$Y362,$X362),0)</f>
        <v>0</v>
      </c>
      <c r="AG362" s="35">
        <f>IFERROR(IF(OR($S362&lt;&gt;"Ja",VLOOKUP($D362,Listen!$A$2:$F$45,6,0)="Nein"),$Y362,$X362),0)</f>
        <v>0</v>
      </c>
      <c r="AH362" s="37">
        <f t="shared" si="135"/>
        <v>0</v>
      </c>
      <c r="AI362" s="147">
        <f>IFERROR(IF(VLOOKUP($D362,Listen!$A$2:$F$45,6,0)="Ja",MAX(BC362:BD362),D_SAV!$BC362),0)</f>
        <v>0</v>
      </c>
      <c r="AJ362" s="37">
        <f t="shared" si="136"/>
        <v>0</v>
      </c>
      <c r="AL362" s="149">
        <f t="shared" si="137"/>
        <v>0</v>
      </c>
      <c r="AM362" s="149">
        <f t="shared" si="138"/>
        <v>0</v>
      </c>
      <c r="AN362" s="149">
        <f t="shared" si="139"/>
        <v>0</v>
      </c>
      <c r="AO362" s="149">
        <f t="shared" si="140"/>
        <v>0</v>
      </c>
      <c r="AP362" s="149">
        <f t="shared" si="141"/>
        <v>0</v>
      </c>
      <c r="AQ362" s="149">
        <f t="shared" si="142"/>
        <v>0</v>
      </c>
      <c r="AR362" s="149">
        <f t="shared" si="143"/>
        <v>0</v>
      </c>
      <c r="AS362" s="149">
        <f t="shared" si="144"/>
        <v>0</v>
      </c>
      <c r="AT362" s="149">
        <f t="shared" si="145"/>
        <v>0</v>
      </c>
      <c r="AU362" s="149">
        <f t="shared" si="146"/>
        <v>0</v>
      </c>
      <c r="AV362" s="149">
        <f t="shared" si="147"/>
        <v>0</v>
      </c>
      <c r="AW362" s="149">
        <f t="shared" si="148"/>
        <v>0</v>
      </c>
      <c r="AX362" s="149">
        <f t="shared" si="149"/>
        <v>0</v>
      </c>
      <c r="AY362" s="149">
        <f t="shared" si="150"/>
        <v>0</v>
      </c>
      <c r="AZ362" s="149">
        <f t="shared" si="151"/>
        <v>0</v>
      </c>
      <c r="BA362" s="149">
        <f>IFERROR(IF(VLOOKUP($D362,Listen!$A$2:$F$45,6,0)="Ja",AX362-MAX(AY362:AZ362),AX362-AY362),0)</f>
        <v>0</v>
      </c>
      <c r="BB362" s="149">
        <f t="shared" si="152"/>
        <v>0</v>
      </c>
      <c r="BC362" s="149">
        <f t="shared" si="153"/>
        <v>0</v>
      </c>
      <c r="BD362" s="149">
        <f t="shared" si="154"/>
        <v>0</v>
      </c>
      <c r="BE362" s="149">
        <f>IFERROR(IF(VLOOKUP($D362,Listen!$A$2:$F$45,6,0)="Ja",BB362-MAX(BC362:BD362),BB362-BC362),0)</f>
        <v>0</v>
      </c>
    </row>
    <row r="363" spans="1:57" x14ac:dyDescent="0.25">
      <c r="A363" s="142">
        <v>359</v>
      </c>
      <c r="B363" s="143" t="str">
        <f>IF(AND(E363&lt;&gt;0,D363&lt;&gt;0,F363&lt;&gt;0),IF(C363&lt;&gt;0,CONCATENATE(C363,"-AGr",VLOOKUP(D363,Listen!$A$2:$D$45,4,FALSE),"-",E363,"-",F363,),CONCATENATE("AGr",VLOOKUP(D363,Listen!$A$2:$D$45,4,FALSE),"-",E363,"-",F363)),"keine vollständige ID")</f>
        <v>keine vollständige ID</v>
      </c>
      <c r="C363" s="28"/>
      <c r="D363" s="144"/>
      <c r="E363" s="144"/>
      <c r="F363" s="151"/>
      <c r="G363" s="12"/>
      <c r="H363" s="12"/>
      <c r="I363" s="12"/>
      <c r="J363" s="12"/>
      <c r="K363" s="12"/>
      <c r="L363" s="145">
        <f>IF(E363&gt;A_Stammdaten!$B$12,0,G363+H363-J363)</f>
        <v>0</v>
      </c>
      <c r="M363" s="12"/>
      <c r="N363" s="12"/>
      <c r="O363" s="12"/>
      <c r="P363" s="45">
        <f t="shared" si="131"/>
        <v>0</v>
      </c>
      <c r="Q363" s="26"/>
      <c r="R363" s="26"/>
      <c r="S363" s="26"/>
      <c r="T363" s="26"/>
      <c r="U363" s="146"/>
      <c r="V363" s="26"/>
      <c r="W363" s="46" t="str">
        <f t="shared" si="132"/>
        <v>-</v>
      </c>
      <c r="X363" s="46" t="str">
        <f t="shared" si="133"/>
        <v>-</v>
      </c>
      <c r="Y363" s="46">
        <f>IF(ISBLANK($D363),0,VLOOKUP($D363,Listen!$A$2:$C$45,2,FALSE))</f>
        <v>0</v>
      </c>
      <c r="Z363" s="46">
        <f>IF(ISBLANK($D363),0,VLOOKUP($D363,Listen!$A$2:$C$45,3,FALSE))</f>
        <v>0</v>
      </c>
      <c r="AA363" s="35">
        <f t="shared" si="155"/>
        <v>0</v>
      </c>
      <c r="AB363" s="35">
        <f t="shared" si="155"/>
        <v>0</v>
      </c>
      <c r="AC363" s="35">
        <f>IFERROR(IF(OR($R363&lt;&gt;"Ja",VLOOKUP($D363,Listen!$A$2:$F$45,5,0)="Nein",E363&lt;IF(D363="LNG Anbindungsanlagen gemäß separater Festlegung",2022,2023)),$Y363,$W363),0)</f>
        <v>0</v>
      </c>
      <c r="AD363" s="35">
        <f>IFERROR(IF(OR($R363&lt;&gt;"Ja",VLOOKUP($D363,Listen!$A$2:$F$45,5,0)="Nein",E363&lt;IF(D363="LNG Anbindungsanlagen gemäß separater Festlegung",2022,2023)),$Y363,$W363),0)</f>
        <v>0</v>
      </c>
      <c r="AE363" s="35">
        <f>IFERROR(IF(OR($S363&lt;&gt;"Ja",VLOOKUP($D363,Listen!$A$2:$F$45,6,0)="Nein"),$Y363,$X363),0)</f>
        <v>0</v>
      </c>
      <c r="AF363" s="35">
        <f>IFERROR(IF(OR($S363&lt;&gt;"Ja",VLOOKUP($D363,Listen!$A$2:$F$45,6,0)="Nein"),$Y363,$X363),0)</f>
        <v>0</v>
      </c>
      <c r="AG363" s="35">
        <f>IFERROR(IF(OR($S363&lt;&gt;"Ja",VLOOKUP($D363,Listen!$A$2:$F$45,6,0)="Nein"),$Y363,$X363),0)</f>
        <v>0</v>
      </c>
      <c r="AH363" s="37">
        <f t="shared" si="135"/>
        <v>0</v>
      </c>
      <c r="AI363" s="147">
        <f>IFERROR(IF(VLOOKUP($D363,Listen!$A$2:$F$45,6,0)="Ja",MAX(BC363:BD363),D_SAV!$BC363),0)</f>
        <v>0</v>
      </c>
      <c r="AJ363" s="37">
        <f t="shared" si="136"/>
        <v>0</v>
      </c>
      <c r="AL363" s="149">
        <f t="shared" si="137"/>
        <v>0</v>
      </c>
      <c r="AM363" s="149">
        <f t="shared" si="138"/>
        <v>0</v>
      </c>
      <c r="AN363" s="149">
        <f t="shared" si="139"/>
        <v>0</v>
      </c>
      <c r="AO363" s="149">
        <f t="shared" si="140"/>
        <v>0</v>
      </c>
      <c r="AP363" s="149">
        <f t="shared" si="141"/>
        <v>0</v>
      </c>
      <c r="AQ363" s="149">
        <f t="shared" si="142"/>
        <v>0</v>
      </c>
      <c r="AR363" s="149">
        <f t="shared" si="143"/>
        <v>0</v>
      </c>
      <c r="AS363" s="149">
        <f t="shared" si="144"/>
        <v>0</v>
      </c>
      <c r="AT363" s="149">
        <f t="shared" si="145"/>
        <v>0</v>
      </c>
      <c r="AU363" s="149">
        <f t="shared" si="146"/>
        <v>0</v>
      </c>
      <c r="AV363" s="149">
        <f t="shared" si="147"/>
        <v>0</v>
      </c>
      <c r="AW363" s="149">
        <f t="shared" si="148"/>
        <v>0</v>
      </c>
      <c r="AX363" s="149">
        <f t="shared" si="149"/>
        <v>0</v>
      </c>
      <c r="AY363" s="149">
        <f t="shared" si="150"/>
        <v>0</v>
      </c>
      <c r="AZ363" s="149">
        <f t="shared" si="151"/>
        <v>0</v>
      </c>
      <c r="BA363" s="149">
        <f>IFERROR(IF(VLOOKUP($D363,Listen!$A$2:$F$45,6,0)="Ja",AX363-MAX(AY363:AZ363),AX363-AY363),0)</f>
        <v>0</v>
      </c>
      <c r="BB363" s="149">
        <f t="shared" si="152"/>
        <v>0</v>
      </c>
      <c r="BC363" s="149">
        <f t="shared" si="153"/>
        <v>0</v>
      </c>
      <c r="BD363" s="149">
        <f t="shared" si="154"/>
        <v>0</v>
      </c>
      <c r="BE363" s="149">
        <f>IFERROR(IF(VLOOKUP($D363,Listen!$A$2:$F$45,6,0)="Ja",BB363-MAX(BC363:BD363),BB363-BC363),0)</f>
        <v>0</v>
      </c>
    </row>
    <row r="364" spans="1:57" x14ac:dyDescent="0.25">
      <c r="A364" s="142">
        <v>360</v>
      </c>
      <c r="B364" s="143" t="str">
        <f>IF(AND(E364&lt;&gt;0,D364&lt;&gt;0,F364&lt;&gt;0),IF(C364&lt;&gt;0,CONCATENATE(C364,"-AGr",VLOOKUP(D364,Listen!$A$2:$D$45,4,FALSE),"-",E364,"-",F364,),CONCATENATE("AGr",VLOOKUP(D364,Listen!$A$2:$D$45,4,FALSE),"-",E364,"-",F364)),"keine vollständige ID")</f>
        <v>keine vollständige ID</v>
      </c>
      <c r="C364" s="28"/>
      <c r="D364" s="144"/>
      <c r="E364" s="144"/>
      <c r="F364" s="151"/>
      <c r="G364" s="12"/>
      <c r="H364" s="12"/>
      <c r="I364" s="12"/>
      <c r="J364" s="12"/>
      <c r="K364" s="12"/>
      <c r="L364" s="145">
        <f>IF(E364&gt;A_Stammdaten!$B$12,0,G364+H364-J364)</f>
        <v>0</v>
      </c>
      <c r="M364" s="12"/>
      <c r="N364" s="12"/>
      <c r="O364" s="12"/>
      <c r="P364" s="45">
        <f t="shared" si="131"/>
        <v>0</v>
      </c>
      <c r="Q364" s="26"/>
      <c r="R364" s="26"/>
      <c r="S364" s="26"/>
      <c r="T364" s="26"/>
      <c r="U364" s="146"/>
      <c r="V364" s="26"/>
      <c r="W364" s="46" t="str">
        <f t="shared" si="132"/>
        <v>-</v>
      </c>
      <c r="X364" s="46" t="str">
        <f t="shared" si="133"/>
        <v>-</v>
      </c>
      <c r="Y364" s="46">
        <f>IF(ISBLANK($D364),0,VLOOKUP($D364,Listen!$A$2:$C$45,2,FALSE))</f>
        <v>0</v>
      </c>
      <c r="Z364" s="46">
        <f>IF(ISBLANK($D364),0,VLOOKUP($D364,Listen!$A$2:$C$45,3,FALSE))</f>
        <v>0</v>
      </c>
      <c r="AA364" s="35">
        <f t="shared" si="155"/>
        <v>0</v>
      </c>
      <c r="AB364" s="35">
        <f t="shared" si="155"/>
        <v>0</v>
      </c>
      <c r="AC364" s="35">
        <f>IFERROR(IF(OR($R364&lt;&gt;"Ja",VLOOKUP($D364,Listen!$A$2:$F$45,5,0)="Nein",E364&lt;IF(D364="LNG Anbindungsanlagen gemäß separater Festlegung",2022,2023)),$Y364,$W364),0)</f>
        <v>0</v>
      </c>
      <c r="AD364" s="35">
        <f>IFERROR(IF(OR($R364&lt;&gt;"Ja",VLOOKUP($D364,Listen!$A$2:$F$45,5,0)="Nein",E364&lt;IF(D364="LNG Anbindungsanlagen gemäß separater Festlegung",2022,2023)),$Y364,$W364),0)</f>
        <v>0</v>
      </c>
      <c r="AE364" s="35">
        <f>IFERROR(IF(OR($S364&lt;&gt;"Ja",VLOOKUP($D364,Listen!$A$2:$F$45,6,0)="Nein"),$Y364,$X364),0)</f>
        <v>0</v>
      </c>
      <c r="AF364" s="35">
        <f>IFERROR(IF(OR($S364&lt;&gt;"Ja",VLOOKUP($D364,Listen!$A$2:$F$45,6,0)="Nein"),$Y364,$X364),0)</f>
        <v>0</v>
      </c>
      <c r="AG364" s="35">
        <f>IFERROR(IF(OR($S364&lt;&gt;"Ja",VLOOKUP($D364,Listen!$A$2:$F$45,6,0)="Nein"),$Y364,$X364),0)</f>
        <v>0</v>
      </c>
      <c r="AH364" s="37">
        <f t="shared" si="135"/>
        <v>0</v>
      </c>
      <c r="AI364" s="147">
        <f>IFERROR(IF(VLOOKUP($D364,Listen!$A$2:$F$45,6,0)="Ja",MAX(BC364:BD364),D_SAV!$BC364),0)</f>
        <v>0</v>
      </c>
      <c r="AJ364" s="37">
        <f t="shared" si="136"/>
        <v>0</v>
      </c>
      <c r="AL364" s="149">
        <f t="shared" si="137"/>
        <v>0</v>
      </c>
      <c r="AM364" s="149">
        <f t="shared" si="138"/>
        <v>0</v>
      </c>
      <c r="AN364" s="149">
        <f t="shared" si="139"/>
        <v>0</v>
      </c>
      <c r="AO364" s="149">
        <f t="shared" si="140"/>
        <v>0</v>
      </c>
      <c r="AP364" s="149">
        <f t="shared" si="141"/>
        <v>0</v>
      </c>
      <c r="AQ364" s="149">
        <f t="shared" si="142"/>
        <v>0</v>
      </c>
      <c r="AR364" s="149">
        <f t="shared" si="143"/>
        <v>0</v>
      </c>
      <c r="AS364" s="149">
        <f t="shared" si="144"/>
        <v>0</v>
      </c>
      <c r="AT364" s="149">
        <f t="shared" si="145"/>
        <v>0</v>
      </c>
      <c r="AU364" s="149">
        <f t="shared" si="146"/>
        <v>0</v>
      </c>
      <c r="AV364" s="149">
        <f t="shared" si="147"/>
        <v>0</v>
      </c>
      <c r="AW364" s="149">
        <f t="shared" si="148"/>
        <v>0</v>
      </c>
      <c r="AX364" s="149">
        <f t="shared" si="149"/>
        <v>0</v>
      </c>
      <c r="AY364" s="149">
        <f t="shared" si="150"/>
        <v>0</v>
      </c>
      <c r="AZ364" s="149">
        <f t="shared" si="151"/>
        <v>0</v>
      </c>
      <c r="BA364" s="149">
        <f>IFERROR(IF(VLOOKUP($D364,Listen!$A$2:$F$45,6,0)="Ja",AX364-MAX(AY364:AZ364),AX364-AY364),0)</f>
        <v>0</v>
      </c>
      <c r="BB364" s="149">
        <f t="shared" si="152"/>
        <v>0</v>
      </c>
      <c r="BC364" s="149">
        <f t="shared" si="153"/>
        <v>0</v>
      </c>
      <c r="BD364" s="149">
        <f t="shared" si="154"/>
        <v>0</v>
      </c>
      <c r="BE364" s="149">
        <f>IFERROR(IF(VLOOKUP($D364,Listen!$A$2:$F$45,6,0)="Ja",BB364-MAX(BC364:BD364),BB364-BC364),0)</f>
        <v>0</v>
      </c>
    </row>
    <row r="365" spans="1:57" x14ac:dyDescent="0.25">
      <c r="A365" s="142">
        <v>361</v>
      </c>
      <c r="B365" s="143" t="str">
        <f>IF(AND(E365&lt;&gt;0,D365&lt;&gt;0,F365&lt;&gt;0),IF(C365&lt;&gt;0,CONCATENATE(C365,"-AGr",VLOOKUP(D365,Listen!$A$2:$D$45,4,FALSE),"-",E365,"-",F365,),CONCATENATE("AGr",VLOOKUP(D365,Listen!$A$2:$D$45,4,FALSE),"-",E365,"-",F365)),"keine vollständige ID")</f>
        <v>keine vollständige ID</v>
      </c>
      <c r="C365" s="28"/>
      <c r="D365" s="144"/>
      <c r="E365" s="144"/>
      <c r="F365" s="151"/>
      <c r="G365" s="12"/>
      <c r="H365" s="12"/>
      <c r="I365" s="12"/>
      <c r="J365" s="12"/>
      <c r="K365" s="12"/>
      <c r="L365" s="145">
        <f>IF(E365&gt;A_Stammdaten!$B$12,0,G365+H365-J365)</f>
        <v>0</v>
      </c>
      <c r="M365" s="12"/>
      <c r="N365" s="12"/>
      <c r="O365" s="12"/>
      <c r="P365" s="45">
        <f t="shared" si="131"/>
        <v>0</v>
      </c>
      <c r="Q365" s="26"/>
      <c r="R365" s="26"/>
      <c r="S365" s="26"/>
      <c r="T365" s="26"/>
      <c r="U365" s="146"/>
      <c r="V365" s="26"/>
      <c r="W365" s="46" t="str">
        <f t="shared" si="132"/>
        <v>-</v>
      </c>
      <c r="X365" s="46" t="str">
        <f t="shared" si="133"/>
        <v>-</v>
      </c>
      <c r="Y365" s="46">
        <f>IF(ISBLANK($D365),0,VLOOKUP($D365,Listen!$A$2:$C$45,2,FALSE))</f>
        <v>0</v>
      </c>
      <c r="Z365" s="46">
        <f>IF(ISBLANK($D365),0,VLOOKUP($D365,Listen!$A$2:$C$45,3,FALSE))</f>
        <v>0</v>
      </c>
      <c r="AA365" s="35">
        <f t="shared" ref="AA365:AB384" si="156">IFERROR($Y365,0)</f>
        <v>0</v>
      </c>
      <c r="AB365" s="35">
        <f t="shared" si="156"/>
        <v>0</v>
      </c>
      <c r="AC365" s="35">
        <f>IFERROR(IF(OR($R365&lt;&gt;"Ja",VLOOKUP($D365,Listen!$A$2:$F$45,5,0)="Nein",E365&lt;IF(D365="LNG Anbindungsanlagen gemäß separater Festlegung",2022,2023)),$Y365,$W365),0)</f>
        <v>0</v>
      </c>
      <c r="AD365" s="35">
        <f>IFERROR(IF(OR($R365&lt;&gt;"Ja",VLOOKUP($D365,Listen!$A$2:$F$45,5,0)="Nein",E365&lt;IF(D365="LNG Anbindungsanlagen gemäß separater Festlegung",2022,2023)),$Y365,$W365),0)</f>
        <v>0</v>
      </c>
      <c r="AE365" s="35">
        <f>IFERROR(IF(OR($S365&lt;&gt;"Ja",VLOOKUP($D365,Listen!$A$2:$F$45,6,0)="Nein"),$Y365,$X365),0)</f>
        <v>0</v>
      </c>
      <c r="AF365" s="35">
        <f>IFERROR(IF(OR($S365&lt;&gt;"Ja",VLOOKUP($D365,Listen!$A$2:$F$45,6,0)="Nein"),$Y365,$X365),0)</f>
        <v>0</v>
      </c>
      <c r="AG365" s="35">
        <f>IFERROR(IF(OR($S365&lt;&gt;"Ja",VLOOKUP($D365,Listen!$A$2:$F$45,6,0)="Nein"),$Y365,$X365),0)</f>
        <v>0</v>
      </c>
      <c r="AH365" s="37">
        <f t="shared" si="135"/>
        <v>0</v>
      </c>
      <c r="AI365" s="147">
        <f>IFERROR(IF(VLOOKUP($D365,Listen!$A$2:$F$45,6,0)="Ja",MAX(BC365:BD365),D_SAV!$BC365),0)</f>
        <v>0</v>
      </c>
      <c r="AJ365" s="37">
        <f t="shared" si="136"/>
        <v>0</v>
      </c>
      <c r="AL365" s="149">
        <f t="shared" si="137"/>
        <v>0</v>
      </c>
      <c r="AM365" s="149">
        <f t="shared" si="138"/>
        <v>0</v>
      </c>
      <c r="AN365" s="149">
        <f t="shared" si="139"/>
        <v>0</v>
      </c>
      <c r="AO365" s="149">
        <f t="shared" si="140"/>
        <v>0</v>
      </c>
      <c r="AP365" s="149">
        <f t="shared" si="141"/>
        <v>0</v>
      </c>
      <c r="AQ365" s="149">
        <f t="shared" si="142"/>
        <v>0</v>
      </c>
      <c r="AR365" s="149">
        <f t="shared" si="143"/>
        <v>0</v>
      </c>
      <c r="AS365" s="149">
        <f t="shared" si="144"/>
        <v>0</v>
      </c>
      <c r="AT365" s="149">
        <f t="shared" si="145"/>
        <v>0</v>
      </c>
      <c r="AU365" s="149">
        <f t="shared" si="146"/>
        <v>0</v>
      </c>
      <c r="AV365" s="149">
        <f t="shared" si="147"/>
        <v>0</v>
      </c>
      <c r="AW365" s="149">
        <f t="shared" si="148"/>
        <v>0</v>
      </c>
      <c r="AX365" s="149">
        <f t="shared" si="149"/>
        <v>0</v>
      </c>
      <c r="AY365" s="149">
        <f t="shared" si="150"/>
        <v>0</v>
      </c>
      <c r="AZ365" s="149">
        <f t="shared" si="151"/>
        <v>0</v>
      </c>
      <c r="BA365" s="149">
        <f>IFERROR(IF(VLOOKUP($D365,Listen!$A$2:$F$45,6,0)="Ja",AX365-MAX(AY365:AZ365),AX365-AY365),0)</f>
        <v>0</v>
      </c>
      <c r="BB365" s="149">
        <f t="shared" si="152"/>
        <v>0</v>
      </c>
      <c r="BC365" s="149">
        <f t="shared" si="153"/>
        <v>0</v>
      </c>
      <c r="BD365" s="149">
        <f t="shared" si="154"/>
        <v>0</v>
      </c>
      <c r="BE365" s="149">
        <f>IFERROR(IF(VLOOKUP($D365,Listen!$A$2:$F$45,6,0)="Ja",BB365-MAX(BC365:BD365),BB365-BC365),0)</f>
        <v>0</v>
      </c>
    </row>
    <row r="366" spans="1:57" x14ac:dyDescent="0.25">
      <c r="A366" s="142">
        <v>362</v>
      </c>
      <c r="B366" s="143" t="str">
        <f>IF(AND(E366&lt;&gt;0,D366&lt;&gt;0,F366&lt;&gt;0),IF(C366&lt;&gt;0,CONCATENATE(C366,"-AGr",VLOOKUP(D366,Listen!$A$2:$D$45,4,FALSE),"-",E366,"-",F366,),CONCATENATE("AGr",VLOOKUP(D366,Listen!$A$2:$D$45,4,FALSE),"-",E366,"-",F366)),"keine vollständige ID")</f>
        <v>keine vollständige ID</v>
      </c>
      <c r="C366" s="28"/>
      <c r="D366" s="144"/>
      <c r="E366" s="144"/>
      <c r="F366" s="151"/>
      <c r="G366" s="12"/>
      <c r="H366" s="12"/>
      <c r="I366" s="12"/>
      <c r="J366" s="12"/>
      <c r="K366" s="12"/>
      <c r="L366" s="145">
        <f>IF(E366&gt;A_Stammdaten!$B$12,0,G366+H366-J366)</f>
        <v>0</v>
      </c>
      <c r="M366" s="12"/>
      <c r="N366" s="12"/>
      <c r="O366" s="12"/>
      <c r="P366" s="45">
        <f t="shared" si="131"/>
        <v>0</v>
      </c>
      <c r="Q366" s="26"/>
      <c r="R366" s="26"/>
      <c r="S366" s="26"/>
      <c r="T366" s="26"/>
      <c r="U366" s="146"/>
      <c r="V366" s="26"/>
      <c r="W366" s="46" t="str">
        <f t="shared" si="132"/>
        <v>-</v>
      </c>
      <c r="X366" s="46" t="str">
        <f t="shared" si="133"/>
        <v>-</v>
      </c>
      <c r="Y366" s="46">
        <f>IF(ISBLANK($D366),0,VLOOKUP($D366,Listen!$A$2:$C$45,2,FALSE))</f>
        <v>0</v>
      </c>
      <c r="Z366" s="46">
        <f>IF(ISBLANK($D366),0,VLOOKUP($D366,Listen!$A$2:$C$45,3,FALSE))</f>
        <v>0</v>
      </c>
      <c r="AA366" s="35">
        <f t="shared" si="156"/>
        <v>0</v>
      </c>
      <c r="AB366" s="35">
        <f t="shared" si="156"/>
        <v>0</v>
      </c>
      <c r="AC366" s="35">
        <f>IFERROR(IF(OR($R366&lt;&gt;"Ja",VLOOKUP($D366,Listen!$A$2:$F$45,5,0)="Nein",E366&lt;IF(D366="LNG Anbindungsanlagen gemäß separater Festlegung",2022,2023)),$Y366,$W366),0)</f>
        <v>0</v>
      </c>
      <c r="AD366" s="35">
        <f>IFERROR(IF(OR($R366&lt;&gt;"Ja",VLOOKUP($D366,Listen!$A$2:$F$45,5,0)="Nein",E366&lt;IF(D366="LNG Anbindungsanlagen gemäß separater Festlegung",2022,2023)),$Y366,$W366),0)</f>
        <v>0</v>
      </c>
      <c r="AE366" s="35">
        <f>IFERROR(IF(OR($S366&lt;&gt;"Ja",VLOOKUP($D366,Listen!$A$2:$F$45,6,0)="Nein"),$Y366,$X366),0)</f>
        <v>0</v>
      </c>
      <c r="AF366" s="35">
        <f>IFERROR(IF(OR($S366&lt;&gt;"Ja",VLOOKUP($D366,Listen!$A$2:$F$45,6,0)="Nein"),$Y366,$X366),0)</f>
        <v>0</v>
      </c>
      <c r="AG366" s="35">
        <f>IFERROR(IF(OR($S366&lt;&gt;"Ja",VLOOKUP($D366,Listen!$A$2:$F$45,6,0)="Nein"),$Y366,$X366),0)</f>
        <v>0</v>
      </c>
      <c r="AH366" s="37">
        <f t="shared" si="135"/>
        <v>0</v>
      </c>
      <c r="AI366" s="147">
        <f>IFERROR(IF(VLOOKUP($D366,Listen!$A$2:$F$45,6,0)="Ja",MAX(BC366:BD366),D_SAV!$BC366),0)</f>
        <v>0</v>
      </c>
      <c r="AJ366" s="37">
        <f t="shared" si="136"/>
        <v>0</v>
      </c>
      <c r="AL366" s="149">
        <f t="shared" si="137"/>
        <v>0</v>
      </c>
      <c r="AM366" s="149">
        <f t="shared" si="138"/>
        <v>0</v>
      </c>
      <c r="AN366" s="149">
        <f t="shared" si="139"/>
        <v>0</v>
      </c>
      <c r="AO366" s="149">
        <f t="shared" si="140"/>
        <v>0</v>
      </c>
      <c r="AP366" s="149">
        <f t="shared" si="141"/>
        <v>0</v>
      </c>
      <c r="AQ366" s="149">
        <f t="shared" si="142"/>
        <v>0</v>
      </c>
      <c r="AR366" s="149">
        <f t="shared" si="143"/>
        <v>0</v>
      </c>
      <c r="AS366" s="149">
        <f t="shared" si="144"/>
        <v>0</v>
      </c>
      <c r="AT366" s="149">
        <f t="shared" si="145"/>
        <v>0</v>
      </c>
      <c r="AU366" s="149">
        <f t="shared" si="146"/>
        <v>0</v>
      </c>
      <c r="AV366" s="149">
        <f t="shared" si="147"/>
        <v>0</v>
      </c>
      <c r="AW366" s="149">
        <f t="shared" si="148"/>
        <v>0</v>
      </c>
      <c r="AX366" s="149">
        <f t="shared" si="149"/>
        <v>0</v>
      </c>
      <c r="AY366" s="149">
        <f t="shared" si="150"/>
        <v>0</v>
      </c>
      <c r="AZ366" s="149">
        <f t="shared" si="151"/>
        <v>0</v>
      </c>
      <c r="BA366" s="149">
        <f>IFERROR(IF(VLOOKUP($D366,Listen!$A$2:$F$45,6,0)="Ja",AX366-MAX(AY366:AZ366),AX366-AY366),0)</f>
        <v>0</v>
      </c>
      <c r="BB366" s="149">
        <f t="shared" si="152"/>
        <v>0</v>
      </c>
      <c r="BC366" s="149">
        <f t="shared" si="153"/>
        <v>0</v>
      </c>
      <c r="BD366" s="149">
        <f t="shared" si="154"/>
        <v>0</v>
      </c>
      <c r="BE366" s="149">
        <f>IFERROR(IF(VLOOKUP($D366,Listen!$A$2:$F$45,6,0)="Ja",BB366-MAX(BC366:BD366),BB366-BC366),0)</f>
        <v>0</v>
      </c>
    </row>
    <row r="367" spans="1:57" x14ac:dyDescent="0.25">
      <c r="A367" s="142">
        <v>363</v>
      </c>
      <c r="B367" s="143" t="str">
        <f>IF(AND(E367&lt;&gt;0,D367&lt;&gt;0,F367&lt;&gt;0),IF(C367&lt;&gt;0,CONCATENATE(C367,"-AGr",VLOOKUP(D367,Listen!$A$2:$D$45,4,FALSE),"-",E367,"-",F367,),CONCATENATE("AGr",VLOOKUP(D367,Listen!$A$2:$D$45,4,FALSE),"-",E367,"-",F367)),"keine vollständige ID")</f>
        <v>keine vollständige ID</v>
      </c>
      <c r="C367" s="28"/>
      <c r="D367" s="144"/>
      <c r="E367" s="144"/>
      <c r="F367" s="151"/>
      <c r="G367" s="12"/>
      <c r="H367" s="12"/>
      <c r="I367" s="12"/>
      <c r="J367" s="12"/>
      <c r="K367" s="12"/>
      <c r="L367" s="145">
        <f>IF(E367&gt;A_Stammdaten!$B$12,0,G367+H367-J367)</f>
        <v>0</v>
      </c>
      <c r="M367" s="12"/>
      <c r="N367" s="12"/>
      <c r="O367" s="12"/>
      <c r="P367" s="45">
        <f t="shared" si="131"/>
        <v>0</v>
      </c>
      <c r="Q367" s="26"/>
      <c r="R367" s="26"/>
      <c r="S367" s="26"/>
      <c r="T367" s="26"/>
      <c r="U367" s="146"/>
      <c r="V367" s="26"/>
      <c r="W367" s="46" t="str">
        <f t="shared" si="132"/>
        <v>-</v>
      </c>
      <c r="X367" s="46" t="str">
        <f t="shared" si="133"/>
        <v>-</v>
      </c>
      <c r="Y367" s="46">
        <f>IF(ISBLANK($D367),0,VLOOKUP($D367,Listen!$A$2:$C$45,2,FALSE))</f>
        <v>0</v>
      </c>
      <c r="Z367" s="46">
        <f>IF(ISBLANK($D367),0,VLOOKUP($D367,Listen!$A$2:$C$45,3,FALSE))</f>
        <v>0</v>
      </c>
      <c r="AA367" s="35">
        <f t="shared" si="156"/>
        <v>0</v>
      </c>
      <c r="AB367" s="35">
        <f t="shared" si="156"/>
        <v>0</v>
      </c>
      <c r="AC367" s="35">
        <f>IFERROR(IF(OR($R367&lt;&gt;"Ja",VLOOKUP($D367,Listen!$A$2:$F$45,5,0)="Nein",E367&lt;IF(D367="LNG Anbindungsanlagen gemäß separater Festlegung",2022,2023)),$Y367,$W367),0)</f>
        <v>0</v>
      </c>
      <c r="AD367" s="35">
        <f>IFERROR(IF(OR($R367&lt;&gt;"Ja",VLOOKUP($D367,Listen!$A$2:$F$45,5,0)="Nein",E367&lt;IF(D367="LNG Anbindungsanlagen gemäß separater Festlegung",2022,2023)),$Y367,$W367),0)</f>
        <v>0</v>
      </c>
      <c r="AE367" s="35">
        <f>IFERROR(IF(OR($S367&lt;&gt;"Ja",VLOOKUP($D367,Listen!$A$2:$F$45,6,0)="Nein"),$Y367,$X367),0)</f>
        <v>0</v>
      </c>
      <c r="AF367" s="35">
        <f>IFERROR(IF(OR($S367&lt;&gt;"Ja",VLOOKUP($D367,Listen!$A$2:$F$45,6,0)="Nein"),$Y367,$X367),0)</f>
        <v>0</v>
      </c>
      <c r="AG367" s="35">
        <f>IFERROR(IF(OR($S367&lt;&gt;"Ja",VLOOKUP($D367,Listen!$A$2:$F$45,6,0)="Nein"),$Y367,$X367),0)</f>
        <v>0</v>
      </c>
      <c r="AH367" s="37">
        <f t="shared" si="135"/>
        <v>0</v>
      </c>
      <c r="AI367" s="147">
        <f>IFERROR(IF(VLOOKUP($D367,Listen!$A$2:$F$45,6,0)="Ja",MAX(BC367:BD367),D_SAV!$BC367),0)</f>
        <v>0</v>
      </c>
      <c r="AJ367" s="37">
        <f t="shared" si="136"/>
        <v>0</v>
      </c>
      <c r="AL367" s="149">
        <f t="shared" si="137"/>
        <v>0</v>
      </c>
      <c r="AM367" s="149">
        <f t="shared" si="138"/>
        <v>0</v>
      </c>
      <c r="AN367" s="149">
        <f t="shared" si="139"/>
        <v>0</v>
      </c>
      <c r="AO367" s="149">
        <f t="shared" si="140"/>
        <v>0</v>
      </c>
      <c r="AP367" s="149">
        <f t="shared" si="141"/>
        <v>0</v>
      </c>
      <c r="AQ367" s="149">
        <f t="shared" si="142"/>
        <v>0</v>
      </c>
      <c r="AR367" s="149">
        <f t="shared" si="143"/>
        <v>0</v>
      </c>
      <c r="AS367" s="149">
        <f t="shared" si="144"/>
        <v>0</v>
      </c>
      <c r="AT367" s="149">
        <f t="shared" si="145"/>
        <v>0</v>
      </c>
      <c r="AU367" s="149">
        <f t="shared" si="146"/>
        <v>0</v>
      </c>
      <c r="AV367" s="149">
        <f t="shared" si="147"/>
        <v>0</v>
      </c>
      <c r="AW367" s="149">
        <f t="shared" si="148"/>
        <v>0</v>
      </c>
      <c r="AX367" s="149">
        <f t="shared" si="149"/>
        <v>0</v>
      </c>
      <c r="AY367" s="149">
        <f t="shared" si="150"/>
        <v>0</v>
      </c>
      <c r="AZ367" s="149">
        <f t="shared" si="151"/>
        <v>0</v>
      </c>
      <c r="BA367" s="149">
        <f>IFERROR(IF(VLOOKUP($D367,Listen!$A$2:$F$45,6,0)="Ja",AX367-MAX(AY367:AZ367),AX367-AY367),0)</f>
        <v>0</v>
      </c>
      <c r="BB367" s="149">
        <f t="shared" si="152"/>
        <v>0</v>
      </c>
      <c r="BC367" s="149">
        <f t="shared" si="153"/>
        <v>0</v>
      </c>
      <c r="BD367" s="149">
        <f t="shared" si="154"/>
        <v>0</v>
      </c>
      <c r="BE367" s="149">
        <f>IFERROR(IF(VLOOKUP($D367,Listen!$A$2:$F$45,6,0)="Ja",BB367-MAX(BC367:BD367),BB367-BC367),0)</f>
        <v>0</v>
      </c>
    </row>
    <row r="368" spans="1:57" x14ac:dyDescent="0.25">
      <c r="A368" s="142">
        <v>364</v>
      </c>
      <c r="B368" s="143" t="str">
        <f>IF(AND(E368&lt;&gt;0,D368&lt;&gt;0,F368&lt;&gt;0),IF(C368&lt;&gt;0,CONCATENATE(C368,"-AGr",VLOOKUP(D368,Listen!$A$2:$D$45,4,FALSE),"-",E368,"-",F368,),CONCATENATE("AGr",VLOOKUP(D368,Listen!$A$2:$D$45,4,FALSE),"-",E368,"-",F368)),"keine vollständige ID")</f>
        <v>keine vollständige ID</v>
      </c>
      <c r="C368" s="28"/>
      <c r="D368" s="144"/>
      <c r="E368" s="144"/>
      <c r="F368" s="151"/>
      <c r="G368" s="12"/>
      <c r="H368" s="12"/>
      <c r="I368" s="12"/>
      <c r="J368" s="12"/>
      <c r="K368" s="12"/>
      <c r="L368" s="145">
        <f>IF(E368&gt;A_Stammdaten!$B$12,0,G368+H368-J368)</f>
        <v>0</v>
      </c>
      <c r="M368" s="12"/>
      <c r="N368" s="12"/>
      <c r="O368" s="12"/>
      <c r="P368" s="45">
        <f t="shared" si="131"/>
        <v>0</v>
      </c>
      <c r="Q368" s="26"/>
      <c r="R368" s="26"/>
      <c r="S368" s="26"/>
      <c r="T368" s="26"/>
      <c r="U368" s="146"/>
      <c r="V368" s="26"/>
      <c r="W368" s="46" t="str">
        <f t="shared" si="132"/>
        <v>-</v>
      </c>
      <c r="X368" s="46" t="str">
        <f t="shared" si="133"/>
        <v>-</v>
      </c>
      <c r="Y368" s="46">
        <f>IF(ISBLANK($D368),0,VLOOKUP($D368,Listen!$A$2:$C$45,2,FALSE))</f>
        <v>0</v>
      </c>
      <c r="Z368" s="46">
        <f>IF(ISBLANK($D368),0,VLOOKUP($D368,Listen!$A$2:$C$45,3,FALSE))</f>
        <v>0</v>
      </c>
      <c r="AA368" s="35">
        <f t="shared" si="156"/>
        <v>0</v>
      </c>
      <c r="AB368" s="35">
        <f t="shared" si="156"/>
        <v>0</v>
      </c>
      <c r="AC368" s="35">
        <f>IFERROR(IF(OR($R368&lt;&gt;"Ja",VLOOKUP($D368,Listen!$A$2:$F$45,5,0)="Nein",E368&lt;IF(D368="LNG Anbindungsanlagen gemäß separater Festlegung",2022,2023)),$Y368,$W368),0)</f>
        <v>0</v>
      </c>
      <c r="AD368" s="35">
        <f>IFERROR(IF(OR($R368&lt;&gt;"Ja",VLOOKUP($D368,Listen!$A$2:$F$45,5,0)="Nein",E368&lt;IF(D368="LNG Anbindungsanlagen gemäß separater Festlegung",2022,2023)),$Y368,$W368),0)</f>
        <v>0</v>
      </c>
      <c r="AE368" s="35">
        <f>IFERROR(IF(OR($S368&lt;&gt;"Ja",VLOOKUP($D368,Listen!$A$2:$F$45,6,0)="Nein"),$Y368,$X368),0)</f>
        <v>0</v>
      </c>
      <c r="AF368" s="35">
        <f>IFERROR(IF(OR($S368&lt;&gt;"Ja",VLOOKUP($D368,Listen!$A$2:$F$45,6,0)="Nein"),$Y368,$X368),0)</f>
        <v>0</v>
      </c>
      <c r="AG368" s="35">
        <f>IFERROR(IF(OR($S368&lt;&gt;"Ja",VLOOKUP($D368,Listen!$A$2:$F$45,6,0)="Nein"),$Y368,$X368),0)</f>
        <v>0</v>
      </c>
      <c r="AH368" s="37">
        <f t="shared" si="135"/>
        <v>0</v>
      </c>
      <c r="AI368" s="147">
        <f>IFERROR(IF(VLOOKUP($D368,Listen!$A$2:$F$45,6,0)="Ja",MAX(BC368:BD368),D_SAV!$BC368),0)</f>
        <v>0</v>
      </c>
      <c r="AJ368" s="37">
        <f t="shared" si="136"/>
        <v>0</v>
      </c>
      <c r="AL368" s="149">
        <f t="shared" si="137"/>
        <v>0</v>
      </c>
      <c r="AM368" s="149">
        <f t="shared" si="138"/>
        <v>0</v>
      </c>
      <c r="AN368" s="149">
        <f t="shared" si="139"/>
        <v>0</v>
      </c>
      <c r="AO368" s="149">
        <f t="shared" si="140"/>
        <v>0</v>
      </c>
      <c r="AP368" s="149">
        <f t="shared" si="141"/>
        <v>0</v>
      </c>
      <c r="AQ368" s="149">
        <f t="shared" si="142"/>
        <v>0</v>
      </c>
      <c r="AR368" s="149">
        <f t="shared" si="143"/>
        <v>0</v>
      </c>
      <c r="AS368" s="149">
        <f t="shared" si="144"/>
        <v>0</v>
      </c>
      <c r="AT368" s="149">
        <f t="shared" si="145"/>
        <v>0</v>
      </c>
      <c r="AU368" s="149">
        <f t="shared" si="146"/>
        <v>0</v>
      </c>
      <c r="AV368" s="149">
        <f t="shared" si="147"/>
        <v>0</v>
      </c>
      <c r="AW368" s="149">
        <f t="shared" si="148"/>
        <v>0</v>
      </c>
      <c r="AX368" s="149">
        <f t="shared" si="149"/>
        <v>0</v>
      </c>
      <c r="AY368" s="149">
        <f t="shared" si="150"/>
        <v>0</v>
      </c>
      <c r="AZ368" s="149">
        <f t="shared" si="151"/>
        <v>0</v>
      </c>
      <c r="BA368" s="149">
        <f>IFERROR(IF(VLOOKUP($D368,Listen!$A$2:$F$45,6,0)="Ja",AX368-MAX(AY368:AZ368),AX368-AY368),0)</f>
        <v>0</v>
      </c>
      <c r="BB368" s="149">
        <f t="shared" si="152"/>
        <v>0</v>
      </c>
      <c r="BC368" s="149">
        <f t="shared" si="153"/>
        <v>0</v>
      </c>
      <c r="BD368" s="149">
        <f t="shared" si="154"/>
        <v>0</v>
      </c>
      <c r="BE368" s="149">
        <f>IFERROR(IF(VLOOKUP($D368,Listen!$A$2:$F$45,6,0)="Ja",BB368-MAX(BC368:BD368),BB368-BC368),0)</f>
        <v>0</v>
      </c>
    </row>
    <row r="369" spans="1:57" x14ac:dyDescent="0.25">
      <c r="A369" s="142">
        <v>365</v>
      </c>
      <c r="B369" s="143" t="str">
        <f>IF(AND(E369&lt;&gt;0,D369&lt;&gt;0,F369&lt;&gt;0),IF(C369&lt;&gt;0,CONCATENATE(C369,"-AGr",VLOOKUP(D369,Listen!$A$2:$D$45,4,FALSE),"-",E369,"-",F369,),CONCATENATE("AGr",VLOOKUP(D369,Listen!$A$2:$D$45,4,FALSE),"-",E369,"-",F369)),"keine vollständige ID")</f>
        <v>keine vollständige ID</v>
      </c>
      <c r="C369" s="28"/>
      <c r="D369" s="144"/>
      <c r="E369" s="144"/>
      <c r="F369" s="151"/>
      <c r="G369" s="12"/>
      <c r="H369" s="12"/>
      <c r="I369" s="12"/>
      <c r="J369" s="12"/>
      <c r="K369" s="12"/>
      <c r="L369" s="145">
        <f>IF(E369&gt;A_Stammdaten!$B$12,0,G369+H369-J369)</f>
        <v>0</v>
      </c>
      <c r="M369" s="12"/>
      <c r="N369" s="12"/>
      <c r="O369" s="12"/>
      <c r="P369" s="45">
        <f t="shared" si="131"/>
        <v>0</v>
      </c>
      <c r="Q369" s="26"/>
      <c r="R369" s="26"/>
      <c r="S369" s="26"/>
      <c r="T369" s="26"/>
      <c r="U369" s="146"/>
      <c r="V369" s="26"/>
      <c r="W369" s="46" t="str">
        <f t="shared" si="132"/>
        <v>-</v>
      </c>
      <c r="X369" s="46" t="str">
        <f t="shared" si="133"/>
        <v>-</v>
      </c>
      <c r="Y369" s="46">
        <f>IF(ISBLANK($D369),0,VLOOKUP($D369,Listen!$A$2:$C$45,2,FALSE))</f>
        <v>0</v>
      </c>
      <c r="Z369" s="46">
        <f>IF(ISBLANK($D369),0,VLOOKUP($D369,Listen!$A$2:$C$45,3,FALSE))</f>
        <v>0</v>
      </c>
      <c r="AA369" s="35">
        <f t="shared" si="156"/>
        <v>0</v>
      </c>
      <c r="AB369" s="35">
        <f t="shared" si="156"/>
        <v>0</v>
      </c>
      <c r="AC369" s="35">
        <f>IFERROR(IF(OR($R369&lt;&gt;"Ja",VLOOKUP($D369,Listen!$A$2:$F$45,5,0)="Nein",E369&lt;IF(D369="LNG Anbindungsanlagen gemäß separater Festlegung",2022,2023)),$Y369,$W369),0)</f>
        <v>0</v>
      </c>
      <c r="AD369" s="35">
        <f>IFERROR(IF(OR($R369&lt;&gt;"Ja",VLOOKUP($D369,Listen!$A$2:$F$45,5,0)="Nein",E369&lt;IF(D369="LNG Anbindungsanlagen gemäß separater Festlegung",2022,2023)),$Y369,$W369),0)</f>
        <v>0</v>
      </c>
      <c r="AE369" s="35">
        <f>IFERROR(IF(OR($S369&lt;&gt;"Ja",VLOOKUP($D369,Listen!$A$2:$F$45,6,0)="Nein"),$Y369,$X369),0)</f>
        <v>0</v>
      </c>
      <c r="AF369" s="35">
        <f>IFERROR(IF(OR($S369&lt;&gt;"Ja",VLOOKUP($D369,Listen!$A$2:$F$45,6,0)="Nein"),$Y369,$X369),0)</f>
        <v>0</v>
      </c>
      <c r="AG369" s="35">
        <f>IFERROR(IF(OR($S369&lt;&gt;"Ja",VLOOKUP($D369,Listen!$A$2:$F$45,6,0)="Nein"),$Y369,$X369),0)</f>
        <v>0</v>
      </c>
      <c r="AH369" s="37">
        <f t="shared" si="135"/>
        <v>0</v>
      </c>
      <c r="AI369" s="147">
        <f>IFERROR(IF(VLOOKUP($D369,Listen!$A$2:$F$45,6,0)="Ja",MAX(BC369:BD369),D_SAV!$BC369),0)</f>
        <v>0</v>
      </c>
      <c r="AJ369" s="37">
        <f t="shared" si="136"/>
        <v>0</v>
      </c>
      <c r="AL369" s="149">
        <f t="shared" si="137"/>
        <v>0</v>
      </c>
      <c r="AM369" s="149">
        <f t="shared" si="138"/>
        <v>0</v>
      </c>
      <c r="AN369" s="149">
        <f t="shared" si="139"/>
        <v>0</v>
      </c>
      <c r="AO369" s="149">
        <f t="shared" si="140"/>
        <v>0</v>
      </c>
      <c r="AP369" s="149">
        <f t="shared" si="141"/>
        <v>0</v>
      </c>
      <c r="AQ369" s="149">
        <f t="shared" si="142"/>
        <v>0</v>
      </c>
      <c r="AR369" s="149">
        <f t="shared" si="143"/>
        <v>0</v>
      </c>
      <c r="AS369" s="149">
        <f t="shared" si="144"/>
        <v>0</v>
      </c>
      <c r="AT369" s="149">
        <f t="shared" si="145"/>
        <v>0</v>
      </c>
      <c r="AU369" s="149">
        <f t="shared" si="146"/>
        <v>0</v>
      </c>
      <c r="AV369" s="149">
        <f t="shared" si="147"/>
        <v>0</v>
      </c>
      <c r="AW369" s="149">
        <f t="shared" si="148"/>
        <v>0</v>
      </c>
      <c r="AX369" s="149">
        <f t="shared" si="149"/>
        <v>0</v>
      </c>
      <c r="AY369" s="149">
        <f t="shared" si="150"/>
        <v>0</v>
      </c>
      <c r="AZ369" s="149">
        <f t="shared" si="151"/>
        <v>0</v>
      </c>
      <c r="BA369" s="149">
        <f>IFERROR(IF(VLOOKUP($D369,Listen!$A$2:$F$45,6,0)="Ja",AX369-MAX(AY369:AZ369),AX369-AY369),0)</f>
        <v>0</v>
      </c>
      <c r="BB369" s="149">
        <f t="shared" si="152"/>
        <v>0</v>
      </c>
      <c r="BC369" s="149">
        <f t="shared" si="153"/>
        <v>0</v>
      </c>
      <c r="BD369" s="149">
        <f t="shared" si="154"/>
        <v>0</v>
      </c>
      <c r="BE369" s="149">
        <f>IFERROR(IF(VLOOKUP($D369,Listen!$A$2:$F$45,6,0)="Ja",BB369-MAX(BC369:BD369),BB369-BC369),0)</f>
        <v>0</v>
      </c>
    </row>
    <row r="370" spans="1:57" x14ac:dyDescent="0.25">
      <c r="A370" s="142">
        <v>366</v>
      </c>
      <c r="B370" s="143" t="str">
        <f>IF(AND(E370&lt;&gt;0,D370&lt;&gt;0,F370&lt;&gt;0),IF(C370&lt;&gt;0,CONCATENATE(C370,"-AGr",VLOOKUP(D370,Listen!$A$2:$D$45,4,FALSE),"-",E370,"-",F370,),CONCATENATE("AGr",VLOOKUP(D370,Listen!$A$2:$D$45,4,FALSE),"-",E370,"-",F370)),"keine vollständige ID")</f>
        <v>keine vollständige ID</v>
      </c>
      <c r="C370" s="28"/>
      <c r="D370" s="144"/>
      <c r="E370" s="144"/>
      <c r="F370" s="151"/>
      <c r="G370" s="12"/>
      <c r="H370" s="12"/>
      <c r="I370" s="12"/>
      <c r="J370" s="12"/>
      <c r="K370" s="12"/>
      <c r="L370" s="145">
        <f>IF(E370&gt;A_Stammdaten!$B$12,0,G370+H370-J370)</f>
        <v>0</v>
      </c>
      <c r="M370" s="12"/>
      <c r="N370" s="12"/>
      <c r="O370" s="12"/>
      <c r="P370" s="45">
        <f t="shared" si="131"/>
        <v>0</v>
      </c>
      <c r="Q370" s="26"/>
      <c r="R370" s="26"/>
      <c r="S370" s="26"/>
      <c r="T370" s="26"/>
      <c r="U370" s="146"/>
      <c r="V370" s="26"/>
      <c r="W370" s="46" t="str">
        <f t="shared" si="132"/>
        <v>-</v>
      </c>
      <c r="X370" s="46" t="str">
        <f t="shared" si="133"/>
        <v>-</v>
      </c>
      <c r="Y370" s="46">
        <f>IF(ISBLANK($D370),0,VLOOKUP($D370,Listen!$A$2:$C$45,2,FALSE))</f>
        <v>0</v>
      </c>
      <c r="Z370" s="46">
        <f>IF(ISBLANK($D370),0,VLOOKUP($D370,Listen!$A$2:$C$45,3,FALSE))</f>
        <v>0</v>
      </c>
      <c r="AA370" s="35">
        <f t="shared" si="156"/>
        <v>0</v>
      </c>
      <c r="AB370" s="35">
        <f t="shared" si="156"/>
        <v>0</v>
      </c>
      <c r="AC370" s="35">
        <f>IFERROR(IF(OR($R370&lt;&gt;"Ja",VLOOKUP($D370,Listen!$A$2:$F$45,5,0)="Nein",E370&lt;IF(D370="LNG Anbindungsanlagen gemäß separater Festlegung",2022,2023)),$Y370,$W370),0)</f>
        <v>0</v>
      </c>
      <c r="AD370" s="35">
        <f>IFERROR(IF(OR($R370&lt;&gt;"Ja",VLOOKUP($D370,Listen!$A$2:$F$45,5,0)="Nein",E370&lt;IF(D370="LNG Anbindungsanlagen gemäß separater Festlegung",2022,2023)),$Y370,$W370),0)</f>
        <v>0</v>
      </c>
      <c r="AE370" s="35">
        <f>IFERROR(IF(OR($S370&lt;&gt;"Ja",VLOOKUP($D370,Listen!$A$2:$F$45,6,0)="Nein"),$Y370,$X370),0)</f>
        <v>0</v>
      </c>
      <c r="AF370" s="35">
        <f>IFERROR(IF(OR($S370&lt;&gt;"Ja",VLOOKUP($D370,Listen!$A$2:$F$45,6,0)="Nein"),$Y370,$X370),0)</f>
        <v>0</v>
      </c>
      <c r="AG370" s="35">
        <f>IFERROR(IF(OR($S370&lt;&gt;"Ja",VLOOKUP($D370,Listen!$A$2:$F$45,6,0)="Nein"),$Y370,$X370),0)</f>
        <v>0</v>
      </c>
      <c r="AH370" s="37">
        <f t="shared" si="135"/>
        <v>0</v>
      </c>
      <c r="AI370" s="147">
        <f>IFERROR(IF(VLOOKUP($D370,Listen!$A$2:$F$45,6,0)="Ja",MAX(BC370:BD370),D_SAV!$BC370),0)</f>
        <v>0</v>
      </c>
      <c r="AJ370" s="37">
        <f t="shared" si="136"/>
        <v>0</v>
      </c>
      <c r="AL370" s="149">
        <f t="shared" si="137"/>
        <v>0</v>
      </c>
      <c r="AM370" s="149">
        <f t="shared" si="138"/>
        <v>0</v>
      </c>
      <c r="AN370" s="149">
        <f t="shared" si="139"/>
        <v>0</v>
      </c>
      <c r="AO370" s="149">
        <f t="shared" si="140"/>
        <v>0</v>
      </c>
      <c r="AP370" s="149">
        <f t="shared" si="141"/>
        <v>0</v>
      </c>
      <c r="AQ370" s="149">
        <f t="shared" si="142"/>
        <v>0</v>
      </c>
      <c r="AR370" s="149">
        <f t="shared" si="143"/>
        <v>0</v>
      </c>
      <c r="AS370" s="149">
        <f t="shared" si="144"/>
        <v>0</v>
      </c>
      <c r="AT370" s="149">
        <f t="shared" si="145"/>
        <v>0</v>
      </c>
      <c r="AU370" s="149">
        <f t="shared" si="146"/>
        <v>0</v>
      </c>
      <c r="AV370" s="149">
        <f t="shared" si="147"/>
        <v>0</v>
      </c>
      <c r="AW370" s="149">
        <f t="shared" si="148"/>
        <v>0</v>
      </c>
      <c r="AX370" s="149">
        <f t="shared" si="149"/>
        <v>0</v>
      </c>
      <c r="AY370" s="149">
        <f t="shared" si="150"/>
        <v>0</v>
      </c>
      <c r="AZ370" s="149">
        <f t="shared" si="151"/>
        <v>0</v>
      </c>
      <c r="BA370" s="149">
        <f>IFERROR(IF(VLOOKUP($D370,Listen!$A$2:$F$45,6,0)="Ja",AX370-MAX(AY370:AZ370),AX370-AY370),0)</f>
        <v>0</v>
      </c>
      <c r="BB370" s="149">
        <f t="shared" si="152"/>
        <v>0</v>
      </c>
      <c r="BC370" s="149">
        <f t="shared" si="153"/>
        <v>0</v>
      </c>
      <c r="BD370" s="149">
        <f t="shared" si="154"/>
        <v>0</v>
      </c>
      <c r="BE370" s="149">
        <f>IFERROR(IF(VLOOKUP($D370,Listen!$A$2:$F$45,6,0)="Ja",BB370-MAX(BC370:BD370),BB370-BC370),0)</f>
        <v>0</v>
      </c>
    </row>
    <row r="371" spans="1:57" x14ac:dyDescent="0.25">
      <c r="A371" s="142">
        <v>367</v>
      </c>
      <c r="B371" s="143" t="str">
        <f>IF(AND(E371&lt;&gt;0,D371&lt;&gt;0,F371&lt;&gt;0),IF(C371&lt;&gt;0,CONCATENATE(C371,"-AGr",VLOOKUP(D371,Listen!$A$2:$D$45,4,FALSE),"-",E371,"-",F371,),CONCATENATE("AGr",VLOOKUP(D371,Listen!$A$2:$D$45,4,FALSE),"-",E371,"-",F371)),"keine vollständige ID")</f>
        <v>keine vollständige ID</v>
      </c>
      <c r="C371" s="28"/>
      <c r="D371" s="144"/>
      <c r="E371" s="144"/>
      <c r="F371" s="151"/>
      <c r="G371" s="12"/>
      <c r="H371" s="12"/>
      <c r="I371" s="12"/>
      <c r="J371" s="12"/>
      <c r="K371" s="12"/>
      <c r="L371" s="145">
        <f>IF(E371&gt;A_Stammdaten!$B$12,0,G371+H371-J371)</f>
        <v>0</v>
      </c>
      <c r="M371" s="12"/>
      <c r="N371" s="12"/>
      <c r="O371" s="12"/>
      <c r="P371" s="45">
        <f t="shared" si="131"/>
        <v>0</v>
      </c>
      <c r="Q371" s="26"/>
      <c r="R371" s="26"/>
      <c r="S371" s="26"/>
      <c r="T371" s="26"/>
      <c r="U371" s="146"/>
      <c r="V371" s="26"/>
      <c r="W371" s="46" t="str">
        <f t="shared" si="132"/>
        <v>-</v>
      </c>
      <c r="X371" s="46" t="str">
        <f t="shared" si="133"/>
        <v>-</v>
      </c>
      <c r="Y371" s="46">
        <f>IF(ISBLANK($D371),0,VLOOKUP($D371,Listen!$A$2:$C$45,2,FALSE))</f>
        <v>0</v>
      </c>
      <c r="Z371" s="46">
        <f>IF(ISBLANK($D371),0,VLOOKUP($D371,Listen!$A$2:$C$45,3,FALSE))</f>
        <v>0</v>
      </c>
      <c r="AA371" s="35">
        <f t="shared" si="156"/>
        <v>0</v>
      </c>
      <c r="AB371" s="35">
        <f t="shared" si="156"/>
        <v>0</v>
      </c>
      <c r="AC371" s="35">
        <f>IFERROR(IF(OR($R371&lt;&gt;"Ja",VLOOKUP($D371,Listen!$A$2:$F$45,5,0)="Nein",E371&lt;IF(D371="LNG Anbindungsanlagen gemäß separater Festlegung",2022,2023)),$Y371,$W371),0)</f>
        <v>0</v>
      </c>
      <c r="AD371" s="35">
        <f>IFERROR(IF(OR($R371&lt;&gt;"Ja",VLOOKUP($D371,Listen!$A$2:$F$45,5,0)="Nein",E371&lt;IF(D371="LNG Anbindungsanlagen gemäß separater Festlegung",2022,2023)),$Y371,$W371),0)</f>
        <v>0</v>
      </c>
      <c r="AE371" s="35">
        <f>IFERROR(IF(OR($S371&lt;&gt;"Ja",VLOOKUP($D371,Listen!$A$2:$F$45,6,0)="Nein"),$Y371,$X371),0)</f>
        <v>0</v>
      </c>
      <c r="AF371" s="35">
        <f>IFERROR(IF(OR($S371&lt;&gt;"Ja",VLOOKUP($D371,Listen!$A$2:$F$45,6,0)="Nein"),$Y371,$X371),0)</f>
        <v>0</v>
      </c>
      <c r="AG371" s="35">
        <f>IFERROR(IF(OR($S371&lt;&gt;"Ja",VLOOKUP($D371,Listen!$A$2:$F$45,6,0)="Nein"),$Y371,$X371),0)</f>
        <v>0</v>
      </c>
      <c r="AH371" s="37">
        <f t="shared" si="135"/>
        <v>0</v>
      </c>
      <c r="AI371" s="147">
        <f>IFERROR(IF(VLOOKUP($D371,Listen!$A$2:$F$45,6,0)="Ja",MAX(BC371:BD371),D_SAV!$BC371),0)</f>
        <v>0</v>
      </c>
      <c r="AJ371" s="37">
        <f t="shared" si="136"/>
        <v>0</v>
      </c>
      <c r="AL371" s="149">
        <f t="shared" si="137"/>
        <v>0</v>
      </c>
      <c r="AM371" s="149">
        <f t="shared" si="138"/>
        <v>0</v>
      </c>
      <c r="AN371" s="149">
        <f t="shared" si="139"/>
        <v>0</v>
      </c>
      <c r="AO371" s="149">
        <f t="shared" si="140"/>
        <v>0</v>
      </c>
      <c r="AP371" s="149">
        <f t="shared" si="141"/>
        <v>0</v>
      </c>
      <c r="AQ371" s="149">
        <f t="shared" si="142"/>
        <v>0</v>
      </c>
      <c r="AR371" s="149">
        <f t="shared" si="143"/>
        <v>0</v>
      </c>
      <c r="AS371" s="149">
        <f t="shared" si="144"/>
        <v>0</v>
      </c>
      <c r="AT371" s="149">
        <f t="shared" si="145"/>
        <v>0</v>
      </c>
      <c r="AU371" s="149">
        <f t="shared" si="146"/>
        <v>0</v>
      </c>
      <c r="AV371" s="149">
        <f t="shared" si="147"/>
        <v>0</v>
      </c>
      <c r="AW371" s="149">
        <f t="shared" si="148"/>
        <v>0</v>
      </c>
      <c r="AX371" s="149">
        <f t="shared" si="149"/>
        <v>0</v>
      </c>
      <c r="AY371" s="149">
        <f t="shared" si="150"/>
        <v>0</v>
      </c>
      <c r="AZ371" s="149">
        <f t="shared" si="151"/>
        <v>0</v>
      </c>
      <c r="BA371" s="149">
        <f>IFERROR(IF(VLOOKUP($D371,Listen!$A$2:$F$45,6,0)="Ja",AX371-MAX(AY371:AZ371),AX371-AY371),0)</f>
        <v>0</v>
      </c>
      <c r="BB371" s="149">
        <f t="shared" si="152"/>
        <v>0</v>
      </c>
      <c r="BC371" s="149">
        <f t="shared" si="153"/>
        <v>0</v>
      </c>
      <c r="BD371" s="149">
        <f t="shared" si="154"/>
        <v>0</v>
      </c>
      <c r="BE371" s="149">
        <f>IFERROR(IF(VLOOKUP($D371,Listen!$A$2:$F$45,6,0)="Ja",BB371-MAX(BC371:BD371),BB371-BC371),0)</f>
        <v>0</v>
      </c>
    </row>
    <row r="372" spans="1:57" x14ac:dyDescent="0.25">
      <c r="A372" s="142">
        <v>368</v>
      </c>
      <c r="B372" s="143" t="str">
        <f>IF(AND(E372&lt;&gt;0,D372&lt;&gt;0,F372&lt;&gt;0),IF(C372&lt;&gt;0,CONCATENATE(C372,"-AGr",VLOOKUP(D372,Listen!$A$2:$D$45,4,FALSE),"-",E372,"-",F372,),CONCATENATE("AGr",VLOOKUP(D372,Listen!$A$2:$D$45,4,FALSE),"-",E372,"-",F372)),"keine vollständige ID")</f>
        <v>keine vollständige ID</v>
      </c>
      <c r="C372" s="28"/>
      <c r="D372" s="144"/>
      <c r="E372" s="144"/>
      <c r="F372" s="151"/>
      <c r="G372" s="12"/>
      <c r="H372" s="12"/>
      <c r="I372" s="12"/>
      <c r="J372" s="12"/>
      <c r="K372" s="12"/>
      <c r="L372" s="145">
        <f>IF(E372&gt;A_Stammdaten!$B$12,0,G372+H372-J372)</f>
        <v>0</v>
      </c>
      <c r="M372" s="12"/>
      <c r="N372" s="12"/>
      <c r="O372" s="12"/>
      <c r="P372" s="45">
        <f t="shared" si="131"/>
        <v>0</v>
      </c>
      <c r="Q372" s="26"/>
      <c r="R372" s="26"/>
      <c r="S372" s="26"/>
      <c r="T372" s="26"/>
      <c r="U372" s="146"/>
      <c r="V372" s="26"/>
      <c r="W372" s="46" t="str">
        <f t="shared" si="132"/>
        <v>-</v>
      </c>
      <c r="X372" s="46" t="str">
        <f t="shared" si="133"/>
        <v>-</v>
      </c>
      <c r="Y372" s="46">
        <f>IF(ISBLANK($D372),0,VLOOKUP($D372,Listen!$A$2:$C$45,2,FALSE))</f>
        <v>0</v>
      </c>
      <c r="Z372" s="46">
        <f>IF(ISBLANK($D372),0,VLOOKUP($D372,Listen!$A$2:$C$45,3,FALSE))</f>
        <v>0</v>
      </c>
      <c r="AA372" s="35">
        <f t="shared" si="156"/>
        <v>0</v>
      </c>
      <c r="AB372" s="35">
        <f t="shared" si="156"/>
        <v>0</v>
      </c>
      <c r="AC372" s="35">
        <f>IFERROR(IF(OR($R372&lt;&gt;"Ja",VLOOKUP($D372,Listen!$A$2:$F$45,5,0)="Nein",E372&lt;IF(D372="LNG Anbindungsanlagen gemäß separater Festlegung",2022,2023)),$Y372,$W372),0)</f>
        <v>0</v>
      </c>
      <c r="AD372" s="35">
        <f>IFERROR(IF(OR($R372&lt;&gt;"Ja",VLOOKUP($D372,Listen!$A$2:$F$45,5,0)="Nein",E372&lt;IF(D372="LNG Anbindungsanlagen gemäß separater Festlegung",2022,2023)),$Y372,$W372),0)</f>
        <v>0</v>
      </c>
      <c r="AE372" s="35">
        <f>IFERROR(IF(OR($S372&lt;&gt;"Ja",VLOOKUP($D372,Listen!$A$2:$F$45,6,0)="Nein"),$Y372,$X372),0)</f>
        <v>0</v>
      </c>
      <c r="AF372" s="35">
        <f>IFERROR(IF(OR($S372&lt;&gt;"Ja",VLOOKUP($D372,Listen!$A$2:$F$45,6,0)="Nein"),$Y372,$X372),0)</f>
        <v>0</v>
      </c>
      <c r="AG372" s="35">
        <f>IFERROR(IF(OR($S372&lt;&gt;"Ja",VLOOKUP($D372,Listen!$A$2:$F$45,6,0)="Nein"),$Y372,$X372),0)</f>
        <v>0</v>
      </c>
      <c r="AH372" s="37">
        <f t="shared" si="135"/>
        <v>0</v>
      </c>
      <c r="AI372" s="147">
        <f>IFERROR(IF(VLOOKUP($D372,Listen!$A$2:$F$45,6,0)="Ja",MAX(BC372:BD372),D_SAV!$BC372),0)</f>
        <v>0</v>
      </c>
      <c r="AJ372" s="37">
        <f t="shared" si="136"/>
        <v>0</v>
      </c>
      <c r="AL372" s="149">
        <f t="shared" si="137"/>
        <v>0</v>
      </c>
      <c r="AM372" s="149">
        <f t="shared" si="138"/>
        <v>0</v>
      </c>
      <c r="AN372" s="149">
        <f t="shared" si="139"/>
        <v>0</v>
      </c>
      <c r="AO372" s="149">
        <f t="shared" si="140"/>
        <v>0</v>
      </c>
      <c r="AP372" s="149">
        <f t="shared" si="141"/>
        <v>0</v>
      </c>
      <c r="AQ372" s="149">
        <f t="shared" si="142"/>
        <v>0</v>
      </c>
      <c r="AR372" s="149">
        <f t="shared" si="143"/>
        <v>0</v>
      </c>
      <c r="AS372" s="149">
        <f t="shared" si="144"/>
        <v>0</v>
      </c>
      <c r="AT372" s="149">
        <f t="shared" si="145"/>
        <v>0</v>
      </c>
      <c r="AU372" s="149">
        <f t="shared" si="146"/>
        <v>0</v>
      </c>
      <c r="AV372" s="149">
        <f t="shared" si="147"/>
        <v>0</v>
      </c>
      <c r="AW372" s="149">
        <f t="shared" si="148"/>
        <v>0</v>
      </c>
      <c r="AX372" s="149">
        <f t="shared" si="149"/>
        <v>0</v>
      </c>
      <c r="AY372" s="149">
        <f t="shared" si="150"/>
        <v>0</v>
      </c>
      <c r="AZ372" s="149">
        <f t="shared" si="151"/>
        <v>0</v>
      </c>
      <c r="BA372" s="149">
        <f>IFERROR(IF(VLOOKUP($D372,Listen!$A$2:$F$45,6,0)="Ja",AX372-MAX(AY372:AZ372),AX372-AY372),0)</f>
        <v>0</v>
      </c>
      <c r="BB372" s="149">
        <f t="shared" si="152"/>
        <v>0</v>
      </c>
      <c r="BC372" s="149">
        <f t="shared" si="153"/>
        <v>0</v>
      </c>
      <c r="BD372" s="149">
        <f t="shared" si="154"/>
        <v>0</v>
      </c>
      <c r="BE372" s="149">
        <f>IFERROR(IF(VLOOKUP($D372,Listen!$A$2:$F$45,6,0)="Ja",BB372-MAX(BC372:BD372),BB372-BC372),0)</f>
        <v>0</v>
      </c>
    </row>
    <row r="373" spans="1:57" x14ac:dyDescent="0.25">
      <c r="A373" s="142">
        <v>369</v>
      </c>
      <c r="B373" s="143" t="str">
        <f>IF(AND(E373&lt;&gt;0,D373&lt;&gt;0,F373&lt;&gt;0),IF(C373&lt;&gt;0,CONCATENATE(C373,"-AGr",VLOOKUP(D373,Listen!$A$2:$D$45,4,FALSE),"-",E373,"-",F373,),CONCATENATE("AGr",VLOOKUP(D373,Listen!$A$2:$D$45,4,FALSE),"-",E373,"-",F373)),"keine vollständige ID")</f>
        <v>keine vollständige ID</v>
      </c>
      <c r="C373" s="28"/>
      <c r="D373" s="144"/>
      <c r="E373" s="144"/>
      <c r="F373" s="151"/>
      <c r="G373" s="12"/>
      <c r="H373" s="12"/>
      <c r="I373" s="12"/>
      <c r="J373" s="12"/>
      <c r="K373" s="12"/>
      <c r="L373" s="145">
        <f>IF(E373&gt;A_Stammdaten!$B$12,0,G373+H373-J373)</f>
        <v>0</v>
      </c>
      <c r="M373" s="12"/>
      <c r="N373" s="12"/>
      <c r="O373" s="12"/>
      <c r="P373" s="45">
        <f t="shared" si="131"/>
        <v>0</v>
      </c>
      <c r="Q373" s="26"/>
      <c r="R373" s="26"/>
      <c r="S373" s="26"/>
      <c r="T373" s="26"/>
      <c r="U373" s="146"/>
      <c r="V373" s="26"/>
      <c r="W373" s="46" t="str">
        <f t="shared" si="132"/>
        <v>-</v>
      </c>
      <c r="X373" s="46" t="str">
        <f t="shared" si="133"/>
        <v>-</v>
      </c>
      <c r="Y373" s="46">
        <f>IF(ISBLANK($D373),0,VLOOKUP($D373,Listen!$A$2:$C$45,2,FALSE))</f>
        <v>0</v>
      </c>
      <c r="Z373" s="46">
        <f>IF(ISBLANK($D373),0,VLOOKUP($D373,Listen!$A$2:$C$45,3,FALSE))</f>
        <v>0</v>
      </c>
      <c r="AA373" s="35">
        <f t="shared" si="156"/>
        <v>0</v>
      </c>
      <c r="AB373" s="35">
        <f t="shared" si="156"/>
        <v>0</v>
      </c>
      <c r="AC373" s="35">
        <f>IFERROR(IF(OR($R373&lt;&gt;"Ja",VLOOKUP($D373,Listen!$A$2:$F$45,5,0)="Nein",E373&lt;IF(D373="LNG Anbindungsanlagen gemäß separater Festlegung",2022,2023)),$Y373,$W373),0)</f>
        <v>0</v>
      </c>
      <c r="AD373" s="35">
        <f>IFERROR(IF(OR($R373&lt;&gt;"Ja",VLOOKUP($D373,Listen!$A$2:$F$45,5,0)="Nein",E373&lt;IF(D373="LNG Anbindungsanlagen gemäß separater Festlegung",2022,2023)),$Y373,$W373),0)</f>
        <v>0</v>
      </c>
      <c r="AE373" s="35">
        <f>IFERROR(IF(OR($S373&lt;&gt;"Ja",VLOOKUP($D373,Listen!$A$2:$F$45,6,0)="Nein"),$Y373,$X373),0)</f>
        <v>0</v>
      </c>
      <c r="AF373" s="35">
        <f>IFERROR(IF(OR($S373&lt;&gt;"Ja",VLOOKUP($D373,Listen!$A$2:$F$45,6,0)="Nein"),$Y373,$X373),0)</f>
        <v>0</v>
      </c>
      <c r="AG373" s="35">
        <f>IFERROR(IF(OR($S373&lt;&gt;"Ja",VLOOKUP($D373,Listen!$A$2:$F$45,6,0)="Nein"),$Y373,$X373),0)</f>
        <v>0</v>
      </c>
      <c r="AH373" s="37">
        <f t="shared" si="135"/>
        <v>0</v>
      </c>
      <c r="AI373" s="147">
        <f>IFERROR(IF(VLOOKUP($D373,Listen!$A$2:$F$45,6,0)="Ja",MAX(BC373:BD373),D_SAV!$BC373),0)</f>
        <v>0</v>
      </c>
      <c r="AJ373" s="37">
        <f t="shared" si="136"/>
        <v>0</v>
      </c>
      <c r="AL373" s="149">
        <f t="shared" si="137"/>
        <v>0</v>
      </c>
      <c r="AM373" s="149">
        <f t="shared" si="138"/>
        <v>0</v>
      </c>
      <c r="AN373" s="149">
        <f t="shared" si="139"/>
        <v>0</v>
      </c>
      <c r="AO373" s="149">
        <f t="shared" si="140"/>
        <v>0</v>
      </c>
      <c r="AP373" s="149">
        <f t="shared" si="141"/>
        <v>0</v>
      </c>
      <c r="AQ373" s="149">
        <f t="shared" si="142"/>
        <v>0</v>
      </c>
      <c r="AR373" s="149">
        <f t="shared" si="143"/>
        <v>0</v>
      </c>
      <c r="AS373" s="149">
        <f t="shared" si="144"/>
        <v>0</v>
      </c>
      <c r="AT373" s="149">
        <f t="shared" si="145"/>
        <v>0</v>
      </c>
      <c r="AU373" s="149">
        <f t="shared" si="146"/>
        <v>0</v>
      </c>
      <c r="AV373" s="149">
        <f t="shared" si="147"/>
        <v>0</v>
      </c>
      <c r="AW373" s="149">
        <f t="shared" si="148"/>
        <v>0</v>
      </c>
      <c r="AX373" s="149">
        <f t="shared" si="149"/>
        <v>0</v>
      </c>
      <c r="AY373" s="149">
        <f t="shared" si="150"/>
        <v>0</v>
      </c>
      <c r="AZ373" s="149">
        <f t="shared" si="151"/>
        <v>0</v>
      </c>
      <c r="BA373" s="149">
        <f>IFERROR(IF(VLOOKUP($D373,Listen!$A$2:$F$45,6,0)="Ja",AX373-MAX(AY373:AZ373),AX373-AY373),0)</f>
        <v>0</v>
      </c>
      <c r="BB373" s="149">
        <f t="shared" si="152"/>
        <v>0</v>
      </c>
      <c r="BC373" s="149">
        <f t="shared" si="153"/>
        <v>0</v>
      </c>
      <c r="BD373" s="149">
        <f t="shared" si="154"/>
        <v>0</v>
      </c>
      <c r="BE373" s="149">
        <f>IFERROR(IF(VLOOKUP($D373,Listen!$A$2:$F$45,6,0)="Ja",BB373-MAX(BC373:BD373),BB373-BC373),0)</f>
        <v>0</v>
      </c>
    </row>
    <row r="374" spans="1:57" x14ac:dyDescent="0.25">
      <c r="A374" s="142">
        <v>370</v>
      </c>
      <c r="B374" s="143" t="str">
        <f>IF(AND(E374&lt;&gt;0,D374&lt;&gt;0,F374&lt;&gt;0),IF(C374&lt;&gt;0,CONCATENATE(C374,"-AGr",VLOOKUP(D374,Listen!$A$2:$D$45,4,FALSE),"-",E374,"-",F374,),CONCATENATE("AGr",VLOOKUP(D374,Listen!$A$2:$D$45,4,FALSE),"-",E374,"-",F374)),"keine vollständige ID")</f>
        <v>keine vollständige ID</v>
      </c>
      <c r="C374" s="28"/>
      <c r="D374" s="144"/>
      <c r="E374" s="144"/>
      <c r="F374" s="151"/>
      <c r="G374" s="12"/>
      <c r="H374" s="12"/>
      <c r="I374" s="12"/>
      <c r="J374" s="12"/>
      <c r="K374" s="12"/>
      <c r="L374" s="145">
        <f>IF(E374&gt;A_Stammdaten!$B$12,0,G374+H374-J374)</f>
        <v>0</v>
      </c>
      <c r="M374" s="12"/>
      <c r="N374" s="12"/>
      <c r="O374" s="12"/>
      <c r="P374" s="45">
        <f t="shared" si="131"/>
        <v>0</v>
      </c>
      <c r="Q374" s="26"/>
      <c r="R374" s="26"/>
      <c r="S374" s="26"/>
      <c r="T374" s="26"/>
      <c r="U374" s="146"/>
      <c r="V374" s="26"/>
      <c r="W374" s="46" t="str">
        <f t="shared" si="132"/>
        <v>-</v>
      </c>
      <c r="X374" s="46" t="str">
        <f t="shared" si="133"/>
        <v>-</v>
      </c>
      <c r="Y374" s="46">
        <f>IF(ISBLANK($D374),0,VLOOKUP($D374,Listen!$A$2:$C$45,2,FALSE))</f>
        <v>0</v>
      </c>
      <c r="Z374" s="46">
        <f>IF(ISBLANK($D374),0,VLOOKUP($D374,Listen!$A$2:$C$45,3,FALSE))</f>
        <v>0</v>
      </c>
      <c r="AA374" s="35">
        <f t="shared" si="156"/>
        <v>0</v>
      </c>
      <c r="AB374" s="35">
        <f t="shared" si="156"/>
        <v>0</v>
      </c>
      <c r="AC374" s="35">
        <f>IFERROR(IF(OR($R374&lt;&gt;"Ja",VLOOKUP($D374,Listen!$A$2:$F$45,5,0)="Nein",E374&lt;IF(D374="LNG Anbindungsanlagen gemäß separater Festlegung",2022,2023)),$Y374,$W374),0)</f>
        <v>0</v>
      </c>
      <c r="AD374" s="35">
        <f>IFERROR(IF(OR($R374&lt;&gt;"Ja",VLOOKUP($D374,Listen!$A$2:$F$45,5,0)="Nein",E374&lt;IF(D374="LNG Anbindungsanlagen gemäß separater Festlegung",2022,2023)),$Y374,$W374),0)</f>
        <v>0</v>
      </c>
      <c r="AE374" s="35">
        <f>IFERROR(IF(OR($S374&lt;&gt;"Ja",VLOOKUP($D374,Listen!$A$2:$F$45,6,0)="Nein"),$Y374,$X374),0)</f>
        <v>0</v>
      </c>
      <c r="AF374" s="35">
        <f>IFERROR(IF(OR($S374&lt;&gt;"Ja",VLOOKUP($D374,Listen!$A$2:$F$45,6,0)="Nein"),$Y374,$X374),0)</f>
        <v>0</v>
      </c>
      <c r="AG374" s="35">
        <f>IFERROR(IF(OR($S374&lt;&gt;"Ja",VLOOKUP($D374,Listen!$A$2:$F$45,6,0)="Nein"),$Y374,$X374),0)</f>
        <v>0</v>
      </c>
      <c r="AH374" s="37">
        <f t="shared" si="135"/>
        <v>0</v>
      </c>
      <c r="AI374" s="147">
        <f>IFERROR(IF(VLOOKUP($D374,Listen!$A$2:$F$45,6,0)="Ja",MAX(BC374:BD374),D_SAV!$BC374),0)</f>
        <v>0</v>
      </c>
      <c r="AJ374" s="37">
        <f t="shared" si="136"/>
        <v>0</v>
      </c>
      <c r="AL374" s="149">
        <f t="shared" si="137"/>
        <v>0</v>
      </c>
      <c r="AM374" s="149">
        <f t="shared" si="138"/>
        <v>0</v>
      </c>
      <c r="AN374" s="149">
        <f t="shared" si="139"/>
        <v>0</v>
      </c>
      <c r="AO374" s="149">
        <f t="shared" si="140"/>
        <v>0</v>
      </c>
      <c r="AP374" s="149">
        <f t="shared" si="141"/>
        <v>0</v>
      </c>
      <c r="AQ374" s="149">
        <f t="shared" si="142"/>
        <v>0</v>
      </c>
      <c r="AR374" s="149">
        <f t="shared" si="143"/>
        <v>0</v>
      </c>
      <c r="AS374" s="149">
        <f t="shared" si="144"/>
        <v>0</v>
      </c>
      <c r="AT374" s="149">
        <f t="shared" si="145"/>
        <v>0</v>
      </c>
      <c r="AU374" s="149">
        <f t="shared" si="146"/>
        <v>0</v>
      </c>
      <c r="AV374" s="149">
        <f t="shared" si="147"/>
        <v>0</v>
      </c>
      <c r="AW374" s="149">
        <f t="shared" si="148"/>
        <v>0</v>
      </c>
      <c r="AX374" s="149">
        <f t="shared" si="149"/>
        <v>0</v>
      </c>
      <c r="AY374" s="149">
        <f t="shared" si="150"/>
        <v>0</v>
      </c>
      <c r="AZ374" s="149">
        <f t="shared" si="151"/>
        <v>0</v>
      </c>
      <c r="BA374" s="149">
        <f>IFERROR(IF(VLOOKUP($D374,Listen!$A$2:$F$45,6,0)="Ja",AX374-MAX(AY374:AZ374),AX374-AY374),0)</f>
        <v>0</v>
      </c>
      <c r="BB374" s="149">
        <f t="shared" si="152"/>
        <v>0</v>
      </c>
      <c r="BC374" s="149">
        <f t="shared" si="153"/>
        <v>0</v>
      </c>
      <c r="BD374" s="149">
        <f t="shared" si="154"/>
        <v>0</v>
      </c>
      <c r="BE374" s="149">
        <f>IFERROR(IF(VLOOKUP($D374,Listen!$A$2:$F$45,6,0)="Ja",BB374-MAX(BC374:BD374),BB374-BC374),0)</f>
        <v>0</v>
      </c>
    </row>
    <row r="375" spans="1:57" x14ac:dyDescent="0.25">
      <c r="A375" s="142">
        <v>371</v>
      </c>
      <c r="B375" s="143" t="str">
        <f>IF(AND(E375&lt;&gt;0,D375&lt;&gt;0,F375&lt;&gt;0),IF(C375&lt;&gt;0,CONCATENATE(C375,"-AGr",VLOOKUP(D375,Listen!$A$2:$D$45,4,FALSE),"-",E375,"-",F375,),CONCATENATE("AGr",VLOOKUP(D375,Listen!$A$2:$D$45,4,FALSE),"-",E375,"-",F375)),"keine vollständige ID")</f>
        <v>keine vollständige ID</v>
      </c>
      <c r="C375" s="28"/>
      <c r="D375" s="144"/>
      <c r="E375" s="144"/>
      <c r="F375" s="151"/>
      <c r="G375" s="12"/>
      <c r="H375" s="12"/>
      <c r="I375" s="12"/>
      <c r="J375" s="12"/>
      <c r="K375" s="12"/>
      <c r="L375" s="145">
        <f>IF(E375&gt;A_Stammdaten!$B$12,0,G375+H375-J375)</f>
        <v>0</v>
      </c>
      <c r="M375" s="12"/>
      <c r="N375" s="12"/>
      <c r="O375" s="12"/>
      <c r="P375" s="45">
        <f t="shared" si="131"/>
        <v>0</v>
      </c>
      <c r="Q375" s="26"/>
      <c r="R375" s="26"/>
      <c r="S375" s="26"/>
      <c r="T375" s="26"/>
      <c r="U375" s="146"/>
      <c r="V375" s="26"/>
      <c r="W375" s="46" t="str">
        <f t="shared" si="132"/>
        <v>-</v>
      </c>
      <c r="X375" s="46" t="str">
        <f t="shared" si="133"/>
        <v>-</v>
      </c>
      <c r="Y375" s="46">
        <f>IF(ISBLANK($D375),0,VLOOKUP($D375,Listen!$A$2:$C$45,2,FALSE))</f>
        <v>0</v>
      </c>
      <c r="Z375" s="46">
        <f>IF(ISBLANK($D375),0,VLOOKUP($D375,Listen!$A$2:$C$45,3,FALSE))</f>
        <v>0</v>
      </c>
      <c r="AA375" s="35">
        <f t="shared" si="156"/>
        <v>0</v>
      </c>
      <c r="AB375" s="35">
        <f t="shared" si="156"/>
        <v>0</v>
      </c>
      <c r="AC375" s="35">
        <f>IFERROR(IF(OR($R375&lt;&gt;"Ja",VLOOKUP($D375,Listen!$A$2:$F$45,5,0)="Nein",E375&lt;IF(D375="LNG Anbindungsanlagen gemäß separater Festlegung",2022,2023)),$Y375,$W375),0)</f>
        <v>0</v>
      </c>
      <c r="AD375" s="35">
        <f>IFERROR(IF(OR($R375&lt;&gt;"Ja",VLOOKUP($D375,Listen!$A$2:$F$45,5,0)="Nein",E375&lt;IF(D375="LNG Anbindungsanlagen gemäß separater Festlegung",2022,2023)),$Y375,$W375),0)</f>
        <v>0</v>
      </c>
      <c r="AE375" s="35">
        <f>IFERROR(IF(OR($S375&lt;&gt;"Ja",VLOOKUP($D375,Listen!$A$2:$F$45,6,0)="Nein"),$Y375,$X375),0)</f>
        <v>0</v>
      </c>
      <c r="AF375" s="35">
        <f>IFERROR(IF(OR($S375&lt;&gt;"Ja",VLOOKUP($D375,Listen!$A$2:$F$45,6,0)="Nein"),$Y375,$X375),0)</f>
        <v>0</v>
      </c>
      <c r="AG375" s="35">
        <f>IFERROR(IF(OR($S375&lt;&gt;"Ja",VLOOKUP($D375,Listen!$A$2:$F$45,6,0)="Nein"),$Y375,$X375),0)</f>
        <v>0</v>
      </c>
      <c r="AH375" s="37">
        <f t="shared" si="135"/>
        <v>0</v>
      </c>
      <c r="AI375" s="147">
        <f>IFERROR(IF(VLOOKUP($D375,Listen!$A$2:$F$45,6,0)="Ja",MAX(BC375:BD375),D_SAV!$BC375),0)</f>
        <v>0</v>
      </c>
      <c r="AJ375" s="37">
        <f t="shared" si="136"/>
        <v>0</v>
      </c>
      <c r="AL375" s="149">
        <f t="shared" si="137"/>
        <v>0</v>
      </c>
      <c r="AM375" s="149">
        <f t="shared" si="138"/>
        <v>0</v>
      </c>
      <c r="AN375" s="149">
        <f t="shared" si="139"/>
        <v>0</v>
      </c>
      <c r="AO375" s="149">
        <f t="shared" si="140"/>
        <v>0</v>
      </c>
      <c r="AP375" s="149">
        <f t="shared" si="141"/>
        <v>0</v>
      </c>
      <c r="AQ375" s="149">
        <f t="shared" si="142"/>
        <v>0</v>
      </c>
      <c r="AR375" s="149">
        <f t="shared" si="143"/>
        <v>0</v>
      </c>
      <c r="AS375" s="149">
        <f t="shared" si="144"/>
        <v>0</v>
      </c>
      <c r="AT375" s="149">
        <f t="shared" si="145"/>
        <v>0</v>
      </c>
      <c r="AU375" s="149">
        <f t="shared" si="146"/>
        <v>0</v>
      </c>
      <c r="AV375" s="149">
        <f t="shared" si="147"/>
        <v>0</v>
      </c>
      <c r="AW375" s="149">
        <f t="shared" si="148"/>
        <v>0</v>
      </c>
      <c r="AX375" s="149">
        <f t="shared" si="149"/>
        <v>0</v>
      </c>
      <c r="AY375" s="149">
        <f t="shared" si="150"/>
        <v>0</v>
      </c>
      <c r="AZ375" s="149">
        <f t="shared" si="151"/>
        <v>0</v>
      </c>
      <c r="BA375" s="149">
        <f>IFERROR(IF(VLOOKUP($D375,Listen!$A$2:$F$45,6,0)="Ja",AX375-MAX(AY375:AZ375),AX375-AY375),0)</f>
        <v>0</v>
      </c>
      <c r="BB375" s="149">
        <f t="shared" si="152"/>
        <v>0</v>
      </c>
      <c r="BC375" s="149">
        <f t="shared" si="153"/>
        <v>0</v>
      </c>
      <c r="BD375" s="149">
        <f t="shared" si="154"/>
        <v>0</v>
      </c>
      <c r="BE375" s="149">
        <f>IFERROR(IF(VLOOKUP($D375,Listen!$A$2:$F$45,6,0)="Ja",BB375-MAX(BC375:BD375),BB375-BC375),0)</f>
        <v>0</v>
      </c>
    </row>
    <row r="376" spans="1:57" x14ac:dyDescent="0.25">
      <c r="A376" s="142">
        <v>372</v>
      </c>
      <c r="B376" s="143" t="str">
        <f>IF(AND(E376&lt;&gt;0,D376&lt;&gt;0,F376&lt;&gt;0),IF(C376&lt;&gt;0,CONCATENATE(C376,"-AGr",VLOOKUP(D376,Listen!$A$2:$D$45,4,FALSE),"-",E376,"-",F376,),CONCATENATE("AGr",VLOOKUP(D376,Listen!$A$2:$D$45,4,FALSE),"-",E376,"-",F376)),"keine vollständige ID")</f>
        <v>keine vollständige ID</v>
      </c>
      <c r="C376" s="28"/>
      <c r="D376" s="144"/>
      <c r="E376" s="144"/>
      <c r="F376" s="151"/>
      <c r="G376" s="12"/>
      <c r="H376" s="12"/>
      <c r="I376" s="12"/>
      <c r="J376" s="12"/>
      <c r="K376" s="12"/>
      <c r="L376" s="145">
        <f>IF(E376&gt;A_Stammdaten!$B$12,0,G376+H376-J376)</f>
        <v>0</v>
      </c>
      <c r="M376" s="12"/>
      <c r="N376" s="12"/>
      <c r="O376" s="12"/>
      <c r="P376" s="45">
        <f t="shared" si="131"/>
        <v>0</v>
      </c>
      <c r="Q376" s="26"/>
      <c r="R376" s="26"/>
      <c r="S376" s="26"/>
      <c r="T376" s="26"/>
      <c r="U376" s="146"/>
      <c r="V376" s="26"/>
      <c r="W376" s="46" t="str">
        <f t="shared" si="132"/>
        <v>-</v>
      </c>
      <c r="X376" s="46" t="str">
        <f t="shared" si="133"/>
        <v>-</v>
      </c>
      <c r="Y376" s="46">
        <f>IF(ISBLANK($D376),0,VLOOKUP($D376,Listen!$A$2:$C$45,2,FALSE))</f>
        <v>0</v>
      </c>
      <c r="Z376" s="46">
        <f>IF(ISBLANK($D376),0,VLOOKUP($D376,Listen!$A$2:$C$45,3,FALSE))</f>
        <v>0</v>
      </c>
      <c r="AA376" s="35">
        <f t="shared" si="156"/>
        <v>0</v>
      </c>
      <c r="AB376" s="35">
        <f t="shared" si="156"/>
        <v>0</v>
      </c>
      <c r="AC376" s="35">
        <f>IFERROR(IF(OR($R376&lt;&gt;"Ja",VLOOKUP($D376,Listen!$A$2:$F$45,5,0)="Nein",E376&lt;IF(D376="LNG Anbindungsanlagen gemäß separater Festlegung",2022,2023)),$Y376,$W376),0)</f>
        <v>0</v>
      </c>
      <c r="AD376" s="35">
        <f>IFERROR(IF(OR($R376&lt;&gt;"Ja",VLOOKUP($D376,Listen!$A$2:$F$45,5,0)="Nein",E376&lt;IF(D376="LNG Anbindungsanlagen gemäß separater Festlegung",2022,2023)),$Y376,$W376),0)</f>
        <v>0</v>
      </c>
      <c r="AE376" s="35">
        <f>IFERROR(IF(OR($S376&lt;&gt;"Ja",VLOOKUP($D376,Listen!$A$2:$F$45,6,0)="Nein"),$Y376,$X376),0)</f>
        <v>0</v>
      </c>
      <c r="AF376" s="35">
        <f>IFERROR(IF(OR($S376&lt;&gt;"Ja",VLOOKUP($D376,Listen!$A$2:$F$45,6,0)="Nein"),$Y376,$X376),0)</f>
        <v>0</v>
      </c>
      <c r="AG376" s="35">
        <f>IFERROR(IF(OR($S376&lt;&gt;"Ja",VLOOKUP($D376,Listen!$A$2:$F$45,6,0)="Nein"),$Y376,$X376),0)</f>
        <v>0</v>
      </c>
      <c r="AH376" s="37">
        <f t="shared" si="135"/>
        <v>0</v>
      </c>
      <c r="AI376" s="147">
        <f>IFERROR(IF(VLOOKUP($D376,Listen!$A$2:$F$45,6,0)="Ja",MAX(BC376:BD376),D_SAV!$BC376),0)</f>
        <v>0</v>
      </c>
      <c r="AJ376" s="37">
        <f t="shared" si="136"/>
        <v>0</v>
      </c>
      <c r="AL376" s="149">
        <f t="shared" si="137"/>
        <v>0</v>
      </c>
      <c r="AM376" s="149">
        <f t="shared" si="138"/>
        <v>0</v>
      </c>
      <c r="AN376" s="149">
        <f t="shared" si="139"/>
        <v>0</v>
      </c>
      <c r="AO376" s="149">
        <f t="shared" si="140"/>
        <v>0</v>
      </c>
      <c r="AP376" s="149">
        <f t="shared" si="141"/>
        <v>0</v>
      </c>
      <c r="AQ376" s="149">
        <f t="shared" si="142"/>
        <v>0</v>
      </c>
      <c r="AR376" s="149">
        <f t="shared" si="143"/>
        <v>0</v>
      </c>
      <c r="AS376" s="149">
        <f t="shared" si="144"/>
        <v>0</v>
      </c>
      <c r="AT376" s="149">
        <f t="shared" si="145"/>
        <v>0</v>
      </c>
      <c r="AU376" s="149">
        <f t="shared" si="146"/>
        <v>0</v>
      </c>
      <c r="AV376" s="149">
        <f t="shared" si="147"/>
        <v>0</v>
      </c>
      <c r="AW376" s="149">
        <f t="shared" si="148"/>
        <v>0</v>
      </c>
      <c r="AX376" s="149">
        <f t="shared" si="149"/>
        <v>0</v>
      </c>
      <c r="AY376" s="149">
        <f t="shared" si="150"/>
        <v>0</v>
      </c>
      <c r="AZ376" s="149">
        <f t="shared" si="151"/>
        <v>0</v>
      </c>
      <c r="BA376" s="149">
        <f>IFERROR(IF(VLOOKUP($D376,Listen!$A$2:$F$45,6,0)="Ja",AX376-MAX(AY376:AZ376),AX376-AY376),0)</f>
        <v>0</v>
      </c>
      <c r="BB376" s="149">
        <f t="shared" si="152"/>
        <v>0</v>
      </c>
      <c r="BC376" s="149">
        <f t="shared" si="153"/>
        <v>0</v>
      </c>
      <c r="BD376" s="149">
        <f t="shared" si="154"/>
        <v>0</v>
      </c>
      <c r="BE376" s="149">
        <f>IFERROR(IF(VLOOKUP($D376,Listen!$A$2:$F$45,6,0)="Ja",BB376-MAX(BC376:BD376),BB376-BC376),0)</f>
        <v>0</v>
      </c>
    </row>
    <row r="377" spans="1:57" x14ac:dyDescent="0.25">
      <c r="A377" s="142">
        <v>373</v>
      </c>
      <c r="B377" s="143" t="str">
        <f>IF(AND(E377&lt;&gt;0,D377&lt;&gt;0,F377&lt;&gt;0),IF(C377&lt;&gt;0,CONCATENATE(C377,"-AGr",VLOOKUP(D377,Listen!$A$2:$D$45,4,FALSE),"-",E377,"-",F377,),CONCATENATE("AGr",VLOOKUP(D377,Listen!$A$2:$D$45,4,FALSE),"-",E377,"-",F377)),"keine vollständige ID")</f>
        <v>keine vollständige ID</v>
      </c>
      <c r="C377" s="28"/>
      <c r="D377" s="144"/>
      <c r="E377" s="144"/>
      <c r="F377" s="151"/>
      <c r="G377" s="12"/>
      <c r="H377" s="12"/>
      <c r="I377" s="12"/>
      <c r="J377" s="12"/>
      <c r="K377" s="12"/>
      <c r="L377" s="145">
        <f>IF(E377&gt;A_Stammdaten!$B$12,0,G377+H377-J377)</f>
        <v>0</v>
      </c>
      <c r="M377" s="12"/>
      <c r="N377" s="12"/>
      <c r="O377" s="12"/>
      <c r="P377" s="45">
        <f t="shared" si="131"/>
        <v>0</v>
      </c>
      <c r="Q377" s="26"/>
      <c r="R377" s="26"/>
      <c r="S377" s="26"/>
      <c r="T377" s="26"/>
      <c r="U377" s="146"/>
      <c r="V377" s="26"/>
      <c r="W377" s="46" t="str">
        <f t="shared" si="132"/>
        <v>-</v>
      </c>
      <c r="X377" s="46" t="str">
        <f t="shared" si="133"/>
        <v>-</v>
      </c>
      <c r="Y377" s="46">
        <f>IF(ISBLANK($D377),0,VLOOKUP($D377,Listen!$A$2:$C$45,2,FALSE))</f>
        <v>0</v>
      </c>
      <c r="Z377" s="46">
        <f>IF(ISBLANK($D377),0,VLOOKUP($D377,Listen!$A$2:$C$45,3,FALSE))</f>
        <v>0</v>
      </c>
      <c r="AA377" s="35">
        <f t="shared" si="156"/>
        <v>0</v>
      </c>
      <c r="AB377" s="35">
        <f t="shared" si="156"/>
        <v>0</v>
      </c>
      <c r="AC377" s="35">
        <f>IFERROR(IF(OR($R377&lt;&gt;"Ja",VLOOKUP($D377,Listen!$A$2:$F$45,5,0)="Nein",E377&lt;IF(D377="LNG Anbindungsanlagen gemäß separater Festlegung",2022,2023)),$Y377,$W377),0)</f>
        <v>0</v>
      </c>
      <c r="AD377" s="35">
        <f>IFERROR(IF(OR($R377&lt;&gt;"Ja",VLOOKUP($D377,Listen!$A$2:$F$45,5,0)="Nein",E377&lt;IF(D377="LNG Anbindungsanlagen gemäß separater Festlegung",2022,2023)),$Y377,$W377),0)</f>
        <v>0</v>
      </c>
      <c r="AE377" s="35">
        <f>IFERROR(IF(OR($S377&lt;&gt;"Ja",VLOOKUP($D377,Listen!$A$2:$F$45,6,0)="Nein"),$Y377,$X377),0)</f>
        <v>0</v>
      </c>
      <c r="AF377" s="35">
        <f>IFERROR(IF(OR($S377&lt;&gt;"Ja",VLOOKUP($D377,Listen!$A$2:$F$45,6,0)="Nein"),$Y377,$X377),0)</f>
        <v>0</v>
      </c>
      <c r="AG377" s="35">
        <f>IFERROR(IF(OR($S377&lt;&gt;"Ja",VLOOKUP($D377,Listen!$A$2:$F$45,6,0)="Nein"),$Y377,$X377),0)</f>
        <v>0</v>
      </c>
      <c r="AH377" s="37">
        <f t="shared" si="135"/>
        <v>0</v>
      </c>
      <c r="AI377" s="147">
        <f>IFERROR(IF(VLOOKUP($D377,Listen!$A$2:$F$45,6,0)="Ja",MAX(BC377:BD377),D_SAV!$BC377),0)</f>
        <v>0</v>
      </c>
      <c r="AJ377" s="37">
        <f t="shared" si="136"/>
        <v>0</v>
      </c>
      <c r="AL377" s="149">
        <f t="shared" si="137"/>
        <v>0</v>
      </c>
      <c r="AM377" s="149">
        <f t="shared" si="138"/>
        <v>0</v>
      </c>
      <c r="AN377" s="149">
        <f t="shared" si="139"/>
        <v>0</v>
      </c>
      <c r="AO377" s="149">
        <f t="shared" si="140"/>
        <v>0</v>
      </c>
      <c r="AP377" s="149">
        <f t="shared" si="141"/>
        <v>0</v>
      </c>
      <c r="AQ377" s="149">
        <f t="shared" si="142"/>
        <v>0</v>
      </c>
      <c r="AR377" s="149">
        <f t="shared" si="143"/>
        <v>0</v>
      </c>
      <c r="AS377" s="149">
        <f t="shared" si="144"/>
        <v>0</v>
      </c>
      <c r="AT377" s="149">
        <f t="shared" si="145"/>
        <v>0</v>
      </c>
      <c r="AU377" s="149">
        <f t="shared" si="146"/>
        <v>0</v>
      </c>
      <c r="AV377" s="149">
        <f t="shared" si="147"/>
        <v>0</v>
      </c>
      <c r="AW377" s="149">
        <f t="shared" si="148"/>
        <v>0</v>
      </c>
      <c r="AX377" s="149">
        <f t="shared" si="149"/>
        <v>0</v>
      </c>
      <c r="AY377" s="149">
        <f t="shared" si="150"/>
        <v>0</v>
      </c>
      <c r="AZ377" s="149">
        <f t="shared" si="151"/>
        <v>0</v>
      </c>
      <c r="BA377" s="149">
        <f>IFERROR(IF(VLOOKUP($D377,Listen!$A$2:$F$45,6,0)="Ja",AX377-MAX(AY377:AZ377),AX377-AY377),0)</f>
        <v>0</v>
      </c>
      <c r="BB377" s="149">
        <f t="shared" si="152"/>
        <v>0</v>
      </c>
      <c r="BC377" s="149">
        <f t="shared" si="153"/>
        <v>0</v>
      </c>
      <c r="BD377" s="149">
        <f t="shared" si="154"/>
        <v>0</v>
      </c>
      <c r="BE377" s="149">
        <f>IFERROR(IF(VLOOKUP($D377,Listen!$A$2:$F$45,6,0)="Ja",BB377-MAX(BC377:BD377),BB377-BC377),0)</f>
        <v>0</v>
      </c>
    </row>
    <row r="378" spans="1:57" x14ac:dyDescent="0.25">
      <c r="A378" s="142">
        <v>374</v>
      </c>
      <c r="B378" s="143" t="str">
        <f>IF(AND(E378&lt;&gt;0,D378&lt;&gt;0,F378&lt;&gt;0),IF(C378&lt;&gt;0,CONCATENATE(C378,"-AGr",VLOOKUP(D378,Listen!$A$2:$D$45,4,FALSE),"-",E378,"-",F378,),CONCATENATE("AGr",VLOOKUP(D378,Listen!$A$2:$D$45,4,FALSE),"-",E378,"-",F378)),"keine vollständige ID")</f>
        <v>keine vollständige ID</v>
      </c>
      <c r="C378" s="28"/>
      <c r="D378" s="144"/>
      <c r="E378" s="144"/>
      <c r="F378" s="151"/>
      <c r="G378" s="12"/>
      <c r="H378" s="12"/>
      <c r="I378" s="12"/>
      <c r="J378" s="12"/>
      <c r="K378" s="12"/>
      <c r="L378" s="145">
        <f>IF(E378&gt;A_Stammdaten!$B$12,0,G378+H378-J378)</f>
        <v>0</v>
      </c>
      <c r="M378" s="12"/>
      <c r="N378" s="12"/>
      <c r="O378" s="12"/>
      <c r="P378" s="45">
        <f t="shared" si="131"/>
        <v>0</v>
      </c>
      <c r="Q378" s="26"/>
      <c r="R378" s="26"/>
      <c r="S378" s="26"/>
      <c r="T378" s="26"/>
      <c r="U378" s="146"/>
      <c r="V378" s="26"/>
      <c r="W378" s="46" t="str">
        <f t="shared" si="132"/>
        <v>-</v>
      </c>
      <c r="X378" s="46" t="str">
        <f t="shared" si="133"/>
        <v>-</v>
      </c>
      <c r="Y378" s="46">
        <f>IF(ISBLANK($D378),0,VLOOKUP($D378,Listen!$A$2:$C$45,2,FALSE))</f>
        <v>0</v>
      </c>
      <c r="Z378" s="46">
        <f>IF(ISBLANK($D378),0,VLOOKUP($D378,Listen!$A$2:$C$45,3,FALSE))</f>
        <v>0</v>
      </c>
      <c r="AA378" s="35">
        <f t="shared" si="156"/>
        <v>0</v>
      </c>
      <c r="AB378" s="35">
        <f t="shared" si="156"/>
        <v>0</v>
      </c>
      <c r="AC378" s="35">
        <f>IFERROR(IF(OR($R378&lt;&gt;"Ja",VLOOKUP($D378,Listen!$A$2:$F$45,5,0)="Nein",E378&lt;IF(D378="LNG Anbindungsanlagen gemäß separater Festlegung",2022,2023)),$Y378,$W378),0)</f>
        <v>0</v>
      </c>
      <c r="AD378" s="35">
        <f>IFERROR(IF(OR($R378&lt;&gt;"Ja",VLOOKUP($D378,Listen!$A$2:$F$45,5,0)="Nein",E378&lt;IF(D378="LNG Anbindungsanlagen gemäß separater Festlegung",2022,2023)),$Y378,$W378),0)</f>
        <v>0</v>
      </c>
      <c r="AE378" s="35">
        <f>IFERROR(IF(OR($S378&lt;&gt;"Ja",VLOOKUP($D378,Listen!$A$2:$F$45,6,0)="Nein"),$Y378,$X378),0)</f>
        <v>0</v>
      </c>
      <c r="AF378" s="35">
        <f>IFERROR(IF(OR($S378&lt;&gt;"Ja",VLOOKUP($D378,Listen!$A$2:$F$45,6,0)="Nein"),$Y378,$X378),0)</f>
        <v>0</v>
      </c>
      <c r="AG378" s="35">
        <f>IFERROR(IF(OR($S378&lt;&gt;"Ja",VLOOKUP($D378,Listen!$A$2:$F$45,6,0)="Nein"),$Y378,$X378),0)</f>
        <v>0</v>
      </c>
      <c r="AH378" s="37">
        <f t="shared" si="135"/>
        <v>0</v>
      </c>
      <c r="AI378" s="147">
        <f>IFERROR(IF(VLOOKUP($D378,Listen!$A$2:$F$45,6,0)="Ja",MAX(BC378:BD378),D_SAV!$BC378),0)</f>
        <v>0</v>
      </c>
      <c r="AJ378" s="37">
        <f t="shared" si="136"/>
        <v>0</v>
      </c>
      <c r="AL378" s="149">
        <f t="shared" si="137"/>
        <v>0</v>
      </c>
      <c r="AM378" s="149">
        <f t="shared" si="138"/>
        <v>0</v>
      </c>
      <c r="AN378" s="149">
        <f t="shared" si="139"/>
        <v>0</v>
      </c>
      <c r="AO378" s="149">
        <f t="shared" si="140"/>
        <v>0</v>
      </c>
      <c r="AP378" s="149">
        <f t="shared" si="141"/>
        <v>0</v>
      </c>
      <c r="AQ378" s="149">
        <f t="shared" si="142"/>
        <v>0</v>
      </c>
      <c r="AR378" s="149">
        <f t="shared" si="143"/>
        <v>0</v>
      </c>
      <c r="AS378" s="149">
        <f t="shared" si="144"/>
        <v>0</v>
      </c>
      <c r="AT378" s="149">
        <f t="shared" si="145"/>
        <v>0</v>
      </c>
      <c r="AU378" s="149">
        <f t="shared" si="146"/>
        <v>0</v>
      </c>
      <c r="AV378" s="149">
        <f t="shared" si="147"/>
        <v>0</v>
      </c>
      <c r="AW378" s="149">
        <f t="shared" si="148"/>
        <v>0</v>
      </c>
      <c r="AX378" s="149">
        <f t="shared" si="149"/>
        <v>0</v>
      </c>
      <c r="AY378" s="149">
        <f t="shared" si="150"/>
        <v>0</v>
      </c>
      <c r="AZ378" s="149">
        <f t="shared" si="151"/>
        <v>0</v>
      </c>
      <c r="BA378" s="149">
        <f>IFERROR(IF(VLOOKUP($D378,Listen!$A$2:$F$45,6,0)="Ja",AX378-MAX(AY378:AZ378),AX378-AY378),0)</f>
        <v>0</v>
      </c>
      <c r="BB378" s="149">
        <f t="shared" si="152"/>
        <v>0</v>
      </c>
      <c r="BC378" s="149">
        <f t="shared" si="153"/>
        <v>0</v>
      </c>
      <c r="BD378" s="149">
        <f t="shared" si="154"/>
        <v>0</v>
      </c>
      <c r="BE378" s="149">
        <f>IFERROR(IF(VLOOKUP($D378,Listen!$A$2:$F$45,6,0)="Ja",BB378-MAX(BC378:BD378),BB378-BC378),0)</f>
        <v>0</v>
      </c>
    </row>
    <row r="379" spans="1:57" x14ac:dyDescent="0.25">
      <c r="A379" s="142">
        <v>375</v>
      </c>
      <c r="B379" s="143" t="str">
        <f>IF(AND(E379&lt;&gt;0,D379&lt;&gt;0,F379&lt;&gt;0),IF(C379&lt;&gt;0,CONCATENATE(C379,"-AGr",VLOOKUP(D379,Listen!$A$2:$D$45,4,FALSE),"-",E379,"-",F379,),CONCATENATE("AGr",VLOOKUP(D379,Listen!$A$2:$D$45,4,FALSE),"-",E379,"-",F379)),"keine vollständige ID")</f>
        <v>keine vollständige ID</v>
      </c>
      <c r="C379" s="28"/>
      <c r="D379" s="144"/>
      <c r="E379" s="144"/>
      <c r="F379" s="151"/>
      <c r="G379" s="12"/>
      <c r="H379" s="12"/>
      <c r="I379" s="12"/>
      <c r="J379" s="12"/>
      <c r="K379" s="12"/>
      <c r="L379" s="145">
        <f>IF(E379&gt;A_Stammdaten!$B$12,0,G379+H379-J379)</f>
        <v>0</v>
      </c>
      <c r="M379" s="12"/>
      <c r="N379" s="12"/>
      <c r="O379" s="12"/>
      <c r="P379" s="45">
        <f t="shared" si="131"/>
        <v>0</v>
      </c>
      <c r="Q379" s="26"/>
      <c r="R379" s="26"/>
      <c r="S379" s="26"/>
      <c r="T379" s="26"/>
      <c r="U379" s="146"/>
      <c r="V379" s="26"/>
      <c r="W379" s="46" t="str">
        <f t="shared" si="132"/>
        <v>-</v>
      </c>
      <c r="X379" s="46" t="str">
        <f t="shared" si="133"/>
        <v>-</v>
      </c>
      <c r="Y379" s="46">
        <f>IF(ISBLANK($D379),0,VLOOKUP($D379,Listen!$A$2:$C$45,2,FALSE))</f>
        <v>0</v>
      </c>
      <c r="Z379" s="46">
        <f>IF(ISBLANK($D379),0,VLOOKUP($D379,Listen!$A$2:$C$45,3,FALSE))</f>
        <v>0</v>
      </c>
      <c r="AA379" s="35">
        <f t="shared" si="156"/>
        <v>0</v>
      </c>
      <c r="AB379" s="35">
        <f t="shared" si="156"/>
        <v>0</v>
      </c>
      <c r="AC379" s="35">
        <f>IFERROR(IF(OR($R379&lt;&gt;"Ja",VLOOKUP($D379,Listen!$A$2:$F$45,5,0)="Nein",E379&lt;IF(D379="LNG Anbindungsanlagen gemäß separater Festlegung",2022,2023)),$Y379,$W379),0)</f>
        <v>0</v>
      </c>
      <c r="AD379" s="35">
        <f>IFERROR(IF(OR($R379&lt;&gt;"Ja",VLOOKUP($D379,Listen!$A$2:$F$45,5,0)="Nein",E379&lt;IF(D379="LNG Anbindungsanlagen gemäß separater Festlegung",2022,2023)),$Y379,$W379),0)</f>
        <v>0</v>
      </c>
      <c r="AE379" s="35">
        <f>IFERROR(IF(OR($S379&lt;&gt;"Ja",VLOOKUP($D379,Listen!$A$2:$F$45,6,0)="Nein"),$Y379,$X379),0)</f>
        <v>0</v>
      </c>
      <c r="AF379" s="35">
        <f>IFERROR(IF(OR($S379&lt;&gt;"Ja",VLOOKUP($D379,Listen!$A$2:$F$45,6,0)="Nein"),$Y379,$X379),0)</f>
        <v>0</v>
      </c>
      <c r="AG379" s="35">
        <f>IFERROR(IF(OR($S379&lt;&gt;"Ja",VLOOKUP($D379,Listen!$A$2:$F$45,6,0)="Nein"),$Y379,$X379),0)</f>
        <v>0</v>
      </c>
      <c r="AH379" s="37">
        <f t="shared" si="135"/>
        <v>0</v>
      </c>
      <c r="AI379" s="147">
        <f>IFERROR(IF(VLOOKUP($D379,Listen!$A$2:$F$45,6,0)="Ja",MAX(BC379:BD379),D_SAV!$BC379),0)</f>
        <v>0</v>
      </c>
      <c r="AJ379" s="37">
        <f t="shared" si="136"/>
        <v>0</v>
      </c>
      <c r="AL379" s="149">
        <f t="shared" si="137"/>
        <v>0</v>
      </c>
      <c r="AM379" s="149">
        <f t="shared" si="138"/>
        <v>0</v>
      </c>
      <c r="AN379" s="149">
        <f t="shared" si="139"/>
        <v>0</v>
      </c>
      <c r="AO379" s="149">
        <f t="shared" si="140"/>
        <v>0</v>
      </c>
      <c r="AP379" s="149">
        <f t="shared" si="141"/>
        <v>0</v>
      </c>
      <c r="AQ379" s="149">
        <f t="shared" si="142"/>
        <v>0</v>
      </c>
      <c r="AR379" s="149">
        <f t="shared" si="143"/>
        <v>0</v>
      </c>
      <c r="AS379" s="149">
        <f t="shared" si="144"/>
        <v>0</v>
      </c>
      <c r="AT379" s="149">
        <f t="shared" si="145"/>
        <v>0</v>
      </c>
      <c r="AU379" s="149">
        <f t="shared" si="146"/>
        <v>0</v>
      </c>
      <c r="AV379" s="149">
        <f t="shared" si="147"/>
        <v>0</v>
      </c>
      <c r="AW379" s="149">
        <f t="shared" si="148"/>
        <v>0</v>
      </c>
      <c r="AX379" s="149">
        <f t="shared" si="149"/>
        <v>0</v>
      </c>
      <c r="AY379" s="149">
        <f t="shared" si="150"/>
        <v>0</v>
      </c>
      <c r="AZ379" s="149">
        <f t="shared" si="151"/>
        <v>0</v>
      </c>
      <c r="BA379" s="149">
        <f>IFERROR(IF(VLOOKUP($D379,Listen!$A$2:$F$45,6,0)="Ja",AX379-MAX(AY379:AZ379),AX379-AY379),0)</f>
        <v>0</v>
      </c>
      <c r="BB379" s="149">
        <f t="shared" si="152"/>
        <v>0</v>
      </c>
      <c r="BC379" s="149">
        <f t="shared" si="153"/>
        <v>0</v>
      </c>
      <c r="BD379" s="149">
        <f t="shared" si="154"/>
        <v>0</v>
      </c>
      <c r="BE379" s="149">
        <f>IFERROR(IF(VLOOKUP($D379,Listen!$A$2:$F$45,6,0)="Ja",BB379-MAX(BC379:BD379),BB379-BC379),0)</f>
        <v>0</v>
      </c>
    </row>
    <row r="380" spans="1:57" x14ac:dyDescent="0.25">
      <c r="A380" s="142">
        <v>376</v>
      </c>
      <c r="B380" s="143" t="str">
        <f>IF(AND(E380&lt;&gt;0,D380&lt;&gt;0,F380&lt;&gt;0),IF(C380&lt;&gt;0,CONCATENATE(C380,"-AGr",VLOOKUP(D380,Listen!$A$2:$D$45,4,FALSE),"-",E380,"-",F380,),CONCATENATE("AGr",VLOOKUP(D380,Listen!$A$2:$D$45,4,FALSE),"-",E380,"-",F380)),"keine vollständige ID")</f>
        <v>keine vollständige ID</v>
      </c>
      <c r="C380" s="28"/>
      <c r="D380" s="144"/>
      <c r="E380" s="144"/>
      <c r="F380" s="151"/>
      <c r="G380" s="12"/>
      <c r="H380" s="12"/>
      <c r="I380" s="12"/>
      <c r="J380" s="12"/>
      <c r="K380" s="12"/>
      <c r="L380" s="145">
        <f>IF(E380&gt;A_Stammdaten!$B$12,0,G380+H380-J380)</f>
        <v>0</v>
      </c>
      <c r="M380" s="12"/>
      <c r="N380" s="12"/>
      <c r="O380" s="12"/>
      <c r="P380" s="45">
        <f t="shared" si="131"/>
        <v>0</v>
      </c>
      <c r="Q380" s="26"/>
      <c r="R380" s="26"/>
      <c r="S380" s="26"/>
      <c r="T380" s="26"/>
      <c r="U380" s="146"/>
      <c r="V380" s="26"/>
      <c r="W380" s="46" t="str">
        <f t="shared" si="132"/>
        <v>-</v>
      </c>
      <c r="X380" s="46" t="str">
        <f t="shared" si="133"/>
        <v>-</v>
      </c>
      <c r="Y380" s="46">
        <f>IF(ISBLANK($D380),0,VLOOKUP($D380,Listen!$A$2:$C$45,2,FALSE))</f>
        <v>0</v>
      </c>
      <c r="Z380" s="46">
        <f>IF(ISBLANK($D380),0,VLOOKUP($D380,Listen!$A$2:$C$45,3,FALSE))</f>
        <v>0</v>
      </c>
      <c r="AA380" s="35">
        <f t="shared" si="156"/>
        <v>0</v>
      </c>
      <c r="AB380" s="35">
        <f t="shared" si="156"/>
        <v>0</v>
      </c>
      <c r="AC380" s="35">
        <f>IFERROR(IF(OR($R380&lt;&gt;"Ja",VLOOKUP($D380,Listen!$A$2:$F$45,5,0)="Nein",E380&lt;IF(D380="LNG Anbindungsanlagen gemäß separater Festlegung",2022,2023)),$Y380,$W380),0)</f>
        <v>0</v>
      </c>
      <c r="AD380" s="35">
        <f>IFERROR(IF(OR($R380&lt;&gt;"Ja",VLOOKUP($D380,Listen!$A$2:$F$45,5,0)="Nein",E380&lt;IF(D380="LNG Anbindungsanlagen gemäß separater Festlegung",2022,2023)),$Y380,$W380),0)</f>
        <v>0</v>
      </c>
      <c r="AE380" s="35">
        <f>IFERROR(IF(OR($S380&lt;&gt;"Ja",VLOOKUP($D380,Listen!$A$2:$F$45,6,0)="Nein"),$Y380,$X380),0)</f>
        <v>0</v>
      </c>
      <c r="AF380" s="35">
        <f>IFERROR(IF(OR($S380&lt;&gt;"Ja",VLOOKUP($D380,Listen!$A$2:$F$45,6,0)="Nein"),$Y380,$X380),0)</f>
        <v>0</v>
      </c>
      <c r="AG380" s="35">
        <f>IFERROR(IF(OR($S380&lt;&gt;"Ja",VLOOKUP($D380,Listen!$A$2:$F$45,6,0)="Nein"),$Y380,$X380),0)</f>
        <v>0</v>
      </c>
      <c r="AH380" s="37">
        <f t="shared" si="135"/>
        <v>0</v>
      </c>
      <c r="AI380" s="147">
        <f>IFERROR(IF(VLOOKUP($D380,Listen!$A$2:$F$45,6,0)="Ja",MAX(BC380:BD380),D_SAV!$BC380),0)</f>
        <v>0</v>
      </c>
      <c r="AJ380" s="37">
        <f t="shared" si="136"/>
        <v>0</v>
      </c>
      <c r="AL380" s="149">
        <f t="shared" si="137"/>
        <v>0</v>
      </c>
      <c r="AM380" s="149">
        <f t="shared" si="138"/>
        <v>0</v>
      </c>
      <c r="AN380" s="149">
        <f t="shared" si="139"/>
        <v>0</v>
      </c>
      <c r="AO380" s="149">
        <f t="shared" si="140"/>
        <v>0</v>
      </c>
      <c r="AP380" s="149">
        <f t="shared" si="141"/>
        <v>0</v>
      </c>
      <c r="AQ380" s="149">
        <f t="shared" si="142"/>
        <v>0</v>
      </c>
      <c r="AR380" s="149">
        <f t="shared" si="143"/>
        <v>0</v>
      </c>
      <c r="AS380" s="149">
        <f t="shared" si="144"/>
        <v>0</v>
      </c>
      <c r="AT380" s="149">
        <f t="shared" si="145"/>
        <v>0</v>
      </c>
      <c r="AU380" s="149">
        <f t="shared" si="146"/>
        <v>0</v>
      </c>
      <c r="AV380" s="149">
        <f t="shared" si="147"/>
        <v>0</v>
      </c>
      <c r="AW380" s="149">
        <f t="shared" si="148"/>
        <v>0</v>
      </c>
      <c r="AX380" s="149">
        <f t="shared" si="149"/>
        <v>0</v>
      </c>
      <c r="AY380" s="149">
        <f t="shared" si="150"/>
        <v>0</v>
      </c>
      <c r="AZ380" s="149">
        <f t="shared" si="151"/>
        <v>0</v>
      </c>
      <c r="BA380" s="149">
        <f>IFERROR(IF(VLOOKUP($D380,Listen!$A$2:$F$45,6,0)="Ja",AX380-MAX(AY380:AZ380),AX380-AY380),0)</f>
        <v>0</v>
      </c>
      <c r="BB380" s="149">
        <f t="shared" si="152"/>
        <v>0</v>
      </c>
      <c r="BC380" s="149">
        <f t="shared" si="153"/>
        <v>0</v>
      </c>
      <c r="BD380" s="149">
        <f t="shared" si="154"/>
        <v>0</v>
      </c>
      <c r="BE380" s="149">
        <f>IFERROR(IF(VLOOKUP($D380,Listen!$A$2:$F$45,6,0)="Ja",BB380-MAX(BC380:BD380),BB380-BC380),0)</f>
        <v>0</v>
      </c>
    </row>
    <row r="381" spans="1:57" x14ac:dyDescent="0.25">
      <c r="A381" s="142">
        <v>377</v>
      </c>
      <c r="B381" s="143" t="str">
        <f>IF(AND(E381&lt;&gt;0,D381&lt;&gt;0,F381&lt;&gt;0),IF(C381&lt;&gt;0,CONCATENATE(C381,"-AGr",VLOOKUP(D381,Listen!$A$2:$D$45,4,FALSE),"-",E381,"-",F381,),CONCATENATE("AGr",VLOOKUP(D381,Listen!$A$2:$D$45,4,FALSE),"-",E381,"-",F381)),"keine vollständige ID")</f>
        <v>keine vollständige ID</v>
      </c>
      <c r="C381" s="28"/>
      <c r="D381" s="144"/>
      <c r="E381" s="144"/>
      <c r="F381" s="151"/>
      <c r="G381" s="12"/>
      <c r="H381" s="12"/>
      <c r="I381" s="12"/>
      <c r="J381" s="12"/>
      <c r="K381" s="12"/>
      <c r="L381" s="145">
        <f>IF(E381&gt;A_Stammdaten!$B$12,0,G381+H381-J381)</f>
        <v>0</v>
      </c>
      <c r="M381" s="12"/>
      <c r="N381" s="12"/>
      <c r="O381" s="12"/>
      <c r="P381" s="45">
        <f t="shared" si="131"/>
        <v>0</v>
      </c>
      <c r="Q381" s="26"/>
      <c r="R381" s="26"/>
      <c r="S381" s="26"/>
      <c r="T381" s="26"/>
      <c r="U381" s="146"/>
      <c r="V381" s="26"/>
      <c r="W381" s="46" t="str">
        <f t="shared" si="132"/>
        <v>-</v>
      </c>
      <c r="X381" s="46" t="str">
        <f t="shared" si="133"/>
        <v>-</v>
      </c>
      <c r="Y381" s="46">
        <f>IF(ISBLANK($D381),0,VLOOKUP($D381,Listen!$A$2:$C$45,2,FALSE))</f>
        <v>0</v>
      </c>
      <c r="Z381" s="46">
        <f>IF(ISBLANK($D381),0,VLOOKUP($D381,Listen!$A$2:$C$45,3,FALSE))</f>
        <v>0</v>
      </c>
      <c r="AA381" s="35">
        <f t="shared" si="156"/>
        <v>0</v>
      </c>
      <c r="AB381" s="35">
        <f t="shared" si="156"/>
        <v>0</v>
      </c>
      <c r="AC381" s="35">
        <f>IFERROR(IF(OR($R381&lt;&gt;"Ja",VLOOKUP($D381,Listen!$A$2:$F$45,5,0)="Nein",E381&lt;IF(D381="LNG Anbindungsanlagen gemäß separater Festlegung",2022,2023)),$Y381,$W381),0)</f>
        <v>0</v>
      </c>
      <c r="AD381" s="35">
        <f>IFERROR(IF(OR($R381&lt;&gt;"Ja",VLOOKUP($D381,Listen!$A$2:$F$45,5,0)="Nein",E381&lt;IF(D381="LNG Anbindungsanlagen gemäß separater Festlegung",2022,2023)),$Y381,$W381),0)</f>
        <v>0</v>
      </c>
      <c r="AE381" s="35">
        <f>IFERROR(IF(OR($S381&lt;&gt;"Ja",VLOOKUP($D381,Listen!$A$2:$F$45,6,0)="Nein"),$Y381,$X381),0)</f>
        <v>0</v>
      </c>
      <c r="AF381" s="35">
        <f>IFERROR(IF(OR($S381&lt;&gt;"Ja",VLOOKUP($D381,Listen!$A$2:$F$45,6,0)="Nein"),$Y381,$X381),0)</f>
        <v>0</v>
      </c>
      <c r="AG381" s="35">
        <f>IFERROR(IF(OR($S381&lt;&gt;"Ja",VLOOKUP($D381,Listen!$A$2:$F$45,6,0)="Nein"),$Y381,$X381),0)</f>
        <v>0</v>
      </c>
      <c r="AH381" s="37">
        <f t="shared" si="135"/>
        <v>0</v>
      </c>
      <c r="AI381" s="147">
        <f>IFERROR(IF(VLOOKUP($D381,Listen!$A$2:$F$45,6,0)="Ja",MAX(BC381:BD381),D_SAV!$BC381),0)</f>
        <v>0</v>
      </c>
      <c r="AJ381" s="37">
        <f t="shared" si="136"/>
        <v>0</v>
      </c>
      <c r="AL381" s="149">
        <f t="shared" si="137"/>
        <v>0</v>
      </c>
      <c r="AM381" s="149">
        <f t="shared" si="138"/>
        <v>0</v>
      </c>
      <c r="AN381" s="149">
        <f t="shared" si="139"/>
        <v>0</v>
      </c>
      <c r="AO381" s="149">
        <f t="shared" si="140"/>
        <v>0</v>
      </c>
      <c r="AP381" s="149">
        <f t="shared" si="141"/>
        <v>0</v>
      </c>
      <c r="AQ381" s="149">
        <f t="shared" si="142"/>
        <v>0</v>
      </c>
      <c r="AR381" s="149">
        <f t="shared" si="143"/>
        <v>0</v>
      </c>
      <c r="AS381" s="149">
        <f t="shared" si="144"/>
        <v>0</v>
      </c>
      <c r="AT381" s="149">
        <f t="shared" si="145"/>
        <v>0</v>
      </c>
      <c r="AU381" s="149">
        <f t="shared" si="146"/>
        <v>0</v>
      </c>
      <c r="AV381" s="149">
        <f t="shared" si="147"/>
        <v>0</v>
      </c>
      <c r="AW381" s="149">
        <f t="shared" si="148"/>
        <v>0</v>
      </c>
      <c r="AX381" s="149">
        <f t="shared" si="149"/>
        <v>0</v>
      </c>
      <c r="AY381" s="149">
        <f t="shared" si="150"/>
        <v>0</v>
      </c>
      <c r="AZ381" s="149">
        <f t="shared" si="151"/>
        <v>0</v>
      </c>
      <c r="BA381" s="149">
        <f>IFERROR(IF(VLOOKUP($D381,Listen!$A$2:$F$45,6,0)="Ja",AX381-MAX(AY381:AZ381),AX381-AY381),0)</f>
        <v>0</v>
      </c>
      <c r="BB381" s="149">
        <f t="shared" si="152"/>
        <v>0</v>
      </c>
      <c r="BC381" s="149">
        <f t="shared" si="153"/>
        <v>0</v>
      </c>
      <c r="BD381" s="149">
        <f t="shared" si="154"/>
        <v>0</v>
      </c>
      <c r="BE381" s="149">
        <f>IFERROR(IF(VLOOKUP($D381,Listen!$A$2:$F$45,6,0)="Ja",BB381-MAX(BC381:BD381),BB381-BC381),0)</f>
        <v>0</v>
      </c>
    </row>
    <row r="382" spans="1:57" x14ac:dyDescent="0.25">
      <c r="A382" s="142">
        <v>378</v>
      </c>
      <c r="B382" s="143" t="str">
        <f>IF(AND(E382&lt;&gt;0,D382&lt;&gt;0,F382&lt;&gt;0),IF(C382&lt;&gt;0,CONCATENATE(C382,"-AGr",VLOOKUP(D382,Listen!$A$2:$D$45,4,FALSE),"-",E382,"-",F382,),CONCATENATE("AGr",VLOOKUP(D382,Listen!$A$2:$D$45,4,FALSE),"-",E382,"-",F382)),"keine vollständige ID")</f>
        <v>keine vollständige ID</v>
      </c>
      <c r="C382" s="28"/>
      <c r="D382" s="144"/>
      <c r="E382" s="144"/>
      <c r="F382" s="151"/>
      <c r="G382" s="12"/>
      <c r="H382" s="12"/>
      <c r="I382" s="12"/>
      <c r="J382" s="12"/>
      <c r="K382" s="12"/>
      <c r="L382" s="145">
        <f>IF(E382&gt;A_Stammdaten!$B$12,0,G382+H382-J382)</f>
        <v>0</v>
      </c>
      <c r="M382" s="12"/>
      <c r="N382" s="12"/>
      <c r="O382" s="12"/>
      <c r="P382" s="45">
        <f t="shared" si="131"/>
        <v>0</v>
      </c>
      <c r="Q382" s="26"/>
      <c r="R382" s="26"/>
      <c r="S382" s="26"/>
      <c r="T382" s="26"/>
      <c r="U382" s="146"/>
      <c r="V382" s="26"/>
      <c r="W382" s="46" t="str">
        <f t="shared" si="132"/>
        <v>-</v>
      </c>
      <c r="X382" s="46" t="str">
        <f t="shared" si="133"/>
        <v>-</v>
      </c>
      <c r="Y382" s="46">
        <f>IF(ISBLANK($D382),0,VLOOKUP($D382,Listen!$A$2:$C$45,2,FALSE))</f>
        <v>0</v>
      </c>
      <c r="Z382" s="46">
        <f>IF(ISBLANK($D382),0,VLOOKUP($D382,Listen!$A$2:$C$45,3,FALSE))</f>
        <v>0</v>
      </c>
      <c r="AA382" s="35">
        <f t="shared" si="156"/>
        <v>0</v>
      </c>
      <c r="AB382" s="35">
        <f t="shared" si="156"/>
        <v>0</v>
      </c>
      <c r="AC382" s="35">
        <f>IFERROR(IF(OR($R382&lt;&gt;"Ja",VLOOKUP($D382,Listen!$A$2:$F$45,5,0)="Nein",E382&lt;IF(D382="LNG Anbindungsanlagen gemäß separater Festlegung",2022,2023)),$Y382,$W382),0)</f>
        <v>0</v>
      </c>
      <c r="AD382" s="35">
        <f>IFERROR(IF(OR($R382&lt;&gt;"Ja",VLOOKUP($D382,Listen!$A$2:$F$45,5,0)="Nein",E382&lt;IF(D382="LNG Anbindungsanlagen gemäß separater Festlegung",2022,2023)),$Y382,$W382),0)</f>
        <v>0</v>
      </c>
      <c r="AE382" s="35">
        <f>IFERROR(IF(OR($S382&lt;&gt;"Ja",VLOOKUP($D382,Listen!$A$2:$F$45,6,0)="Nein"),$Y382,$X382),0)</f>
        <v>0</v>
      </c>
      <c r="AF382" s="35">
        <f>IFERROR(IF(OR($S382&lt;&gt;"Ja",VLOOKUP($D382,Listen!$A$2:$F$45,6,0)="Nein"),$Y382,$X382),0)</f>
        <v>0</v>
      </c>
      <c r="AG382" s="35">
        <f>IFERROR(IF(OR($S382&lt;&gt;"Ja",VLOOKUP($D382,Listen!$A$2:$F$45,6,0)="Nein"),$Y382,$X382),0)</f>
        <v>0</v>
      </c>
      <c r="AH382" s="37">
        <f t="shared" si="135"/>
        <v>0</v>
      </c>
      <c r="AI382" s="147">
        <f>IFERROR(IF(VLOOKUP($D382,Listen!$A$2:$F$45,6,0)="Ja",MAX(BC382:BD382),D_SAV!$BC382),0)</f>
        <v>0</v>
      </c>
      <c r="AJ382" s="37">
        <f t="shared" si="136"/>
        <v>0</v>
      </c>
      <c r="AL382" s="149">
        <f t="shared" si="137"/>
        <v>0</v>
      </c>
      <c r="AM382" s="149">
        <f t="shared" si="138"/>
        <v>0</v>
      </c>
      <c r="AN382" s="149">
        <f t="shared" si="139"/>
        <v>0</v>
      </c>
      <c r="AO382" s="149">
        <f t="shared" si="140"/>
        <v>0</v>
      </c>
      <c r="AP382" s="149">
        <f t="shared" si="141"/>
        <v>0</v>
      </c>
      <c r="AQ382" s="149">
        <f t="shared" si="142"/>
        <v>0</v>
      </c>
      <c r="AR382" s="149">
        <f t="shared" si="143"/>
        <v>0</v>
      </c>
      <c r="AS382" s="149">
        <f t="shared" si="144"/>
        <v>0</v>
      </c>
      <c r="AT382" s="149">
        <f t="shared" si="145"/>
        <v>0</v>
      </c>
      <c r="AU382" s="149">
        <f t="shared" si="146"/>
        <v>0</v>
      </c>
      <c r="AV382" s="149">
        <f t="shared" si="147"/>
        <v>0</v>
      </c>
      <c r="AW382" s="149">
        <f t="shared" si="148"/>
        <v>0</v>
      </c>
      <c r="AX382" s="149">
        <f t="shared" si="149"/>
        <v>0</v>
      </c>
      <c r="AY382" s="149">
        <f t="shared" si="150"/>
        <v>0</v>
      </c>
      <c r="AZ382" s="149">
        <f t="shared" si="151"/>
        <v>0</v>
      </c>
      <c r="BA382" s="149">
        <f>IFERROR(IF(VLOOKUP($D382,Listen!$A$2:$F$45,6,0)="Ja",AX382-MAX(AY382:AZ382),AX382-AY382),0)</f>
        <v>0</v>
      </c>
      <c r="BB382" s="149">
        <f t="shared" si="152"/>
        <v>0</v>
      </c>
      <c r="BC382" s="149">
        <f t="shared" si="153"/>
        <v>0</v>
      </c>
      <c r="BD382" s="149">
        <f t="shared" si="154"/>
        <v>0</v>
      </c>
      <c r="BE382" s="149">
        <f>IFERROR(IF(VLOOKUP($D382,Listen!$A$2:$F$45,6,0)="Ja",BB382-MAX(BC382:BD382),BB382-BC382),0)</f>
        <v>0</v>
      </c>
    </row>
    <row r="383" spans="1:57" x14ac:dyDescent="0.25">
      <c r="A383" s="142">
        <v>379</v>
      </c>
      <c r="B383" s="143" t="str">
        <f>IF(AND(E383&lt;&gt;0,D383&lt;&gt;0,F383&lt;&gt;0),IF(C383&lt;&gt;0,CONCATENATE(C383,"-AGr",VLOOKUP(D383,Listen!$A$2:$D$45,4,FALSE),"-",E383,"-",F383,),CONCATENATE("AGr",VLOOKUP(D383,Listen!$A$2:$D$45,4,FALSE),"-",E383,"-",F383)),"keine vollständige ID")</f>
        <v>keine vollständige ID</v>
      </c>
      <c r="C383" s="28"/>
      <c r="D383" s="144"/>
      <c r="E383" s="144"/>
      <c r="F383" s="151"/>
      <c r="G383" s="12"/>
      <c r="H383" s="12"/>
      <c r="I383" s="12"/>
      <c r="J383" s="12"/>
      <c r="K383" s="12"/>
      <c r="L383" s="145">
        <f>IF(E383&gt;A_Stammdaten!$B$12,0,G383+H383-J383)</f>
        <v>0</v>
      </c>
      <c r="M383" s="12"/>
      <c r="N383" s="12"/>
      <c r="O383" s="12"/>
      <c r="P383" s="45">
        <f t="shared" si="131"/>
        <v>0</v>
      </c>
      <c r="Q383" s="26"/>
      <c r="R383" s="26"/>
      <c r="S383" s="26"/>
      <c r="T383" s="26"/>
      <c r="U383" s="146"/>
      <c r="V383" s="26"/>
      <c r="W383" s="46" t="str">
        <f t="shared" si="132"/>
        <v>-</v>
      </c>
      <c r="X383" s="46" t="str">
        <f t="shared" si="133"/>
        <v>-</v>
      </c>
      <c r="Y383" s="46">
        <f>IF(ISBLANK($D383),0,VLOOKUP($D383,Listen!$A$2:$C$45,2,FALSE))</f>
        <v>0</v>
      </c>
      <c r="Z383" s="46">
        <f>IF(ISBLANK($D383),0,VLOOKUP($D383,Listen!$A$2:$C$45,3,FALSE))</f>
        <v>0</v>
      </c>
      <c r="AA383" s="35">
        <f t="shared" si="156"/>
        <v>0</v>
      </c>
      <c r="AB383" s="35">
        <f t="shared" si="156"/>
        <v>0</v>
      </c>
      <c r="AC383" s="35">
        <f>IFERROR(IF(OR($R383&lt;&gt;"Ja",VLOOKUP($D383,Listen!$A$2:$F$45,5,0)="Nein",E383&lt;IF(D383="LNG Anbindungsanlagen gemäß separater Festlegung",2022,2023)),$Y383,$W383),0)</f>
        <v>0</v>
      </c>
      <c r="AD383" s="35">
        <f>IFERROR(IF(OR($R383&lt;&gt;"Ja",VLOOKUP($D383,Listen!$A$2:$F$45,5,0)="Nein",E383&lt;IF(D383="LNG Anbindungsanlagen gemäß separater Festlegung",2022,2023)),$Y383,$W383),0)</f>
        <v>0</v>
      </c>
      <c r="AE383" s="35">
        <f>IFERROR(IF(OR($S383&lt;&gt;"Ja",VLOOKUP($D383,Listen!$A$2:$F$45,6,0)="Nein"),$Y383,$X383),0)</f>
        <v>0</v>
      </c>
      <c r="AF383" s="35">
        <f>IFERROR(IF(OR($S383&lt;&gt;"Ja",VLOOKUP($D383,Listen!$A$2:$F$45,6,0)="Nein"),$Y383,$X383),0)</f>
        <v>0</v>
      </c>
      <c r="AG383" s="35">
        <f>IFERROR(IF(OR($S383&lt;&gt;"Ja",VLOOKUP($D383,Listen!$A$2:$F$45,6,0)="Nein"),$Y383,$X383),0)</f>
        <v>0</v>
      </c>
      <c r="AH383" s="37">
        <f t="shared" si="135"/>
        <v>0</v>
      </c>
      <c r="AI383" s="147">
        <f>IFERROR(IF(VLOOKUP($D383,Listen!$A$2:$F$45,6,0)="Ja",MAX(BC383:BD383),D_SAV!$BC383),0)</f>
        <v>0</v>
      </c>
      <c r="AJ383" s="37">
        <f t="shared" si="136"/>
        <v>0</v>
      </c>
      <c r="AL383" s="149">
        <f t="shared" si="137"/>
        <v>0</v>
      </c>
      <c r="AM383" s="149">
        <f t="shared" si="138"/>
        <v>0</v>
      </c>
      <c r="AN383" s="149">
        <f t="shared" si="139"/>
        <v>0</v>
      </c>
      <c r="AO383" s="149">
        <f t="shared" si="140"/>
        <v>0</v>
      </c>
      <c r="AP383" s="149">
        <f t="shared" si="141"/>
        <v>0</v>
      </c>
      <c r="AQ383" s="149">
        <f t="shared" si="142"/>
        <v>0</v>
      </c>
      <c r="AR383" s="149">
        <f t="shared" si="143"/>
        <v>0</v>
      </c>
      <c r="AS383" s="149">
        <f t="shared" si="144"/>
        <v>0</v>
      </c>
      <c r="AT383" s="149">
        <f t="shared" si="145"/>
        <v>0</v>
      </c>
      <c r="AU383" s="149">
        <f t="shared" si="146"/>
        <v>0</v>
      </c>
      <c r="AV383" s="149">
        <f t="shared" si="147"/>
        <v>0</v>
      </c>
      <c r="AW383" s="149">
        <f t="shared" si="148"/>
        <v>0</v>
      </c>
      <c r="AX383" s="149">
        <f t="shared" si="149"/>
        <v>0</v>
      </c>
      <c r="AY383" s="149">
        <f t="shared" si="150"/>
        <v>0</v>
      </c>
      <c r="AZ383" s="149">
        <f t="shared" si="151"/>
        <v>0</v>
      </c>
      <c r="BA383" s="149">
        <f>IFERROR(IF(VLOOKUP($D383,Listen!$A$2:$F$45,6,0)="Ja",AX383-MAX(AY383:AZ383),AX383-AY383),0)</f>
        <v>0</v>
      </c>
      <c r="BB383" s="149">
        <f t="shared" si="152"/>
        <v>0</v>
      </c>
      <c r="BC383" s="149">
        <f t="shared" si="153"/>
        <v>0</v>
      </c>
      <c r="BD383" s="149">
        <f t="shared" si="154"/>
        <v>0</v>
      </c>
      <c r="BE383" s="149">
        <f>IFERROR(IF(VLOOKUP($D383,Listen!$A$2:$F$45,6,0)="Ja",BB383-MAX(BC383:BD383),BB383-BC383),0)</f>
        <v>0</v>
      </c>
    </row>
    <row r="384" spans="1:57" x14ac:dyDescent="0.25">
      <c r="A384" s="142">
        <v>380</v>
      </c>
      <c r="B384" s="143" t="str">
        <f>IF(AND(E384&lt;&gt;0,D384&lt;&gt;0,F384&lt;&gt;0),IF(C384&lt;&gt;0,CONCATENATE(C384,"-AGr",VLOOKUP(D384,Listen!$A$2:$D$45,4,FALSE),"-",E384,"-",F384,),CONCATENATE("AGr",VLOOKUP(D384,Listen!$A$2:$D$45,4,FALSE),"-",E384,"-",F384)),"keine vollständige ID")</f>
        <v>keine vollständige ID</v>
      </c>
      <c r="C384" s="28"/>
      <c r="D384" s="144"/>
      <c r="E384" s="144"/>
      <c r="F384" s="151"/>
      <c r="G384" s="12"/>
      <c r="H384" s="12"/>
      <c r="I384" s="12"/>
      <c r="J384" s="12"/>
      <c r="K384" s="12"/>
      <c r="L384" s="145">
        <f>IF(E384&gt;A_Stammdaten!$B$12,0,G384+H384-J384)</f>
        <v>0</v>
      </c>
      <c r="M384" s="12"/>
      <c r="N384" s="12"/>
      <c r="O384" s="12"/>
      <c r="P384" s="45">
        <f t="shared" si="131"/>
        <v>0</v>
      </c>
      <c r="Q384" s="26"/>
      <c r="R384" s="26"/>
      <c r="S384" s="26"/>
      <c r="T384" s="26"/>
      <c r="U384" s="146"/>
      <c r="V384" s="26"/>
      <c r="W384" s="46" t="str">
        <f t="shared" si="132"/>
        <v>-</v>
      </c>
      <c r="X384" s="46" t="str">
        <f t="shared" si="133"/>
        <v>-</v>
      </c>
      <c r="Y384" s="46">
        <f>IF(ISBLANK($D384),0,VLOOKUP($D384,Listen!$A$2:$C$45,2,FALSE))</f>
        <v>0</v>
      </c>
      <c r="Z384" s="46">
        <f>IF(ISBLANK($D384),0,VLOOKUP($D384,Listen!$A$2:$C$45,3,FALSE))</f>
        <v>0</v>
      </c>
      <c r="AA384" s="35">
        <f t="shared" si="156"/>
        <v>0</v>
      </c>
      <c r="AB384" s="35">
        <f t="shared" si="156"/>
        <v>0</v>
      </c>
      <c r="AC384" s="35">
        <f>IFERROR(IF(OR($R384&lt;&gt;"Ja",VLOOKUP($D384,Listen!$A$2:$F$45,5,0)="Nein",E384&lt;IF(D384="LNG Anbindungsanlagen gemäß separater Festlegung",2022,2023)),$Y384,$W384),0)</f>
        <v>0</v>
      </c>
      <c r="AD384" s="35">
        <f>IFERROR(IF(OR($R384&lt;&gt;"Ja",VLOOKUP($D384,Listen!$A$2:$F$45,5,0)="Nein",E384&lt;IF(D384="LNG Anbindungsanlagen gemäß separater Festlegung",2022,2023)),$Y384,$W384),0)</f>
        <v>0</v>
      </c>
      <c r="AE384" s="35">
        <f>IFERROR(IF(OR($S384&lt;&gt;"Ja",VLOOKUP($D384,Listen!$A$2:$F$45,6,0)="Nein"),$Y384,$X384),0)</f>
        <v>0</v>
      </c>
      <c r="AF384" s="35">
        <f>IFERROR(IF(OR($S384&lt;&gt;"Ja",VLOOKUP($D384,Listen!$A$2:$F$45,6,0)="Nein"),$Y384,$X384),0)</f>
        <v>0</v>
      </c>
      <c r="AG384" s="35">
        <f>IFERROR(IF(OR($S384&lt;&gt;"Ja",VLOOKUP($D384,Listen!$A$2:$F$45,6,0)="Nein"),$Y384,$X384),0)</f>
        <v>0</v>
      </c>
      <c r="AH384" s="37">
        <f t="shared" si="135"/>
        <v>0</v>
      </c>
      <c r="AI384" s="147">
        <f>IFERROR(IF(VLOOKUP($D384,Listen!$A$2:$F$45,6,0)="Ja",MAX(BC384:BD384),D_SAV!$BC384),0)</f>
        <v>0</v>
      </c>
      <c r="AJ384" s="37">
        <f t="shared" si="136"/>
        <v>0</v>
      </c>
      <c r="AL384" s="149">
        <f t="shared" si="137"/>
        <v>0</v>
      </c>
      <c r="AM384" s="149">
        <f t="shared" si="138"/>
        <v>0</v>
      </c>
      <c r="AN384" s="149">
        <f t="shared" si="139"/>
        <v>0</v>
      </c>
      <c r="AO384" s="149">
        <f t="shared" si="140"/>
        <v>0</v>
      </c>
      <c r="AP384" s="149">
        <f t="shared" si="141"/>
        <v>0</v>
      </c>
      <c r="AQ384" s="149">
        <f t="shared" si="142"/>
        <v>0</v>
      </c>
      <c r="AR384" s="149">
        <f t="shared" si="143"/>
        <v>0</v>
      </c>
      <c r="AS384" s="149">
        <f t="shared" si="144"/>
        <v>0</v>
      </c>
      <c r="AT384" s="149">
        <f t="shared" si="145"/>
        <v>0</v>
      </c>
      <c r="AU384" s="149">
        <f t="shared" si="146"/>
        <v>0</v>
      </c>
      <c r="AV384" s="149">
        <f t="shared" si="147"/>
        <v>0</v>
      </c>
      <c r="AW384" s="149">
        <f t="shared" si="148"/>
        <v>0</v>
      </c>
      <c r="AX384" s="149">
        <f t="shared" si="149"/>
        <v>0</v>
      </c>
      <c r="AY384" s="149">
        <f t="shared" si="150"/>
        <v>0</v>
      </c>
      <c r="AZ384" s="149">
        <f t="shared" si="151"/>
        <v>0</v>
      </c>
      <c r="BA384" s="149">
        <f>IFERROR(IF(VLOOKUP($D384,Listen!$A$2:$F$45,6,0)="Ja",AX384-MAX(AY384:AZ384),AX384-AY384),0)</f>
        <v>0</v>
      </c>
      <c r="BB384" s="149">
        <f t="shared" si="152"/>
        <v>0</v>
      </c>
      <c r="BC384" s="149">
        <f t="shared" si="153"/>
        <v>0</v>
      </c>
      <c r="BD384" s="149">
        <f t="shared" si="154"/>
        <v>0</v>
      </c>
      <c r="BE384" s="149">
        <f>IFERROR(IF(VLOOKUP($D384,Listen!$A$2:$F$45,6,0)="Ja",BB384-MAX(BC384:BD384),BB384-BC384),0)</f>
        <v>0</v>
      </c>
    </row>
    <row r="385" spans="1:57" x14ac:dyDescent="0.25">
      <c r="A385" s="142">
        <v>381</v>
      </c>
      <c r="B385" s="143" t="str">
        <f>IF(AND(E385&lt;&gt;0,D385&lt;&gt;0,F385&lt;&gt;0),IF(C385&lt;&gt;0,CONCATENATE(C385,"-AGr",VLOOKUP(D385,Listen!$A$2:$D$45,4,FALSE),"-",E385,"-",F385,),CONCATENATE("AGr",VLOOKUP(D385,Listen!$A$2:$D$45,4,FALSE),"-",E385,"-",F385)),"keine vollständige ID")</f>
        <v>keine vollständige ID</v>
      </c>
      <c r="C385" s="28"/>
      <c r="D385" s="144"/>
      <c r="E385" s="144"/>
      <c r="F385" s="151"/>
      <c r="G385" s="12"/>
      <c r="H385" s="12"/>
      <c r="I385" s="12"/>
      <c r="J385" s="12"/>
      <c r="K385" s="12"/>
      <c r="L385" s="145">
        <f>IF(E385&gt;A_Stammdaten!$B$12,0,G385+H385-J385)</f>
        <v>0</v>
      </c>
      <c r="M385" s="12"/>
      <c r="N385" s="12"/>
      <c r="O385" s="12"/>
      <c r="P385" s="45">
        <f t="shared" si="131"/>
        <v>0</v>
      </c>
      <c r="Q385" s="26"/>
      <c r="R385" s="26"/>
      <c r="S385" s="26"/>
      <c r="T385" s="26"/>
      <c r="U385" s="146"/>
      <c r="V385" s="26"/>
      <c r="W385" s="46" t="str">
        <f t="shared" si="132"/>
        <v>-</v>
      </c>
      <c r="X385" s="46" t="str">
        <f t="shared" si="133"/>
        <v>-</v>
      </c>
      <c r="Y385" s="46">
        <f>IF(ISBLANK($D385),0,VLOOKUP($D385,Listen!$A$2:$C$45,2,FALSE))</f>
        <v>0</v>
      </c>
      <c r="Z385" s="46">
        <f>IF(ISBLANK($D385),0,VLOOKUP($D385,Listen!$A$2:$C$45,3,FALSE))</f>
        <v>0</v>
      </c>
      <c r="AA385" s="35">
        <f t="shared" ref="AA385:AB404" si="157">IFERROR($Y385,0)</f>
        <v>0</v>
      </c>
      <c r="AB385" s="35">
        <f t="shared" si="157"/>
        <v>0</v>
      </c>
      <c r="AC385" s="35">
        <f>IFERROR(IF(OR($R385&lt;&gt;"Ja",VLOOKUP($D385,Listen!$A$2:$F$45,5,0)="Nein",E385&lt;IF(D385="LNG Anbindungsanlagen gemäß separater Festlegung",2022,2023)),$Y385,$W385),0)</f>
        <v>0</v>
      </c>
      <c r="AD385" s="35">
        <f>IFERROR(IF(OR($R385&lt;&gt;"Ja",VLOOKUP($D385,Listen!$A$2:$F$45,5,0)="Nein",E385&lt;IF(D385="LNG Anbindungsanlagen gemäß separater Festlegung",2022,2023)),$Y385,$W385),0)</f>
        <v>0</v>
      </c>
      <c r="AE385" s="35">
        <f>IFERROR(IF(OR($S385&lt;&gt;"Ja",VLOOKUP($D385,Listen!$A$2:$F$45,6,0)="Nein"),$Y385,$X385),0)</f>
        <v>0</v>
      </c>
      <c r="AF385" s="35">
        <f>IFERROR(IF(OR($S385&lt;&gt;"Ja",VLOOKUP($D385,Listen!$A$2:$F$45,6,0)="Nein"),$Y385,$X385),0)</f>
        <v>0</v>
      </c>
      <c r="AG385" s="35">
        <f>IFERROR(IF(OR($S385&lt;&gt;"Ja",VLOOKUP($D385,Listen!$A$2:$F$45,6,0)="Nein"),$Y385,$X385),0)</f>
        <v>0</v>
      </c>
      <c r="AH385" s="37">
        <f t="shared" si="135"/>
        <v>0</v>
      </c>
      <c r="AI385" s="147">
        <f>IFERROR(IF(VLOOKUP($D385,Listen!$A$2:$F$45,6,0)="Ja",MAX(BC385:BD385),D_SAV!$BC385),0)</f>
        <v>0</v>
      </c>
      <c r="AJ385" s="37">
        <f t="shared" si="136"/>
        <v>0</v>
      </c>
      <c r="AL385" s="149">
        <f t="shared" si="137"/>
        <v>0</v>
      </c>
      <c r="AM385" s="149">
        <f t="shared" si="138"/>
        <v>0</v>
      </c>
      <c r="AN385" s="149">
        <f t="shared" si="139"/>
        <v>0</v>
      </c>
      <c r="AO385" s="149">
        <f t="shared" si="140"/>
        <v>0</v>
      </c>
      <c r="AP385" s="149">
        <f t="shared" si="141"/>
        <v>0</v>
      </c>
      <c r="AQ385" s="149">
        <f t="shared" si="142"/>
        <v>0</v>
      </c>
      <c r="AR385" s="149">
        <f t="shared" si="143"/>
        <v>0</v>
      </c>
      <c r="AS385" s="149">
        <f t="shared" si="144"/>
        <v>0</v>
      </c>
      <c r="AT385" s="149">
        <f t="shared" si="145"/>
        <v>0</v>
      </c>
      <c r="AU385" s="149">
        <f t="shared" si="146"/>
        <v>0</v>
      </c>
      <c r="AV385" s="149">
        <f t="shared" si="147"/>
        <v>0</v>
      </c>
      <c r="AW385" s="149">
        <f t="shared" si="148"/>
        <v>0</v>
      </c>
      <c r="AX385" s="149">
        <f t="shared" si="149"/>
        <v>0</v>
      </c>
      <c r="AY385" s="149">
        <f t="shared" si="150"/>
        <v>0</v>
      </c>
      <c r="AZ385" s="149">
        <f t="shared" si="151"/>
        <v>0</v>
      </c>
      <c r="BA385" s="149">
        <f>IFERROR(IF(VLOOKUP($D385,Listen!$A$2:$F$45,6,0)="Ja",AX385-MAX(AY385:AZ385),AX385-AY385),0)</f>
        <v>0</v>
      </c>
      <c r="BB385" s="149">
        <f t="shared" si="152"/>
        <v>0</v>
      </c>
      <c r="BC385" s="149">
        <f t="shared" si="153"/>
        <v>0</v>
      </c>
      <c r="BD385" s="149">
        <f t="shared" si="154"/>
        <v>0</v>
      </c>
      <c r="BE385" s="149">
        <f>IFERROR(IF(VLOOKUP($D385,Listen!$A$2:$F$45,6,0)="Ja",BB385-MAX(BC385:BD385),BB385-BC385),0)</f>
        <v>0</v>
      </c>
    </row>
    <row r="386" spans="1:57" x14ac:dyDescent="0.25">
      <c r="A386" s="142">
        <v>382</v>
      </c>
      <c r="B386" s="143" t="str">
        <f>IF(AND(E386&lt;&gt;0,D386&lt;&gt;0,F386&lt;&gt;0),IF(C386&lt;&gt;0,CONCATENATE(C386,"-AGr",VLOOKUP(D386,Listen!$A$2:$D$45,4,FALSE),"-",E386,"-",F386,),CONCATENATE("AGr",VLOOKUP(D386,Listen!$A$2:$D$45,4,FALSE),"-",E386,"-",F386)),"keine vollständige ID")</f>
        <v>keine vollständige ID</v>
      </c>
      <c r="C386" s="28"/>
      <c r="D386" s="144"/>
      <c r="E386" s="144"/>
      <c r="F386" s="151"/>
      <c r="G386" s="12"/>
      <c r="H386" s="12"/>
      <c r="I386" s="12"/>
      <c r="J386" s="12"/>
      <c r="K386" s="12"/>
      <c r="L386" s="145">
        <f>IF(E386&gt;A_Stammdaten!$B$12,0,G386+H386-J386)</f>
        <v>0</v>
      </c>
      <c r="M386" s="12"/>
      <c r="N386" s="12"/>
      <c r="O386" s="12"/>
      <c r="P386" s="45">
        <f t="shared" si="131"/>
        <v>0</v>
      </c>
      <c r="Q386" s="26"/>
      <c r="R386" s="26"/>
      <c r="S386" s="26"/>
      <c r="T386" s="26"/>
      <c r="U386" s="146"/>
      <c r="V386" s="26"/>
      <c r="W386" s="46" t="str">
        <f t="shared" si="132"/>
        <v>-</v>
      </c>
      <c r="X386" s="46" t="str">
        <f t="shared" si="133"/>
        <v>-</v>
      </c>
      <c r="Y386" s="46">
        <f>IF(ISBLANK($D386),0,VLOOKUP($D386,Listen!$A$2:$C$45,2,FALSE))</f>
        <v>0</v>
      </c>
      <c r="Z386" s="46">
        <f>IF(ISBLANK($D386),0,VLOOKUP($D386,Listen!$A$2:$C$45,3,FALSE))</f>
        <v>0</v>
      </c>
      <c r="AA386" s="35">
        <f t="shared" si="157"/>
        <v>0</v>
      </c>
      <c r="AB386" s="35">
        <f t="shared" si="157"/>
        <v>0</v>
      </c>
      <c r="AC386" s="35">
        <f>IFERROR(IF(OR($R386&lt;&gt;"Ja",VLOOKUP($D386,Listen!$A$2:$F$45,5,0)="Nein",E386&lt;IF(D386="LNG Anbindungsanlagen gemäß separater Festlegung",2022,2023)),$Y386,$W386),0)</f>
        <v>0</v>
      </c>
      <c r="AD386" s="35">
        <f>IFERROR(IF(OR($R386&lt;&gt;"Ja",VLOOKUP($D386,Listen!$A$2:$F$45,5,0)="Nein",E386&lt;IF(D386="LNG Anbindungsanlagen gemäß separater Festlegung",2022,2023)),$Y386,$W386),0)</f>
        <v>0</v>
      </c>
      <c r="AE386" s="35">
        <f>IFERROR(IF(OR($S386&lt;&gt;"Ja",VLOOKUP($D386,Listen!$A$2:$F$45,6,0)="Nein"),$Y386,$X386),0)</f>
        <v>0</v>
      </c>
      <c r="AF386" s="35">
        <f>IFERROR(IF(OR($S386&lt;&gt;"Ja",VLOOKUP($D386,Listen!$A$2:$F$45,6,0)="Nein"),$Y386,$X386),0)</f>
        <v>0</v>
      </c>
      <c r="AG386" s="35">
        <f>IFERROR(IF(OR($S386&lt;&gt;"Ja",VLOOKUP($D386,Listen!$A$2:$F$45,6,0)="Nein"),$Y386,$X386),0)</f>
        <v>0</v>
      </c>
      <c r="AH386" s="37">
        <f t="shared" si="135"/>
        <v>0</v>
      </c>
      <c r="AI386" s="147">
        <f>IFERROR(IF(VLOOKUP($D386,Listen!$A$2:$F$45,6,0)="Ja",MAX(BC386:BD386),D_SAV!$BC386),0)</f>
        <v>0</v>
      </c>
      <c r="AJ386" s="37">
        <f t="shared" si="136"/>
        <v>0</v>
      </c>
      <c r="AL386" s="149">
        <f t="shared" si="137"/>
        <v>0</v>
      </c>
      <c r="AM386" s="149">
        <f t="shared" si="138"/>
        <v>0</v>
      </c>
      <c r="AN386" s="149">
        <f t="shared" si="139"/>
        <v>0</v>
      </c>
      <c r="AO386" s="149">
        <f t="shared" si="140"/>
        <v>0</v>
      </c>
      <c r="AP386" s="149">
        <f t="shared" si="141"/>
        <v>0</v>
      </c>
      <c r="AQ386" s="149">
        <f t="shared" si="142"/>
        <v>0</v>
      </c>
      <c r="AR386" s="149">
        <f t="shared" si="143"/>
        <v>0</v>
      </c>
      <c r="AS386" s="149">
        <f t="shared" si="144"/>
        <v>0</v>
      </c>
      <c r="AT386" s="149">
        <f t="shared" si="145"/>
        <v>0</v>
      </c>
      <c r="AU386" s="149">
        <f t="shared" si="146"/>
        <v>0</v>
      </c>
      <c r="AV386" s="149">
        <f t="shared" si="147"/>
        <v>0</v>
      </c>
      <c r="AW386" s="149">
        <f t="shared" si="148"/>
        <v>0</v>
      </c>
      <c r="AX386" s="149">
        <f t="shared" si="149"/>
        <v>0</v>
      </c>
      <c r="AY386" s="149">
        <f t="shared" si="150"/>
        <v>0</v>
      </c>
      <c r="AZ386" s="149">
        <f t="shared" si="151"/>
        <v>0</v>
      </c>
      <c r="BA386" s="149">
        <f>IFERROR(IF(VLOOKUP($D386,Listen!$A$2:$F$45,6,0)="Ja",AX386-MAX(AY386:AZ386),AX386-AY386),0)</f>
        <v>0</v>
      </c>
      <c r="BB386" s="149">
        <f t="shared" si="152"/>
        <v>0</v>
      </c>
      <c r="BC386" s="149">
        <f t="shared" si="153"/>
        <v>0</v>
      </c>
      <c r="BD386" s="149">
        <f t="shared" si="154"/>
        <v>0</v>
      </c>
      <c r="BE386" s="149">
        <f>IFERROR(IF(VLOOKUP($D386,Listen!$A$2:$F$45,6,0)="Ja",BB386-MAX(BC386:BD386),BB386-BC386),0)</f>
        <v>0</v>
      </c>
    </row>
    <row r="387" spans="1:57" x14ac:dyDescent="0.25">
      <c r="A387" s="142">
        <v>383</v>
      </c>
      <c r="B387" s="143" t="str">
        <f>IF(AND(E387&lt;&gt;0,D387&lt;&gt;0,F387&lt;&gt;0),IF(C387&lt;&gt;0,CONCATENATE(C387,"-AGr",VLOOKUP(D387,Listen!$A$2:$D$45,4,FALSE),"-",E387,"-",F387,),CONCATENATE("AGr",VLOOKUP(D387,Listen!$A$2:$D$45,4,FALSE),"-",E387,"-",F387)),"keine vollständige ID")</f>
        <v>keine vollständige ID</v>
      </c>
      <c r="C387" s="28"/>
      <c r="D387" s="144"/>
      <c r="E387" s="144"/>
      <c r="F387" s="151"/>
      <c r="G387" s="12"/>
      <c r="H387" s="12"/>
      <c r="I387" s="12"/>
      <c r="J387" s="12"/>
      <c r="K387" s="12"/>
      <c r="L387" s="145">
        <f>IF(E387&gt;A_Stammdaten!$B$12,0,G387+H387-J387)</f>
        <v>0</v>
      </c>
      <c r="M387" s="12"/>
      <c r="N387" s="12"/>
      <c r="O387" s="12"/>
      <c r="P387" s="45">
        <f t="shared" si="131"/>
        <v>0</v>
      </c>
      <c r="Q387" s="26"/>
      <c r="R387" s="26"/>
      <c r="S387" s="26"/>
      <c r="T387" s="26"/>
      <c r="U387" s="146"/>
      <c r="V387" s="26"/>
      <c r="W387" s="46" t="str">
        <f t="shared" si="132"/>
        <v>-</v>
      </c>
      <c r="X387" s="46" t="str">
        <f t="shared" si="133"/>
        <v>-</v>
      </c>
      <c r="Y387" s="46">
        <f>IF(ISBLANK($D387),0,VLOOKUP($D387,Listen!$A$2:$C$45,2,FALSE))</f>
        <v>0</v>
      </c>
      <c r="Z387" s="46">
        <f>IF(ISBLANK($D387),0,VLOOKUP($D387,Listen!$A$2:$C$45,3,FALSE))</f>
        <v>0</v>
      </c>
      <c r="AA387" s="35">
        <f t="shared" si="157"/>
        <v>0</v>
      </c>
      <c r="AB387" s="35">
        <f t="shared" si="157"/>
        <v>0</v>
      </c>
      <c r="AC387" s="35">
        <f>IFERROR(IF(OR($R387&lt;&gt;"Ja",VLOOKUP($D387,Listen!$A$2:$F$45,5,0)="Nein",E387&lt;IF(D387="LNG Anbindungsanlagen gemäß separater Festlegung",2022,2023)),$Y387,$W387),0)</f>
        <v>0</v>
      </c>
      <c r="AD387" s="35">
        <f>IFERROR(IF(OR($R387&lt;&gt;"Ja",VLOOKUP($D387,Listen!$A$2:$F$45,5,0)="Nein",E387&lt;IF(D387="LNG Anbindungsanlagen gemäß separater Festlegung",2022,2023)),$Y387,$W387),0)</f>
        <v>0</v>
      </c>
      <c r="AE387" s="35">
        <f>IFERROR(IF(OR($S387&lt;&gt;"Ja",VLOOKUP($D387,Listen!$A$2:$F$45,6,0)="Nein"),$Y387,$X387),0)</f>
        <v>0</v>
      </c>
      <c r="AF387" s="35">
        <f>IFERROR(IF(OR($S387&lt;&gt;"Ja",VLOOKUP($D387,Listen!$A$2:$F$45,6,0)="Nein"),$Y387,$X387),0)</f>
        <v>0</v>
      </c>
      <c r="AG387" s="35">
        <f>IFERROR(IF(OR($S387&lt;&gt;"Ja",VLOOKUP($D387,Listen!$A$2:$F$45,6,0)="Nein"),$Y387,$X387),0)</f>
        <v>0</v>
      </c>
      <c r="AH387" s="37">
        <f t="shared" si="135"/>
        <v>0</v>
      </c>
      <c r="AI387" s="147">
        <f>IFERROR(IF(VLOOKUP($D387,Listen!$A$2:$F$45,6,0)="Ja",MAX(BC387:BD387),D_SAV!$BC387),0)</f>
        <v>0</v>
      </c>
      <c r="AJ387" s="37">
        <f t="shared" si="136"/>
        <v>0</v>
      </c>
      <c r="AL387" s="149">
        <f t="shared" si="137"/>
        <v>0</v>
      </c>
      <c r="AM387" s="149">
        <f t="shared" si="138"/>
        <v>0</v>
      </c>
      <c r="AN387" s="149">
        <f t="shared" si="139"/>
        <v>0</v>
      </c>
      <c r="AO387" s="149">
        <f t="shared" si="140"/>
        <v>0</v>
      </c>
      <c r="AP387" s="149">
        <f t="shared" si="141"/>
        <v>0</v>
      </c>
      <c r="AQ387" s="149">
        <f t="shared" si="142"/>
        <v>0</v>
      </c>
      <c r="AR387" s="149">
        <f t="shared" si="143"/>
        <v>0</v>
      </c>
      <c r="AS387" s="149">
        <f t="shared" si="144"/>
        <v>0</v>
      </c>
      <c r="AT387" s="149">
        <f t="shared" si="145"/>
        <v>0</v>
      </c>
      <c r="AU387" s="149">
        <f t="shared" si="146"/>
        <v>0</v>
      </c>
      <c r="AV387" s="149">
        <f t="shared" si="147"/>
        <v>0</v>
      </c>
      <c r="AW387" s="149">
        <f t="shared" si="148"/>
        <v>0</v>
      </c>
      <c r="AX387" s="149">
        <f t="shared" si="149"/>
        <v>0</v>
      </c>
      <c r="AY387" s="149">
        <f t="shared" si="150"/>
        <v>0</v>
      </c>
      <c r="AZ387" s="149">
        <f t="shared" si="151"/>
        <v>0</v>
      </c>
      <c r="BA387" s="149">
        <f>IFERROR(IF(VLOOKUP($D387,Listen!$A$2:$F$45,6,0)="Ja",AX387-MAX(AY387:AZ387),AX387-AY387),0)</f>
        <v>0</v>
      </c>
      <c r="BB387" s="149">
        <f t="shared" si="152"/>
        <v>0</v>
      </c>
      <c r="BC387" s="149">
        <f t="shared" si="153"/>
        <v>0</v>
      </c>
      <c r="BD387" s="149">
        <f t="shared" si="154"/>
        <v>0</v>
      </c>
      <c r="BE387" s="149">
        <f>IFERROR(IF(VLOOKUP($D387,Listen!$A$2:$F$45,6,0)="Ja",BB387-MAX(BC387:BD387),BB387-BC387),0)</f>
        <v>0</v>
      </c>
    </row>
    <row r="388" spans="1:57" x14ac:dyDescent="0.25">
      <c r="A388" s="142">
        <v>384</v>
      </c>
      <c r="B388" s="143" t="str">
        <f>IF(AND(E388&lt;&gt;0,D388&lt;&gt;0,F388&lt;&gt;0),IF(C388&lt;&gt;0,CONCATENATE(C388,"-AGr",VLOOKUP(D388,Listen!$A$2:$D$45,4,FALSE),"-",E388,"-",F388,),CONCATENATE("AGr",VLOOKUP(D388,Listen!$A$2:$D$45,4,FALSE),"-",E388,"-",F388)),"keine vollständige ID")</f>
        <v>keine vollständige ID</v>
      </c>
      <c r="C388" s="28"/>
      <c r="D388" s="144"/>
      <c r="E388" s="144"/>
      <c r="F388" s="151"/>
      <c r="G388" s="12"/>
      <c r="H388" s="12"/>
      <c r="I388" s="12"/>
      <c r="J388" s="12"/>
      <c r="K388" s="12"/>
      <c r="L388" s="145">
        <f>IF(E388&gt;A_Stammdaten!$B$12,0,G388+H388-J388)</f>
        <v>0</v>
      </c>
      <c r="M388" s="12"/>
      <c r="N388" s="12"/>
      <c r="O388" s="12"/>
      <c r="P388" s="45">
        <f t="shared" si="131"/>
        <v>0</v>
      </c>
      <c r="Q388" s="26"/>
      <c r="R388" s="26"/>
      <c r="S388" s="26"/>
      <c r="T388" s="26"/>
      <c r="U388" s="146"/>
      <c r="V388" s="26"/>
      <c r="W388" s="46" t="str">
        <f t="shared" si="132"/>
        <v>-</v>
      </c>
      <c r="X388" s="46" t="str">
        <f t="shared" si="133"/>
        <v>-</v>
      </c>
      <c r="Y388" s="46">
        <f>IF(ISBLANK($D388),0,VLOOKUP($D388,Listen!$A$2:$C$45,2,FALSE))</f>
        <v>0</v>
      </c>
      <c r="Z388" s="46">
        <f>IF(ISBLANK($D388),0,VLOOKUP($D388,Listen!$A$2:$C$45,3,FALSE))</f>
        <v>0</v>
      </c>
      <c r="AA388" s="35">
        <f t="shared" si="157"/>
        <v>0</v>
      </c>
      <c r="AB388" s="35">
        <f t="shared" si="157"/>
        <v>0</v>
      </c>
      <c r="AC388" s="35">
        <f>IFERROR(IF(OR($R388&lt;&gt;"Ja",VLOOKUP($D388,Listen!$A$2:$F$45,5,0)="Nein",E388&lt;IF(D388="LNG Anbindungsanlagen gemäß separater Festlegung",2022,2023)),$Y388,$W388),0)</f>
        <v>0</v>
      </c>
      <c r="AD388" s="35">
        <f>IFERROR(IF(OR($R388&lt;&gt;"Ja",VLOOKUP($D388,Listen!$A$2:$F$45,5,0)="Nein",E388&lt;IF(D388="LNG Anbindungsanlagen gemäß separater Festlegung",2022,2023)),$Y388,$W388),0)</f>
        <v>0</v>
      </c>
      <c r="AE388" s="35">
        <f>IFERROR(IF(OR($S388&lt;&gt;"Ja",VLOOKUP($D388,Listen!$A$2:$F$45,6,0)="Nein"),$Y388,$X388),0)</f>
        <v>0</v>
      </c>
      <c r="AF388" s="35">
        <f>IFERROR(IF(OR($S388&lt;&gt;"Ja",VLOOKUP($D388,Listen!$A$2:$F$45,6,0)="Nein"),$Y388,$X388),0)</f>
        <v>0</v>
      </c>
      <c r="AG388" s="35">
        <f>IFERROR(IF(OR($S388&lt;&gt;"Ja",VLOOKUP($D388,Listen!$A$2:$F$45,6,0)="Nein"),$Y388,$X388),0)</f>
        <v>0</v>
      </c>
      <c r="AH388" s="37">
        <f t="shared" si="135"/>
        <v>0</v>
      </c>
      <c r="AI388" s="147">
        <f>IFERROR(IF(VLOOKUP($D388,Listen!$A$2:$F$45,6,0)="Ja",MAX(BC388:BD388),D_SAV!$BC388),0)</f>
        <v>0</v>
      </c>
      <c r="AJ388" s="37">
        <f t="shared" si="136"/>
        <v>0</v>
      </c>
      <c r="AL388" s="149">
        <f t="shared" si="137"/>
        <v>0</v>
      </c>
      <c r="AM388" s="149">
        <f t="shared" si="138"/>
        <v>0</v>
      </c>
      <c r="AN388" s="149">
        <f t="shared" si="139"/>
        <v>0</v>
      </c>
      <c r="AO388" s="149">
        <f t="shared" si="140"/>
        <v>0</v>
      </c>
      <c r="AP388" s="149">
        <f t="shared" si="141"/>
        <v>0</v>
      </c>
      <c r="AQ388" s="149">
        <f t="shared" si="142"/>
        <v>0</v>
      </c>
      <c r="AR388" s="149">
        <f t="shared" si="143"/>
        <v>0</v>
      </c>
      <c r="AS388" s="149">
        <f t="shared" si="144"/>
        <v>0</v>
      </c>
      <c r="AT388" s="149">
        <f t="shared" si="145"/>
        <v>0</v>
      </c>
      <c r="AU388" s="149">
        <f t="shared" si="146"/>
        <v>0</v>
      </c>
      <c r="AV388" s="149">
        <f t="shared" si="147"/>
        <v>0</v>
      </c>
      <c r="AW388" s="149">
        <f t="shared" si="148"/>
        <v>0</v>
      </c>
      <c r="AX388" s="149">
        <f t="shared" si="149"/>
        <v>0</v>
      </c>
      <c r="AY388" s="149">
        <f t="shared" si="150"/>
        <v>0</v>
      </c>
      <c r="AZ388" s="149">
        <f t="shared" si="151"/>
        <v>0</v>
      </c>
      <c r="BA388" s="149">
        <f>IFERROR(IF(VLOOKUP($D388,Listen!$A$2:$F$45,6,0)="Ja",AX388-MAX(AY388:AZ388),AX388-AY388),0)</f>
        <v>0</v>
      </c>
      <c r="BB388" s="149">
        <f t="shared" si="152"/>
        <v>0</v>
      </c>
      <c r="BC388" s="149">
        <f t="shared" si="153"/>
        <v>0</v>
      </c>
      <c r="BD388" s="149">
        <f t="shared" si="154"/>
        <v>0</v>
      </c>
      <c r="BE388" s="149">
        <f>IFERROR(IF(VLOOKUP($D388,Listen!$A$2:$F$45,6,0)="Ja",BB388-MAX(BC388:BD388),BB388-BC388),0)</f>
        <v>0</v>
      </c>
    </row>
    <row r="389" spans="1:57" x14ac:dyDescent="0.25">
      <c r="A389" s="142">
        <v>385</v>
      </c>
      <c r="B389" s="143" t="str">
        <f>IF(AND(E389&lt;&gt;0,D389&lt;&gt;0,F389&lt;&gt;0),IF(C389&lt;&gt;0,CONCATENATE(C389,"-AGr",VLOOKUP(D389,Listen!$A$2:$D$45,4,FALSE),"-",E389,"-",F389,),CONCATENATE("AGr",VLOOKUP(D389,Listen!$A$2:$D$45,4,FALSE),"-",E389,"-",F389)),"keine vollständige ID")</f>
        <v>keine vollständige ID</v>
      </c>
      <c r="C389" s="28"/>
      <c r="D389" s="144"/>
      <c r="E389" s="144"/>
      <c r="F389" s="151"/>
      <c r="G389" s="12"/>
      <c r="H389" s="12"/>
      <c r="I389" s="12"/>
      <c r="J389" s="12"/>
      <c r="K389" s="12"/>
      <c r="L389" s="145">
        <f>IF(E389&gt;A_Stammdaten!$B$12,0,G389+H389-J389)</f>
        <v>0</v>
      </c>
      <c r="M389" s="12"/>
      <c r="N389" s="12"/>
      <c r="O389" s="12"/>
      <c r="P389" s="45">
        <f t="shared" ref="P389:P452" si="158">L389-SUM(M389:O389)</f>
        <v>0</v>
      </c>
      <c r="Q389" s="26"/>
      <c r="R389" s="26"/>
      <c r="S389" s="26"/>
      <c r="T389" s="26"/>
      <c r="U389" s="146"/>
      <c r="V389" s="26"/>
      <c r="W389" s="46" t="str">
        <f t="shared" ref="W389:W452" si="159">IF($R389="Ja",MIN(2044-$E389+1,Y389),"-")</f>
        <v>-</v>
      </c>
      <c r="X389" s="46" t="str">
        <f t="shared" ref="X389:X452" si="160">IF($V389="","-",MIN($V389-$E389+1,Y389))</f>
        <v>-</v>
      </c>
      <c r="Y389" s="46">
        <f>IF(ISBLANK($D389),0,VLOOKUP($D389,Listen!$A$2:$C$45,2,FALSE))</f>
        <v>0</v>
      </c>
      <c r="Z389" s="46">
        <f>IF(ISBLANK($D389),0,VLOOKUP($D389,Listen!$A$2:$C$45,3,FALSE))</f>
        <v>0</v>
      </c>
      <c r="AA389" s="35">
        <f t="shared" si="157"/>
        <v>0</v>
      </c>
      <c r="AB389" s="35">
        <f t="shared" si="157"/>
        <v>0</v>
      </c>
      <c r="AC389" s="35">
        <f>IFERROR(IF(OR($R389&lt;&gt;"Ja",VLOOKUP($D389,Listen!$A$2:$F$45,5,0)="Nein",E389&lt;IF(D389="LNG Anbindungsanlagen gemäß separater Festlegung",2022,2023)),$Y389,$W389),0)</f>
        <v>0</v>
      </c>
      <c r="AD389" s="35">
        <f>IFERROR(IF(OR($R389&lt;&gt;"Ja",VLOOKUP($D389,Listen!$A$2:$F$45,5,0)="Nein",E389&lt;IF(D389="LNG Anbindungsanlagen gemäß separater Festlegung",2022,2023)),$Y389,$W389),0)</f>
        <v>0</v>
      </c>
      <c r="AE389" s="35">
        <f>IFERROR(IF(OR($S389&lt;&gt;"Ja",VLOOKUP($D389,Listen!$A$2:$F$45,6,0)="Nein"),$Y389,$X389),0)</f>
        <v>0</v>
      </c>
      <c r="AF389" s="35">
        <f>IFERROR(IF(OR($S389&lt;&gt;"Ja",VLOOKUP($D389,Listen!$A$2:$F$45,6,0)="Nein"),$Y389,$X389),0)</f>
        <v>0</v>
      </c>
      <c r="AG389" s="35">
        <f>IFERROR(IF(OR($S389&lt;&gt;"Ja",VLOOKUP($D389,Listen!$A$2:$F$45,6,0)="Nein"),$Y389,$X389),0)</f>
        <v>0</v>
      </c>
      <c r="AH389" s="37">
        <f t="shared" ref="AH389:AH452" si="161">BB389</f>
        <v>0</v>
      </c>
      <c r="AI389" s="147">
        <f>IFERROR(IF(VLOOKUP($D389,Listen!$A$2:$F$45,6,0)="Ja",MAX(BC389:BD389),D_SAV!$BC389),0)</f>
        <v>0</v>
      </c>
      <c r="AJ389" s="37">
        <f t="shared" ref="AJ389:AJ452" si="162">BE389</f>
        <v>0</v>
      </c>
      <c r="AL389" s="149">
        <f t="shared" ref="AL389:AL452" si="163">IF($E389=AL$3,$P389,0)</f>
        <v>0</v>
      </c>
      <c r="AM389" s="149">
        <f t="shared" ref="AM389:AM452" si="164">IF(AL389=0,0,IF($AA389-(AL$3-$E389)&lt;=0,AL389,AL389/($AA389-(AL$3-$E389))))</f>
        <v>0</v>
      </c>
      <c r="AN389" s="149">
        <f t="shared" ref="AN389:AN452" si="165">AL389-AM389</f>
        <v>0</v>
      </c>
      <c r="AO389" s="149">
        <f t="shared" ref="AO389:AO452" si="166">AN389+IF($E389=AO$3,$P389,0)</f>
        <v>0</v>
      </c>
      <c r="AP389" s="149">
        <f t="shared" ref="AP389:AP452" si="167">IF(AO389=0,0,IF($AB389-(AO$3-$E389)&lt;=0,AO389,AO389/($AB389-(AO$3-$E389))))</f>
        <v>0</v>
      </c>
      <c r="AQ389" s="149">
        <f t="shared" ref="AQ389:AQ452" si="168">AO389-AP389</f>
        <v>0</v>
      </c>
      <c r="AR389" s="149">
        <f t="shared" ref="AR389:AR452" si="169">AQ389+IF($E389=AR$3,$P389,0)</f>
        <v>0</v>
      </c>
      <c r="AS389" s="149">
        <f t="shared" ref="AS389:AS452" si="170">IF(AR389=0,0,IF($AC389-(AR$3-$E389)&lt;=0,AR389,AR389/($AC389-(AR$3-$E389))))</f>
        <v>0</v>
      </c>
      <c r="AT389" s="149">
        <f t="shared" ref="AT389:AT452" si="171">AR389-AS389</f>
        <v>0</v>
      </c>
      <c r="AU389" s="149">
        <f t="shared" ref="AU389:AU452" si="172">AT389+IF($E389=AU$3,$P389,0)</f>
        <v>0</v>
      </c>
      <c r="AV389" s="149">
        <f t="shared" ref="AV389:AV452" si="173">IF(AU389=0,0,IF($AD389-(AU$3-$E389)&lt;=0,AU389,AU389/($AD389-(AU$3-$E389))))</f>
        <v>0</v>
      </c>
      <c r="AW389" s="149">
        <f t="shared" ref="AW389:AW452" si="174">AU389-AV389</f>
        <v>0</v>
      </c>
      <c r="AX389" s="149">
        <f t="shared" ref="AX389:AX452" si="175">AW389+IF($E389=AX$3,$P389,0)</f>
        <v>0</v>
      </c>
      <c r="AY389" s="149">
        <f t="shared" ref="AY389:AY452" si="176">IF(AX389=0,0,IF($AE389-(AX$3-$E389)&lt;=0,AX389,AX389/($AE389-(AX$3-$E389))))</f>
        <v>0</v>
      </c>
      <c r="AZ389" s="149">
        <f t="shared" ref="AZ389:AZ452" si="177">AX389*U389/100</f>
        <v>0</v>
      </c>
      <c r="BA389" s="149">
        <f>IFERROR(IF(VLOOKUP($D389,Listen!$A$2:$F$45,6,0)="Ja",AX389-MAX(AY389:AZ389),AX389-AY389),0)</f>
        <v>0</v>
      </c>
      <c r="BB389" s="149">
        <f t="shared" si="152"/>
        <v>0</v>
      </c>
      <c r="BC389" s="149">
        <f t="shared" si="153"/>
        <v>0</v>
      </c>
      <c r="BD389" s="149">
        <f t="shared" si="154"/>
        <v>0</v>
      </c>
      <c r="BE389" s="149">
        <f>IFERROR(IF(VLOOKUP($D389,Listen!$A$2:$F$45,6,0)="Ja",BB389-MAX(BC389:BD389),BB389-BC389),0)</f>
        <v>0</v>
      </c>
    </row>
    <row r="390" spans="1:57" x14ac:dyDescent="0.25">
      <c r="A390" s="142">
        <v>386</v>
      </c>
      <c r="B390" s="143" t="str">
        <f>IF(AND(E390&lt;&gt;0,D390&lt;&gt;0,F390&lt;&gt;0),IF(C390&lt;&gt;0,CONCATENATE(C390,"-AGr",VLOOKUP(D390,Listen!$A$2:$D$45,4,FALSE),"-",E390,"-",F390,),CONCATENATE("AGr",VLOOKUP(D390,Listen!$A$2:$D$45,4,FALSE),"-",E390,"-",F390)),"keine vollständige ID")</f>
        <v>keine vollständige ID</v>
      </c>
      <c r="C390" s="28"/>
      <c r="D390" s="144"/>
      <c r="E390" s="144"/>
      <c r="F390" s="151"/>
      <c r="G390" s="12"/>
      <c r="H390" s="12"/>
      <c r="I390" s="12"/>
      <c r="J390" s="12"/>
      <c r="K390" s="12"/>
      <c r="L390" s="145">
        <f>IF(E390&gt;A_Stammdaten!$B$12,0,G390+H390-J390)</f>
        <v>0</v>
      </c>
      <c r="M390" s="12"/>
      <c r="N390" s="12"/>
      <c r="O390" s="12"/>
      <c r="P390" s="45">
        <f t="shared" si="158"/>
        <v>0</v>
      </c>
      <c r="Q390" s="26"/>
      <c r="R390" s="26"/>
      <c r="S390" s="26"/>
      <c r="T390" s="26"/>
      <c r="U390" s="146"/>
      <c r="V390" s="26"/>
      <c r="W390" s="46" t="str">
        <f t="shared" si="159"/>
        <v>-</v>
      </c>
      <c r="X390" s="46" t="str">
        <f t="shared" si="160"/>
        <v>-</v>
      </c>
      <c r="Y390" s="46">
        <f>IF(ISBLANK($D390),0,VLOOKUP($D390,Listen!$A$2:$C$45,2,FALSE))</f>
        <v>0</v>
      </c>
      <c r="Z390" s="46">
        <f>IF(ISBLANK($D390),0,VLOOKUP($D390,Listen!$A$2:$C$45,3,FALSE))</f>
        <v>0</v>
      </c>
      <c r="AA390" s="35">
        <f t="shared" si="157"/>
        <v>0</v>
      </c>
      <c r="AB390" s="35">
        <f t="shared" si="157"/>
        <v>0</v>
      </c>
      <c r="AC390" s="35">
        <f>IFERROR(IF(OR($R390&lt;&gt;"Ja",VLOOKUP($D390,Listen!$A$2:$F$45,5,0)="Nein",E390&lt;IF(D390="LNG Anbindungsanlagen gemäß separater Festlegung",2022,2023)),$Y390,$W390),0)</f>
        <v>0</v>
      </c>
      <c r="AD390" s="35">
        <f>IFERROR(IF(OR($R390&lt;&gt;"Ja",VLOOKUP($D390,Listen!$A$2:$F$45,5,0)="Nein",E390&lt;IF(D390="LNG Anbindungsanlagen gemäß separater Festlegung",2022,2023)),$Y390,$W390),0)</f>
        <v>0</v>
      </c>
      <c r="AE390" s="35">
        <f>IFERROR(IF(OR($S390&lt;&gt;"Ja",VLOOKUP($D390,Listen!$A$2:$F$45,6,0)="Nein"),$Y390,$X390),0)</f>
        <v>0</v>
      </c>
      <c r="AF390" s="35">
        <f>IFERROR(IF(OR($S390&lt;&gt;"Ja",VLOOKUP($D390,Listen!$A$2:$F$45,6,0)="Nein"),$Y390,$X390),0)</f>
        <v>0</v>
      </c>
      <c r="AG390" s="35">
        <f>IFERROR(IF(OR($S390&lt;&gt;"Ja",VLOOKUP($D390,Listen!$A$2:$F$45,6,0)="Nein"),$Y390,$X390),0)</f>
        <v>0</v>
      </c>
      <c r="AH390" s="37">
        <f t="shared" si="161"/>
        <v>0</v>
      </c>
      <c r="AI390" s="147">
        <f>IFERROR(IF(VLOOKUP($D390,Listen!$A$2:$F$45,6,0)="Ja",MAX(BC390:BD390),D_SAV!$BC390),0)</f>
        <v>0</v>
      </c>
      <c r="AJ390" s="37">
        <f t="shared" si="162"/>
        <v>0</v>
      </c>
      <c r="AL390" s="149">
        <f t="shared" si="163"/>
        <v>0</v>
      </c>
      <c r="AM390" s="149">
        <f t="shared" si="164"/>
        <v>0</v>
      </c>
      <c r="AN390" s="149">
        <f t="shared" si="165"/>
        <v>0</v>
      </c>
      <c r="AO390" s="149">
        <f t="shared" si="166"/>
        <v>0</v>
      </c>
      <c r="AP390" s="149">
        <f t="shared" si="167"/>
        <v>0</v>
      </c>
      <c r="AQ390" s="149">
        <f t="shared" si="168"/>
        <v>0</v>
      </c>
      <c r="AR390" s="149">
        <f t="shared" si="169"/>
        <v>0</v>
      </c>
      <c r="AS390" s="149">
        <f t="shared" si="170"/>
        <v>0</v>
      </c>
      <c r="AT390" s="149">
        <f t="shared" si="171"/>
        <v>0</v>
      </c>
      <c r="AU390" s="149">
        <f t="shared" si="172"/>
        <v>0</v>
      </c>
      <c r="AV390" s="149">
        <f t="shared" si="173"/>
        <v>0</v>
      </c>
      <c r="AW390" s="149">
        <f t="shared" si="174"/>
        <v>0</v>
      </c>
      <c r="AX390" s="149">
        <f t="shared" si="175"/>
        <v>0</v>
      </c>
      <c r="AY390" s="149">
        <f t="shared" si="176"/>
        <v>0</v>
      </c>
      <c r="AZ390" s="149">
        <f t="shared" si="177"/>
        <v>0</v>
      </c>
      <c r="BA390" s="149">
        <f>IFERROR(IF(VLOOKUP($D390,Listen!$A$2:$F$45,6,0)="Ja",AX390-MAX(AY390:AZ390),AX390-AY390),0)</f>
        <v>0</v>
      </c>
      <c r="BB390" s="149">
        <f t="shared" ref="BB390:BB453" si="178">IF(E390=$BB$3,P390,Q390)</f>
        <v>0</v>
      </c>
      <c r="BC390" s="149">
        <f t="shared" ref="BC390:BC453" si="179">IF(BB390=0,0,IF($AF390-(BB$3-$E390)&lt;=0,BB390,BB390/($AF390-(BB$3-$E390))))</f>
        <v>0</v>
      </c>
      <c r="BD390" s="149">
        <f t="shared" ref="BD390:BD453" si="180">BB390*U390/100</f>
        <v>0</v>
      </c>
      <c r="BE390" s="149">
        <f>IFERROR(IF(VLOOKUP($D390,Listen!$A$2:$F$45,6,0)="Ja",BB390-MAX(BC390:BD390),BB390-BC390),0)</f>
        <v>0</v>
      </c>
    </row>
    <row r="391" spans="1:57" x14ac:dyDescent="0.25">
      <c r="A391" s="142">
        <v>387</v>
      </c>
      <c r="B391" s="143" t="str">
        <f>IF(AND(E391&lt;&gt;0,D391&lt;&gt;0,F391&lt;&gt;0),IF(C391&lt;&gt;0,CONCATENATE(C391,"-AGr",VLOOKUP(D391,Listen!$A$2:$D$45,4,FALSE),"-",E391,"-",F391,),CONCATENATE("AGr",VLOOKUP(D391,Listen!$A$2:$D$45,4,FALSE),"-",E391,"-",F391)),"keine vollständige ID")</f>
        <v>keine vollständige ID</v>
      </c>
      <c r="C391" s="28"/>
      <c r="D391" s="144"/>
      <c r="E391" s="144"/>
      <c r="F391" s="151"/>
      <c r="G391" s="12"/>
      <c r="H391" s="12"/>
      <c r="I391" s="12"/>
      <c r="J391" s="12"/>
      <c r="K391" s="12"/>
      <c r="L391" s="145">
        <f>IF(E391&gt;A_Stammdaten!$B$12,0,G391+H391-J391)</f>
        <v>0</v>
      </c>
      <c r="M391" s="12"/>
      <c r="N391" s="12"/>
      <c r="O391" s="12"/>
      <c r="P391" s="45">
        <f t="shared" si="158"/>
        <v>0</v>
      </c>
      <c r="Q391" s="26"/>
      <c r="R391" s="26"/>
      <c r="S391" s="26"/>
      <c r="T391" s="26"/>
      <c r="U391" s="146"/>
      <c r="V391" s="26"/>
      <c r="W391" s="46" t="str">
        <f t="shared" si="159"/>
        <v>-</v>
      </c>
      <c r="X391" s="46" t="str">
        <f t="shared" si="160"/>
        <v>-</v>
      </c>
      <c r="Y391" s="46">
        <f>IF(ISBLANK($D391),0,VLOOKUP($D391,Listen!$A$2:$C$45,2,FALSE))</f>
        <v>0</v>
      </c>
      <c r="Z391" s="46">
        <f>IF(ISBLANK($D391),0,VLOOKUP($D391,Listen!$A$2:$C$45,3,FALSE))</f>
        <v>0</v>
      </c>
      <c r="AA391" s="35">
        <f t="shared" si="157"/>
        <v>0</v>
      </c>
      <c r="AB391" s="35">
        <f t="shared" si="157"/>
        <v>0</v>
      </c>
      <c r="AC391" s="35">
        <f>IFERROR(IF(OR($R391&lt;&gt;"Ja",VLOOKUP($D391,Listen!$A$2:$F$45,5,0)="Nein",E391&lt;IF(D391="LNG Anbindungsanlagen gemäß separater Festlegung",2022,2023)),$Y391,$W391),0)</f>
        <v>0</v>
      </c>
      <c r="AD391" s="35">
        <f>IFERROR(IF(OR($R391&lt;&gt;"Ja",VLOOKUP($D391,Listen!$A$2:$F$45,5,0)="Nein",E391&lt;IF(D391="LNG Anbindungsanlagen gemäß separater Festlegung",2022,2023)),$Y391,$W391),0)</f>
        <v>0</v>
      </c>
      <c r="AE391" s="35">
        <f>IFERROR(IF(OR($S391&lt;&gt;"Ja",VLOOKUP($D391,Listen!$A$2:$F$45,6,0)="Nein"),$Y391,$X391),0)</f>
        <v>0</v>
      </c>
      <c r="AF391" s="35">
        <f>IFERROR(IF(OR($S391&lt;&gt;"Ja",VLOOKUP($D391,Listen!$A$2:$F$45,6,0)="Nein"),$Y391,$X391),0)</f>
        <v>0</v>
      </c>
      <c r="AG391" s="35">
        <f>IFERROR(IF(OR($S391&lt;&gt;"Ja",VLOOKUP($D391,Listen!$A$2:$F$45,6,0)="Nein"),$Y391,$X391),0)</f>
        <v>0</v>
      </c>
      <c r="AH391" s="37">
        <f t="shared" si="161"/>
        <v>0</v>
      </c>
      <c r="AI391" s="147">
        <f>IFERROR(IF(VLOOKUP($D391,Listen!$A$2:$F$45,6,0)="Ja",MAX(BC391:BD391),D_SAV!$BC391),0)</f>
        <v>0</v>
      </c>
      <c r="AJ391" s="37">
        <f t="shared" si="162"/>
        <v>0</v>
      </c>
      <c r="AL391" s="149">
        <f t="shared" si="163"/>
        <v>0</v>
      </c>
      <c r="AM391" s="149">
        <f t="shared" si="164"/>
        <v>0</v>
      </c>
      <c r="AN391" s="149">
        <f t="shared" si="165"/>
        <v>0</v>
      </c>
      <c r="AO391" s="149">
        <f t="shared" si="166"/>
        <v>0</v>
      </c>
      <c r="AP391" s="149">
        <f t="shared" si="167"/>
        <v>0</v>
      </c>
      <c r="AQ391" s="149">
        <f t="shared" si="168"/>
        <v>0</v>
      </c>
      <c r="AR391" s="149">
        <f t="shared" si="169"/>
        <v>0</v>
      </c>
      <c r="AS391" s="149">
        <f t="shared" si="170"/>
        <v>0</v>
      </c>
      <c r="AT391" s="149">
        <f t="shared" si="171"/>
        <v>0</v>
      </c>
      <c r="AU391" s="149">
        <f t="shared" si="172"/>
        <v>0</v>
      </c>
      <c r="AV391" s="149">
        <f t="shared" si="173"/>
        <v>0</v>
      </c>
      <c r="AW391" s="149">
        <f t="shared" si="174"/>
        <v>0</v>
      </c>
      <c r="AX391" s="149">
        <f t="shared" si="175"/>
        <v>0</v>
      </c>
      <c r="AY391" s="149">
        <f t="shared" si="176"/>
        <v>0</v>
      </c>
      <c r="AZ391" s="149">
        <f t="shared" si="177"/>
        <v>0</v>
      </c>
      <c r="BA391" s="149">
        <f>IFERROR(IF(VLOOKUP($D391,Listen!$A$2:$F$45,6,0)="Ja",AX391-MAX(AY391:AZ391),AX391-AY391),0)</f>
        <v>0</v>
      </c>
      <c r="BB391" s="149">
        <f t="shared" si="178"/>
        <v>0</v>
      </c>
      <c r="BC391" s="149">
        <f t="shared" si="179"/>
        <v>0</v>
      </c>
      <c r="BD391" s="149">
        <f t="shared" si="180"/>
        <v>0</v>
      </c>
      <c r="BE391" s="149">
        <f>IFERROR(IF(VLOOKUP($D391,Listen!$A$2:$F$45,6,0)="Ja",BB391-MAX(BC391:BD391),BB391-BC391),0)</f>
        <v>0</v>
      </c>
    </row>
    <row r="392" spans="1:57" x14ac:dyDescent="0.25">
      <c r="A392" s="142">
        <v>388</v>
      </c>
      <c r="B392" s="143" t="str">
        <f>IF(AND(E392&lt;&gt;0,D392&lt;&gt;0,F392&lt;&gt;0),IF(C392&lt;&gt;0,CONCATENATE(C392,"-AGr",VLOOKUP(D392,Listen!$A$2:$D$45,4,FALSE),"-",E392,"-",F392,),CONCATENATE("AGr",VLOOKUP(D392,Listen!$A$2:$D$45,4,FALSE),"-",E392,"-",F392)),"keine vollständige ID")</f>
        <v>keine vollständige ID</v>
      </c>
      <c r="C392" s="28"/>
      <c r="D392" s="144"/>
      <c r="E392" s="144"/>
      <c r="F392" s="151"/>
      <c r="G392" s="12"/>
      <c r="H392" s="12"/>
      <c r="I392" s="12"/>
      <c r="J392" s="12"/>
      <c r="K392" s="12"/>
      <c r="L392" s="145">
        <f>IF(E392&gt;A_Stammdaten!$B$12,0,G392+H392-J392)</f>
        <v>0</v>
      </c>
      <c r="M392" s="12"/>
      <c r="N392" s="12"/>
      <c r="O392" s="12"/>
      <c r="P392" s="45">
        <f t="shared" si="158"/>
        <v>0</v>
      </c>
      <c r="Q392" s="26"/>
      <c r="R392" s="26"/>
      <c r="S392" s="26"/>
      <c r="T392" s="26"/>
      <c r="U392" s="146"/>
      <c r="V392" s="26"/>
      <c r="W392" s="46" t="str">
        <f t="shared" si="159"/>
        <v>-</v>
      </c>
      <c r="X392" s="46" t="str">
        <f t="shared" si="160"/>
        <v>-</v>
      </c>
      <c r="Y392" s="46">
        <f>IF(ISBLANK($D392),0,VLOOKUP($D392,Listen!$A$2:$C$45,2,FALSE))</f>
        <v>0</v>
      </c>
      <c r="Z392" s="46">
        <f>IF(ISBLANK($D392),0,VLOOKUP($D392,Listen!$A$2:$C$45,3,FALSE))</f>
        <v>0</v>
      </c>
      <c r="AA392" s="35">
        <f t="shared" si="157"/>
        <v>0</v>
      </c>
      <c r="AB392" s="35">
        <f t="shared" si="157"/>
        <v>0</v>
      </c>
      <c r="AC392" s="35">
        <f>IFERROR(IF(OR($R392&lt;&gt;"Ja",VLOOKUP($D392,Listen!$A$2:$F$45,5,0)="Nein",E392&lt;IF(D392="LNG Anbindungsanlagen gemäß separater Festlegung",2022,2023)),$Y392,$W392),0)</f>
        <v>0</v>
      </c>
      <c r="AD392" s="35">
        <f>IFERROR(IF(OR($R392&lt;&gt;"Ja",VLOOKUP($D392,Listen!$A$2:$F$45,5,0)="Nein",E392&lt;IF(D392="LNG Anbindungsanlagen gemäß separater Festlegung",2022,2023)),$Y392,$W392),0)</f>
        <v>0</v>
      </c>
      <c r="AE392" s="35">
        <f>IFERROR(IF(OR($S392&lt;&gt;"Ja",VLOOKUP($D392,Listen!$A$2:$F$45,6,0)="Nein"),$Y392,$X392),0)</f>
        <v>0</v>
      </c>
      <c r="AF392" s="35">
        <f>IFERROR(IF(OR($S392&lt;&gt;"Ja",VLOOKUP($D392,Listen!$A$2:$F$45,6,0)="Nein"),$Y392,$X392),0)</f>
        <v>0</v>
      </c>
      <c r="AG392" s="35">
        <f>IFERROR(IF(OR($S392&lt;&gt;"Ja",VLOOKUP($D392,Listen!$A$2:$F$45,6,0)="Nein"),$Y392,$X392),0)</f>
        <v>0</v>
      </c>
      <c r="AH392" s="37">
        <f t="shared" si="161"/>
        <v>0</v>
      </c>
      <c r="AI392" s="147">
        <f>IFERROR(IF(VLOOKUP($D392,Listen!$A$2:$F$45,6,0)="Ja",MAX(BC392:BD392),D_SAV!$BC392),0)</f>
        <v>0</v>
      </c>
      <c r="AJ392" s="37">
        <f t="shared" si="162"/>
        <v>0</v>
      </c>
      <c r="AL392" s="149">
        <f t="shared" si="163"/>
        <v>0</v>
      </c>
      <c r="AM392" s="149">
        <f t="shared" si="164"/>
        <v>0</v>
      </c>
      <c r="AN392" s="149">
        <f t="shared" si="165"/>
        <v>0</v>
      </c>
      <c r="AO392" s="149">
        <f t="shared" si="166"/>
        <v>0</v>
      </c>
      <c r="AP392" s="149">
        <f t="shared" si="167"/>
        <v>0</v>
      </c>
      <c r="AQ392" s="149">
        <f t="shared" si="168"/>
        <v>0</v>
      </c>
      <c r="AR392" s="149">
        <f t="shared" si="169"/>
        <v>0</v>
      </c>
      <c r="AS392" s="149">
        <f t="shared" si="170"/>
        <v>0</v>
      </c>
      <c r="AT392" s="149">
        <f t="shared" si="171"/>
        <v>0</v>
      </c>
      <c r="AU392" s="149">
        <f t="shared" si="172"/>
        <v>0</v>
      </c>
      <c r="AV392" s="149">
        <f t="shared" si="173"/>
        <v>0</v>
      </c>
      <c r="AW392" s="149">
        <f t="shared" si="174"/>
        <v>0</v>
      </c>
      <c r="AX392" s="149">
        <f t="shared" si="175"/>
        <v>0</v>
      </c>
      <c r="AY392" s="149">
        <f t="shared" si="176"/>
        <v>0</v>
      </c>
      <c r="AZ392" s="149">
        <f t="shared" si="177"/>
        <v>0</v>
      </c>
      <c r="BA392" s="149">
        <f>IFERROR(IF(VLOOKUP($D392,Listen!$A$2:$F$45,6,0)="Ja",AX392-MAX(AY392:AZ392),AX392-AY392),0)</f>
        <v>0</v>
      </c>
      <c r="BB392" s="149">
        <f t="shared" si="178"/>
        <v>0</v>
      </c>
      <c r="BC392" s="149">
        <f t="shared" si="179"/>
        <v>0</v>
      </c>
      <c r="BD392" s="149">
        <f t="shared" si="180"/>
        <v>0</v>
      </c>
      <c r="BE392" s="149">
        <f>IFERROR(IF(VLOOKUP($D392,Listen!$A$2:$F$45,6,0)="Ja",BB392-MAX(BC392:BD392),BB392-BC392),0)</f>
        <v>0</v>
      </c>
    </row>
    <row r="393" spans="1:57" x14ac:dyDescent="0.25">
      <c r="A393" s="142">
        <v>389</v>
      </c>
      <c r="B393" s="143" t="str">
        <f>IF(AND(E393&lt;&gt;0,D393&lt;&gt;0,F393&lt;&gt;0),IF(C393&lt;&gt;0,CONCATENATE(C393,"-AGr",VLOOKUP(D393,Listen!$A$2:$D$45,4,FALSE),"-",E393,"-",F393,),CONCATENATE("AGr",VLOOKUP(D393,Listen!$A$2:$D$45,4,FALSE),"-",E393,"-",F393)),"keine vollständige ID")</f>
        <v>keine vollständige ID</v>
      </c>
      <c r="C393" s="28"/>
      <c r="D393" s="144"/>
      <c r="E393" s="144"/>
      <c r="F393" s="151"/>
      <c r="G393" s="12"/>
      <c r="H393" s="12"/>
      <c r="I393" s="12"/>
      <c r="J393" s="12"/>
      <c r="K393" s="12"/>
      <c r="L393" s="145">
        <f>IF(E393&gt;A_Stammdaten!$B$12,0,G393+H393-J393)</f>
        <v>0</v>
      </c>
      <c r="M393" s="12"/>
      <c r="N393" s="12"/>
      <c r="O393" s="12"/>
      <c r="P393" s="45">
        <f t="shared" si="158"/>
        <v>0</v>
      </c>
      <c r="Q393" s="26"/>
      <c r="R393" s="26"/>
      <c r="S393" s="26"/>
      <c r="T393" s="26"/>
      <c r="U393" s="146"/>
      <c r="V393" s="26"/>
      <c r="W393" s="46" t="str">
        <f t="shared" si="159"/>
        <v>-</v>
      </c>
      <c r="X393" s="46" t="str">
        <f t="shared" si="160"/>
        <v>-</v>
      </c>
      <c r="Y393" s="46">
        <f>IF(ISBLANK($D393),0,VLOOKUP($D393,Listen!$A$2:$C$45,2,FALSE))</f>
        <v>0</v>
      </c>
      <c r="Z393" s="46">
        <f>IF(ISBLANK($D393),0,VLOOKUP($D393,Listen!$A$2:$C$45,3,FALSE))</f>
        <v>0</v>
      </c>
      <c r="AA393" s="35">
        <f t="shared" si="157"/>
        <v>0</v>
      </c>
      <c r="AB393" s="35">
        <f t="shared" si="157"/>
        <v>0</v>
      </c>
      <c r="AC393" s="35">
        <f>IFERROR(IF(OR($R393&lt;&gt;"Ja",VLOOKUP($D393,Listen!$A$2:$F$45,5,0)="Nein",E393&lt;IF(D393="LNG Anbindungsanlagen gemäß separater Festlegung",2022,2023)),$Y393,$W393),0)</f>
        <v>0</v>
      </c>
      <c r="AD393" s="35">
        <f>IFERROR(IF(OR($R393&lt;&gt;"Ja",VLOOKUP($D393,Listen!$A$2:$F$45,5,0)="Nein",E393&lt;IF(D393="LNG Anbindungsanlagen gemäß separater Festlegung",2022,2023)),$Y393,$W393),0)</f>
        <v>0</v>
      </c>
      <c r="AE393" s="35">
        <f>IFERROR(IF(OR($S393&lt;&gt;"Ja",VLOOKUP($D393,Listen!$A$2:$F$45,6,0)="Nein"),$Y393,$X393),0)</f>
        <v>0</v>
      </c>
      <c r="AF393" s="35">
        <f>IFERROR(IF(OR($S393&lt;&gt;"Ja",VLOOKUP($D393,Listen!$A$2:$F$45,6,0)="Nein"),$Y393,$X393),0)</f>
        <v>0</v>
      </c>
      <c r="AG393" s="35">
        <f>IFERROR(IF(OR($S393&lt;&gt;"Ja",VLOOKUP($D393,Listen!$A$2:$F$45,6,0)="Nein"),$Y393,$X393),0)</f>
        <v>0</v>
      </c>
      <c r="AH393" s="37">
        <f t="shared" si="161"/>
        <v>0</v>
      </c>
      <c r="AI393" s="147">
        <f>IFERROR(IF(VLOOKUP($D393,Listen!$A$2:$F$45,6,0)="Ja",MAX(BC393:BD393),D_SAV!$BC393),0)</f>
        <v>0</v>
      </c>
      <c r="AJ393" s="37">
        <f t="shared" si="162"/>
        <v>0</v>
      </c>
      <c r="AL393" s="149">
        <f t="shared" si="163"/>
        <v>0</v>
      </c>
      <c r="AM393" s="149">
        <f t="shared" si="164"/>
        <v>0</v>
      </c>
      <c r="AN393" s="149">
        <f t="shared" si="165"/>
        <v>0</v>
      </c>
      <c r="AO393" s="149">
        <f t="shared" si="166"/>
        <v>0</v>
      </c>
      <c r="AP393" s="149">
        <f t="shared" si="167"/>
        <v>0</v>
      </c>
      <c r="AQ393" s="149">
        <f t="shared" si="168"/>
        <v>0</v>
      </c>
      <c r="AR393" s="149">
        <f t="shared" si="169"/>
        <v>0</v>
      </c>
      <c r="AS393" s="149">
        <f t="shared" si="170"/>
        <v>0</v>
      </c>
      <c r="AT393" s="149">
        <f t="shared" si="171"/>
        <v>0</v>
      </c>
      <c r="AU393" s="149">
        <f t="shared" si="172"/>
        <v>0</v>
      </c>
      <c r="AV393" s="149">
        <f t="shared" si="173"/>
        <v>0</v>
      </c>
      <c r="AW393" s="149">
        <f t="shared" si="174"/>
        <v>0</v>
      </c>
      <c r="AX393" s="149">
        <f t="shared" si="175"/>
        <v>0</v>
      </c>
      <c r="AY393" s="149">
        <f t="shared" si="176"/>
        <v>0</v>
      </c>
      <c r="AZ393" s="149">
        <f t="shared" si="177"/>
        <v>0</v>
      </c>
      <c r="BA393" s="149">
        <f>IFERROR(IF(VLOOKUP($D393,Listen!$A$2:$F$45,6,0)="Ja",AX393-MAX(AY393:AZ393),AX393-AY393),0)</f>
        <v>0</v>
      </c>
      <c r="BB393" s="149">
        <f t="shared" si="178"/>
        <v>0</v>
      </c>
      <c r="BC393" s="149">
        <f t="shared" si="179"/>
        <v>0</v>
      </c>
      <c r="BD393" s="149">
        <f t="shared" si="180"/>
        <v>0</v>
      </c>
      <c r="BE393" s="149">
        <f>IFERROR(IF(VLOOKUP($D393,Listen!$A$2:$F$45,6,0)="Ja",BB393-MAX(BC393:BD393),BB393-BC393),0)</f>
        <v>0</v>
      </c>
    </row>
    <row r="394" spans="1:57" x14ac:dyDescent="0.25">
      <c r="A394" s="142">
        <v>390</v>
      </c>
      <c r="B394" s="143" t="str">
        <f>IF(AND(E394&lt;&gt;0,D394&lt;&gt;0,F394&lt;&gt;0),IF(C394&lt;&gt;0,CONCATENATE(C394,"-AGr",VLOOKUP(D394,Listen!$A$2:$D$45,4,FALSE),"-",E394,"-",F394,),CONCATENATE("AGr",VLOOKUP(D394,Listen!$A$2:$D$45,4,FALSE),"-",E394,"-",F394)),"keine vollständige ID")</f>
        <v>keine vollständige ID</v>
      </c>
      <c r="C394" s="28"/>
      <c r="D394" s="144"/>
      <c r="E394" s="144"/>
      <c r="F394" s="151"/>
      <c r="G394" s="12"/>
      <c r="H394" s="12"/>
      <c r="I394" s="12"/>
      <c r="J394" s="12"/>
      <c r="K394" s="12"/>
      <c r="L394" s="145">
        <f>IF(E394&gt;A_Stammdaten!$B$12,0,G394+H394-J394)</f>
        <v>0</v>
      </c>
      <c r="M394" s="12"/>
      <c r="N394" s="12"/>
      <c r="O394" s="12"/>
      <c r="P394" s="45">
        <f t="shared" si="158"/>
        <v>0</v>
      </c>
      <c r="Q394" s="26"/>
      <c r="R394" s="26"/>
      <c r="S394" s="26"/>
      <c r="T394" s="26"/>
      <c r="U394" s="146"/>
      <c r="V394" s="26"/>
      <c r="W394" s="46" t="str">
        <f t="shared" si="159"/>
        <v>-</v>
      </c>
      <c r="X394" s="46" t="str">
        <f t="shared" si="160"/>
        <v>-</v>
      </c>
      <c r="Y394" s="46">
        <f>IF(ISBLANK($D394),0,VLOOKUP($D394,Listen!$A$2:$C$45,2,FALSE))</f>
        <v>0</v>
      </c>
      <c r="Z394" s="46">
        <f>IF(ISBLANK($D394),0,VLOOKUP($D394,Listen!$A$2:$C$45,3,FALSE))</f>
        <v>0</v>
      </c>
      <c r="AA394" s="35">
        <f t="shared" si="157"/>
        <v>0</v>
      </c>
      <c r="AB394" s="35">
        <f t="shared" si="157"/>
        <v>0</v>
      </c>
      <c r="AC394" s="35">
        <f>IFERROR(IF(OR($R394&lt;&gt;"Ja",VLOOKUP($D394,Listen!$A$2:$F$45,5,0)="Nein",E394&lt;IF(D394="LNG Anbindungsanlagen gemäß separater Festlegung",2022,2023)),$Y394,$W394),0)</f>
        <v>0</v>
      </c>
      <c r="AD394" s="35">
        <f>IFERROR(IF(OR($R394&lt;&gt;"Ja",VLOOKUP($D394,Listen!$A$2:$F$45,5,0)="Nein",E394&lt;IF(D394="LNG Anbindungsanlagen gemäß separater Festlegung",2022,2023)),$Y394,$W394),0)</f>
        <v>0</v>
      </c>
      <c r="AE394" s="35">
        <f>IFERROR(IF(OR($S394&lt;&gt;"Ja",VLOOKUP($D394,Listen!$A$2:$F$45,6,0)="Nein"),$Y394,$X394),0)</f>
        <v>0</v>
      </c>
      <c r="AF394" s="35">
        <f>IFERROR(IF(OR($S394&lt;&gt;"Ja",VLOOKUP($D394,Listen!$A$2:$F$45,6,0)="Nein"),$Y394,$X394),0)</f>
        <v>0</v>
      </c>
      <c r="AG394" s="35">
        <f>IFERROR(IF(OR($S394&lt;&gt;"Ja",VLOOKUP($D394,Listen!$A$2:$F$45,6,0)="Nein"),$Y394,$X394),0)</f>
        <v>0</v>
      </c>
      <c r="AH394" s="37">
        <f t="shared" si="161"/>
        <v>0</v>
      </c>
      <c r="AI394" s="147">
        <f>IFERROR(IF(VLOOKUP($D394,Listen!$A$2:$F$45,6,0)="Ja",MAX(BC394:BD394),D_SAV!$BC394),0)</f>
        <v>0</v>
      </c>
      <c r="AJ394" s="37">
        <f t="shared" si="162"/>
        <v>0</v>
      </c>
      <c r="AL394" s="149">
        <f t="shared" si="163"/>
        <v>0</v>
      </c>
      <c r="AM394" s="149">
        <f t="shared" si="164"/>
        <v>0</v>
      </c>
      <c r="AN394" s="149">
        <f t="shared" si="165"/>
        <v>0</v>
      </c>
      <c r="AO394" s="149">
        <f t="shared" si="166"/>
        <v>0</v>
      </c>
      <c r="AP394" s="149">
        <f t="shared" si="167"/>
        <v>0</v>
      </c>
      <c r="AQ394" s="149">
        <f t="shared" si="168"/>
        <v>0</v>
      </c>
      <c r="AR394" s="149">
        <f t="shared" si="169"/>
        <v>0</v>
      </c>
      <c r="AS394" s="149">
        <f t="shared" si="170"/>
        <v>0</v>
      </c>
      <c r="AT394" s="149">
        <f t="shared" si="171"/>
        <v>0</v>
      </c>
      <c r="AU394" s="149">
        <f t="shared" si="172"/>
        <v>0</v>
      </c>
      <c r="AV394" s="149">
        <f t="shared" si="173"/>
        <v>0</v>
      </c>
      <c r="AW394" s="149">
        <f t="shared" si="174"/>
        <v>0</v>
      </c>
      <c r="AX394" s="149">
        <f t="shared" si="175"/>
        <v>0</v>
      </c>
      <c r="AY394" s="149">
        <f t="shared" si="176"/>
        <v>0</v>
      </c>
      <c r="AZ394" s="149">
        <f t="shared" si="177"/>
        <v>0</v>
      </c>
      <c r="BA394" s="149">
        <f>IFERROR(IF(VLOOKUP($D394,Listen!$A$2:$F$45,6,0)="Ja",AX394-MAX(AY394:AZ394),AX394-AY394),0)</f>
        <v>0</v>
      </c>
      <c r="BB394" s="149">
        <f t="shared" si="178"/>
        <v>0</v>
      </c>
      <c r="BC394" s="149">
        <f t="shared" si="179"/>
        <v>0</v>
      </c>
      <c r="BD394" s="149">
        <f t="shared" si="180"/>
        <v>0</v>
      </c>
      <c r="BE394" s="149">
        <f>IFERROR(IF(VLOOKUP($D394,Listen!$A$2:$F$45,6,0)="Ja",BB394-MAX(BC394:BD394),BB394-BC394),0)</f>
        <v>0</v>
      </c>
    </row>
    <row r="395" spans="1:57" x14ac:dyDescent="0.25">
      <c r="A395" s="142">
        <v>391</v>
      </c>
      <c r="B395" s="143" t="str">
        <f>IF(AND(E395&lt;&gt;0,D395&lt;&gt;0,F395&lt;&gt;0),IF(C395&lt;&gt;0,CONCATENATE(C395,"-AGr",VLOOKUP(D395,Listen!$A$2:$D$45,4,FALSE),"-",E395,"-",F395,),CONCATENATE("AGr",VLOOKUP(D395,Listen!$A$2:$D$45,4,FALSE),"-",E395,"-",F395)),"keine vollständige ID")</f>
        <v>keine vollständige ID</v>
      </c>
      <c r="C395" s="28"/>
      <c r="D395" s="144"/>
      <c r="E395" s="144"/>
      <c r="F395" s="151"/>
      <c r="G395" s="12"/>
      <c r="H395" s="12"/>
      <c r="I395" s="12"/>
      <c r="J395" s="12"/>
      <c r="K395" s="12"/>
      <c r="L395" s="145">
        <f>IF(E395&gt;A_Stammdaten!$B$12,0,G395+H395-J395)</f>
        <v>0</v>
      </c>
      <c r="M395" s="12"/>
      <c r="N395" s="12"/>
      <c r="O395" s="12"/>
      <c r="P395" s="45">
        <f t="shared" si="158"/>
        <v>0</v>
      </c>
      <c r="Q395" s="26"/>
      <c r="R395" s="26"/>
      <c r="S395" s="26"/>
      <c r="T395" s="26"/>
      <c r="U395" s="146"/>
      <c r="V395" s="26"/>
      <c r="W395" s="46" t="str">
        <f t="shared" si="159"/>
        <v>-</v>
      </c>
      <c r="X395" s="46" t="str">
        <f t="shared" si="160"/>
        <v>-</v>
      </c>
      <c r="Y395" s="46">
        <f>IF(ISBLANK($D395),0,VLOOKUP($D395,Listen!$A$2:$C$45,2,FALSE))</f>
        <v>0</v>
      </c>
      <c r="Z395" s="46">
        <f>IF(ISBLANK($D395),0,VLOOKUP($D395,Listen!$A$2:$C$45,3,FALSE))</f>
        <v>0</v>
      </c>
      <c r="AA395" s="35">
        <f t="shared" si="157"/>
        <v>0</v>
      </c>
      <c r="AB395" s="35">
        <f t="shared" si="157"/>
        <v>0</v>
      </c>
      <c r="AC395" s="35">
        <f>IFERROR(IF(OR($R395&lt;&gt;"Ja",VLOOKUP($D395,Listen!$A$2:$F$45,5,0)="Nein",E395&lt;IF(D395="LNG Anbindungsanlagen gemäß separater Festlegung",2022,2023)),$Y395,$W395),0)</f>
        <v>0</v>
      </c>
      <c r="AD395" s="35">
        <f>IFERROR(IF(OR($R395&lt;&gt;"Ja",VLOOKUP($D395,Listen!$A$2:$F$45,5,0)="Nein",E395&lt;IF(D395="LNG Anbindungsanlagen gemäß separater Festlegung",2022,2023)),$Y395,$W395),0)</f>
        <v>0</v>
      </c>
      <c r="AE395" s="35">
        <f>IFERROR(IF(OR($S395&lt;&gt;"Ja",VLOOKUP($D395,Listen!$A$2:$F$45,6,0)="Nein"),$Y395,$X395),0)</f>
        <v>0</v>
      </c>
      <c r="AF395" s="35">
        <f>IFERROR(IF(OR($S395&lt;&gt;"Ja",VLOOKUP($D395,Listen!$A$2:$F$45,6,0)="Nein"),$Y395,$X395),0)</f>
        <v>0</v>
      </c>
      <c r="AG395" s="35">
        <f>IFERROR(IF(OR($S395&lt;&gt;"Ja",VLOOKUP($D395,Listen!$A$2:$F$45,6,0)="Nein"),$Y395,$X395),0)</f>
        <v>0</v>
      </c>
      <c r="AH395" s="37">
        <f t="shared" si="161"/>
        <v>0</v>
      </c>
      <c r="AI395" s="147">
        <f>IFERROR(IF(VLOOKUP($D395,Listen!$A$2:$F$45,6,0)="Ja",MAX(BC395:BD395),D_SAV!$BC395),0)</f>
        <v>0</v>
      </c>
      <c r="AJ395" s="37">
        <f t="shared" si="162"/>
        <v>0</v>
      </c>
      <c r="AL395" s="149">
        <f t="shared" si="163"/>
        <v>0</v>
      </c>
      <c r="AM395" s="149">
        <f t="shared" si="164"/>
        <v>0</v>
      </c>
      <c r="AN395" s="149">
        <f t="shared" si="165"/>
        <v>0</v>
      </c>
      <c r="AO395" s="149">
        <f t="shared" si="166"/>
        <v>0</v>
      </c>
      <c r="AP395" s="149">
        <f t="shared" si="167"/>
        <v>0</v>
      </c>
      <c r="AQ395" s="149">
        <f t="shared" si="168"/>
        <v>0</v>
      </c>
      <c r="AR395" s="149">
        <f t="shared" si="169"/>
        <v>0</v>
      </c>
      <c r="AS395" s="149">
        <f t="shared" si="170"/>
        <v>0</v>
      </c>
      <c r="AT395" s="149">
        <f t="shared" si="171"/>
        <v>0</v>
      </c>
      <c r="AU395" s="149">
        <f t="shared" si="172"/>
        <v>0</v>
      </c>
      <c r="AV395" s="149">
        <f t="shared" si="173"/>
        <v>0</v>
      </c>
      <c r="AW395" s="149">
        <f t="shared" si="174"/>
        <v>0</v>
      </c>
      <c r="AX395" s="149">
        <f t="shared" si="175"/>
        <v>0</v>
      </c>
      <c r="AY395" s="149">
        <f t="shared" si="176"/>
        <v>0</v>
      </c>
      <c r="AZ395" s="149">
        <f t="shared" si="177"/>
        <v>0</v>
      </c>
      <c r="BA395" s="149">
        <f>IFERROR(IF(VLOOKUP($D395,Listen!$A$2:$F$45,6,0)="Ja",AX395-MAX(AY395:AZ395),AX395-AY395),0)</f>
        <v>0</v>
      </c>
      <c r="BB395" s="149">
        <f t="shared" si="178"/>
        <v>0</v>
      </c>
      <c r="BC395" s="149">
        <f t="shared" si="179"/>
        <v>0</v>
      </c>
      <c r="BD395" s="149">
        <f t="shared" si="180"/>
        <v>0</v>
      </c>
      <c r="BE395" s="149">
        <f>IFERROR(IF(VLOOKUP($D395,Listen!$A$2:$F$45,6,0)="Ja",BB395-MAX(BC395:BD395),BB395-BC395),0)</f>
        <v>0</v>
      </c>
    </row>
    <row r="396" spans="1:57" x14ac:dyDescent="0.25">
      <c r="A396" s="142">
        <v>392</v>
      </c>
      <c r="B396" s="143" t="str">
        <f>IF(AND(E396&lt;&gt;0,D396&lt;&gt;0,F396&lt;&gt;0),IF(C396&lt;&gt;0,CONCATENATE(C396,"-AGr",VLOOKUP(D396,Listen!$A$2:$D$45,4,FALSE),"-",E396,"-",F396,),CONCATENATE("AGr",VLOOKUP(D396,Listen!$A$2:$D$45,4,FALSE),"-",E396,"-",F396)),"keine vollständige ID")</f>
        <v>keine vollständige ID</v>
      </c>
      <c r="C396" s="28"/>
      <c r="D396" s="144"/>
      <c r="E396" s="144"/>
      <c r="F396" s="151"/>
      <c r="G396" s="12"/>
      <c r="H396" s="12"/>
      <c r="I396" s="12"/>
      <c r="J396" s="12"/>
      <c r="K396" s="12"/>
      <c r="L396" s="145">
        <f>IF(E396&gt;A_Stammdaten!$B$12,0,G396+H396-J396)</f>
        <v>0</v>
      </c>
      <c r="M396" s="12"/>
      <c r="N396" s="12"/>
      <c r="O396" s="12"/>
      <c r="P396" s="45">
        <f t="shared" si="158"/>
        <v>0</v>
      </c>
      <c r="Q396" s="26"/>
      <c r="R396" s="26"/>
      <c r="S396" s="26"/>
      <c r="T396" s="26"/>
      <c r="U396" s="146"/>
      <c r="V396" s="26"/>
      <c r="W396" s="46" t="str">
        <f t="shared" si="159"/>
        <v>-</v>
      </c>
      <c r="X396" s="46" t="str">
        <f t="shared" si="160"/>
        <v>-</v>
      </c>
      <c r="Y396" s="46">
        <f>IF(ISBLANK($D396),0,VLOOKUP($D396,Listen!$A$2:$C$45,2,FALSE))</f>
        <v>0</v>
      </c>
      <c r="Z396" s="46">
        <f>IF(ISBLANK($D396),0,VLOOKUP($D396,Listen!$A$2:$C$45,3,FALSE))</f>
        <v>0</v>
      </c>
      <c r="AA396" s="35">
        <f t="shared" si="157"/>
        <v>0</v>
      </c>
      <c r="AB396" s="35">
        <f t="shared" si="157"/>
        <v>0</v>
      </c>
      <c r="AC396" s="35">
        <f>IFERROR(IF(OR($R396&lt;&gt;"Ja",VLOOKUP($D396,Listen!$A$2:$F$45,5,0)="Nein",E396&lt;IF(D396="LNG Anbindungsanlagen gemäß separater Festlegung",2022,2023)),$Y396,$W396),0)</f>
        <v>0</v>
      </c>
      <c r="AD396" s="35">
        <f>IFERROR(IF(OR($R396&lt;&gt;"Ja",VLOOKUP($D396,Listen!$A$2:$F$45,5,0)="Nein",E396&lt;IF(D396="LNG Anbindungsanlagen gemäß separater Festlegung",2022,2023)),$Y396,$W396),0)</f>
        <v>0</v>
      </c>
      <c r="AE396" s="35">
        <f>IFERROR(IF(OR($S396&lt;&gt;"Ja",VLOOKUP($D396,Listen!$A$2:$F$45,6,0)="Nein"),$Y396,$X396),0)</f>
        <v>0</v>
      </c>
      <c r="AF396" s="35">
        <f>IFERROR(IF(OR($S396&lt;&gt;"Ja",VLOOKUP($D396,Listen!$A$2:$F$45,6,0)="Nein"),$Y396,$X396),0)</f>
        <v>0</v>
      </c>
      <c r="AG396" s="35">
        <f>IFERROR(IF(OR($S396&lt;&gt;"Ja",VLOOKUP($D396,Listen!$A$2:$F$45,6,0)="Nein"),$Y396,$X396),0)</f>
        <v>0</v>
      </c>
      <c r="AH396" s="37">
        <f t="shared" si="161"/>
        <v>0</v>
      </c>
      <c r="AI396" s="147">
        <f>IFERROR(IF(VLOOKUP($D396,Listen!$A$2:$F$45,6,0)="Ja",MAX(BC396:BD396),D_SAV!$BC396),0)</f>
        <v>0</v>
      </c>
      <c r="AJ396" s="37">
        <f t="shared" si="162"/>
        <v>0</v>
      </c>
      <c r="AL396" s="149">
        <f t="shared" si="163"/>
        <v>0</v>
      </c>
      <c r="AM396" s="149">
        <f t="shared" si="164"/>
        <v>0</v>
      </c>
      <c r="AN396" s="149">
        <f t="shared" si="165"/>
        <v>0</v>
      </c>
      <c r="AO396" s="149">
        <f t="shared" si="166"/>
        <v>0</v>
      </c>
      <c r="AP396" s="149">
        <f t="shared" si="167"/>
        <v>0</v>
      </c>
      <c r="AQ396" s="149">
        <f t="shared" si="168"/>
        <v>0</v>
      </c>
      <c r="AR396" s="149">
        <f t="shared" si="169"/>
        <v>0</v>
      </c>
      <c r="AS396" s="149">
        <f t="shared" si="170"/>
        <v>0</v>
      </c>
      <c r="AT396" s="149">
        <f t="shared" si="171"/>
        <v>0</v>
      </c>
      <c r="AU396" s="149">
        <f t="shared" si="172"/>
        <v>0</v>
      </c>
      <c r="AV396" s="149">
        <f t="shared" si="173"/>
        <v>0</v>
      </c>
      <c r="AW396" s="149">
        <f t="shared" si="174"/>
        <v>0</v>
      </c>
      <c r="AX396" s="149">
        <f t="shared" si="175"/>
        <v>0</v>
      </c>
      <c r="AY396" s="149">
        <f t="shared" si="176"/>
        <v>0</v>
      </c>
      <c r="AZ396" s="149">
        <f t="shared" si="177"/>
        <v>0</v>
      </c>
      <c r="BA396" s="149">
        <f>IFERROR(IF(VLOOKUP($D396,Listen!$A$2:$F$45,6,0)="Ja",AX396-MAX(AY396:AZ396),AX396-AY396),0)</f>
        <v>0</v>
      </c>
      <c r="BB396" s="149">
        <f t="shared" si="178"/>
        <v>0</v>
      </c>
      <c r="BC396" s="149">
        <f t="shared" si="179"/>
        <v>0</v>
      </c>
      <c r="BD396" s="149">
        <f t="shared" si="180"/>
        <v>0</v>
      </c>
      <c r="BE396" s="149">
        <f>IFERROR(IF(VLOOKUP($D396,Listen!$A$2:$F$45,6,0)="Ja",BB396-MAX(BC396:BD396),BB396-BC396),0)</f>
        <v>0</v>
      </c>
    </row>
    <row r="397" spans="1:57" x14ac:dyDescent="0.25">
      <c r="A397" s="142">
        <v>393</v>
      </c>
      <c r="B397" s="143" t="str">
        <f>IF(AND(E397&lt;&gt;0,D397&lt;&gt;0,F397&lt;&gt;0),IF(C397&lt;&gt;0,CONCATENATE(C397,"-AGr",VLOOKUP(D397,Listen!$A$2:$D$45,4,FALSE),"-",E397,"-",F397,),CONCATENATE("AGr",VLOOKUP(D397,Listen!$A$2:$D$45,4,FALSE),"-",E397,"-",F397)),"keine vollständige ID")</f>
        <v>keine vollständige ID</v>
      </c>
      <c r="C397" s="28"/>
      <c r="D397" s="144"/>
      <c r="E397" s="144"/>
      <c r="F397" s="151"/>
      <c r="G397" s="12"/>
      <c r="H397" s="12"/>
      <c r="I397" s="12"/>
      <c r="J397" s="12"/>
      <c r="K397" s="12"/>
      <c r="L397" s="145">
        <f>IF(E397&gt;A_Stammdaten!$B$12,0,G397+H397-J397)</f>
        <v>0</v>
      </c>
      <c r="M397" s="12"/>
      <c r="N397" s="12"/>
      <c r="O397" s="12"/>
      <c r="P397" s="45">
        <f t="shared" si="158"/>
        <v>0</v>
      </c>
      <c r="Q397" s="26"/>
      <c r="R397" s="26"/>
      <c r="S397" s="26"/>
      <c r="T397" s="26"/>
      <c r="U397" s="146"/>
      <c r="V397" s="26"/>
      <c r="W397" s="46" t="str">
        <f t="shared" si="159"/>
        <v>-</v>
      </c>
      <c r="X397" s="46" t="str">
        <f t="shared" si="160"/>
        <v>-</v>
      </c>
      <c r="Y397" s="46">
        <f>IF(ISBLANK($D397),0,VLOOKUP($D397,Listen!$A$2:$C$45,2,FALSE))</f>
        <v>0</v>
      </c>
      <c r="Z397" s="46">
        <f>IF(ISBLANK($D397),0,VLOOKUP($D397,Listen!$A$2:$C$45,3,FALSE))</f>
        <v>0</v>
      </c>
      <c r="AA397" s="35">
        <f t="shared" si="157"/>
        <v>0</v>
      </c>
      <c r="AB397" s="35">
        <f t="shared" si="157"/>
        <v>0</v>
      </c>
      <c r="AC397" s="35">
        <f>IFERROR(IF(OR($R397&lt;&gt;"Ja",VLOOKUP($D397,Listen!$A$2:$F$45,5,0)="Nein",E397&lt;IF(D397="LNG Anbindungsanlagen gemäß separater Festlegung",2022,2023)),$Y397,$W397),0)</f>
        <v>0</v>
      </c>
      <c r="AD397" s="35">
        <f>IFERROR(IF(OR($R397&lt;&gt;"Ja",VLOOKUP($D397,Listen!$A$2:$F$45,5,0)="Nein",E397&lt;IF(D397="LNG Anbindungsanlagen gemäß separater Festlegung",2022,2023)),$Y397,$W397),0)</f>
        <v>0</v>
      </c>
      <c r="AE397" s="35">
        <f>IFERROR(IF(OR($S397&lt;&gt;"Ja",VLOOKUP($D397,Listen!$A$2:$F$45,6,0)="Nein"),$Y397,$X397),0)</f>
        <v>0</v>
      </c>
      <c r="AF397" s="35">
        <f>IFERROR(IF(OR($S397&lt;&gt;"Ja",VLOOKUP($D397,Listen!$A$2:$F$45,6,0)="Nein"),$Y397,$X397),0)</f>
        <v>0</v>
      </c>
      <c r="AG397" s="35">
        <f>IFERROR(IF(OR($S397&lt;&gt;"Ja",VLOOKUP($D397,Listen!$A$2:$F$45,6,0)="Nein"),$Y397,$X397),0)</f>
        <v>0</v>
      </c>
      <c r="AH397" s="37">
        <f t="shared" si="161"/>
        <v>0</v>
      </c>
      <c r="AI397" s="147">
        <f>IFERROR(IF(VLOOKUP($D397,Listen!$A$2:$F$45,6,0)="Ja",MAX(BC397:BD397),D_SAV!$BC397),0)</f>
        <v>0</v>
      </c>
      <c r="AJ397" s="37">
        <f t="shared" si="162"/>
        <v>0</v>
      </c>
      <c r="AL397" s="149">
        <f t="shared" si="163"/>
        <v>0</v>
      </c>
      <c r="AM397" s="149">
        <f t="shared" si="164"/>
        <v>0</v>
      </c>
      <c r="AN397" s="149">
        <f t="shared" si="165"/>
        <v>0</v>
      </c>
      <c r="AO397" s="149">
        <f t="shared" si="166"/>
        <v>0</v>
      </c>
      <c r="AP397" s="149">
        <f t="shared" si="167"/>
        <v>0</v>
      </c>
      <c r="AQ397" s="149">
        <f t="shared" si="168"/>
        <v>0</v>
      </c>
      <c r="AR397" s="149">
        <f t="shared" si="169"/>
        <v>0</v>
      </c>
      <c r="AS397" s="149">
        <f t="shared" si="170"/>
        <v>0</v>
      </c>
      <c r="AT397" s="149">
        <f t="shared" si="171"/>
        <v>0</v>
      </c>
      <c r="AU397" s="149">
        <f t="shared" si="172"/>
        <v>0</v>
      </c>
      <c r="AV397" s="149">
        <f t="shared" si="173"/>
        <v>0</v>
      </c>
      <c r="AW397" s="149">
        <f t="shared" si="174"/>
        <v>0</v>
      </c>
      <c r="AX397" s="149">
        <f t="shared" si="175"/>
        <v>0</v>
      </c>
      <c r="AY397" s="149">
        <f t="shared" si="176"/>
        <v>0</v>
      </c>
      <c r="AZ397" s="149">
        <f t="shared" si="177"/>
        <v>0</v>
      </c>
      <c r="BA397" s="149">
        <f>IFERROR(IF(VLOOKUP($D397,Listen!$A$2:$F$45,6,0)="Ja",AX397-MAX(AY397:AZ397),AX397-AY397),0)</f>
        <v>0</v>
      </c>
      <c r="BB397" s="149">
        <f t="shared" si="178"/>
        <v>0</v>
      </c>
      <c r="BC397" s="149">
        <f t="shared" si="179"/>
        <v>0</v>
      </c>
      <c r="BD397" s="149">
        <f t="shared" si="180"/>
        <v>0</v>
      </c>
      <c r="BE397" s="149">
        <f>IFERROR(IF(VLOOKUP($D397,Listen!$A$2:$F$45,6,0)="Ja",BB397-MAX(BC397:BD397),BB397-BC397),0)</f>
        <v>0</v>
      </c>
    </row>
    <row r="398" spans="1:57" x14ac:dyDescent="0.25">
      <c r="A398" s="142">
        <v>394</v>
      </c>
      <c r="B398" s="143" t="str">
        <f>IF(AND(E398&lt;&gt;0,D398&lt;&gt;0,F398&lt;&gt;0),IF(C398&lt;&gt;0,CONCATENATE(C398,"-AGr",VLOOKUP(D398,Listen!$A$2:$D$45,4,FALSE),"-",E398,"-",F398,),CONCATENATE("AGr",VLOOKUP(D398,Listen!$A$2:$D$45,4,FALSE),"-",E398,"-",F398)),"keine vollständige ID")</f>
        <v>keine vollständige ID</v>
      </c>
      <c r="C398" s="28"/>
      <c r="D398" s="144"/>
      <c r="E398" s="144"/>
      <c r="F398" s="151"/>
      <c r="G398" s="12"/>
      <c r="H398" s="12"/>
      <c r="I398" s="12"/>
      <c r="J398" s="12"/>
      <c r="K398" s="12"/>
      <c r="L398" s="145">
        <f>IF(E398&gt;A_Stammdaten!$B$12,0,G398+H398-J398)</f>
        <v>0</v>
      </c>
      <c r="M398" s="12"/>
      <c r="N398" s="12"/>
      <c r="O398" s="12"/>
      <c r="P398" s="45">
        <f t="shared" si="158"/>
        <v>0</v>
      </c>
      <c r="Q398" s="26"/>
      <c r="R398" s="26"/>
      <c r="S398" s="26"/>
      <c r="T398" s="26"/>
      <c r="U398" s="146"/>
      <c r="V398" s="26"/>
      <c r="W398" s="46" t="str">
        <f t="shared" si="159"/>
        <v>-</v>
      </c>
      <c r="X398" s="46" t="str">
        <f t="shared" si="160"/>
        <v>-</v>
      </c>
      <c r="Y398" s="46">
        <f>IF(ISBLANK($D398),0,VLOOKUP($D398,Listen!$A$2:$C$45,2,FALSE))</f>
        <v>0</v>
      </c>
      <c r="Z398" s="46">
        <f>IF(ISBLANK($D398),0,VLOOKUP($D398,Listen!$A$2:$C$45,3,FALSE))</f>
        <v>0</v>
      </c>
      <c r="AA398" s="35">
        <f t="shared" si="157"/>
        <v>0</v>
      </c>
      <c r="AB398" s="35">
        <f t="shared" si="157"/>
        <v>0</v>
      </c>
      <c r="AC398" s="35">
        <f>IFERROR(IF(OR($R398&lt;&gt;"Ja",VLOOKUP($D398,Listen!$A$2:$F$45,5,0)="Nein",E398&lt;IF(D398="LNG Anbindungsanlagen gemäß separater Festlegung",2022,2023)),$Y398,$W398),0)</f>
        <v>0</v>
      </c>
      <c r="AD398" s="35">
        <f>IFERROR(IF(OR($R398&lt;&gt;"Ja",VLOOKUP($D398,Listen!$A$2:$F$45,5,0)="Nein",E398&lt;IF(D398="LNG Anbindungsanlagen gemäß separater Festlegung",2022,2023)),$Y398,$W398),0)</f>
        <v>0</v>
      </c>
      <c r="AE398" s="35">
        <f>IFERROR(IF(OR($S398&lt;&gt;"Ja",VLOOKUP($D398,Listen!$A$2:$F$45,6,0)="Nein"),$Y398,$X398),0)</f>
        <v>0</v>
      </c>
      <c r="AF398" s="35">
        <f>IFERROR(IF(OR($S398&lt;&gt;"Ja",VLOOKUP($D398,Listen!$A$2:$F$45,6,0)="Nein"),$Y398,$X398),0)</f>
        <v>0</v>
      </c>
      <c r="AG398" s="35">
        <f>IFERROR(IF(OR($S398&lt;&gt;"Ja",VLOOKUP($D398,Listen!$A$2:$F$45,6,0)="Nein"),$Y398,$X398),0)</f>
        <v>0</v>
      </c>
      <c r="AH398" s="37">
        <f t="shared" si="161"/>
        <v>0</v>
      </c>
      <c r="AI398" s="147">
        <f>IFERROR(IF(VLOOKUP($D398,Listen!$A$2:$F$45,6,0)="Ja",MAX(BC398:BD398),D_SAV!$BC398),0)</f>
        <v>0</v>
      </c>
      <c r="AJ398" s="37">
        <f t="shared" si="162"/>
        <v>0</v>
      </c>
      <c r="AL398" s="149">
        <f t="shared" si="163"/>
        <v>0</v>
      </c>
      <c r="AM398" s="149">
        <f t="shared" si="164"/>
        <v>0</v>
      </c>
      <c r="AN398" s="149">
        <f t="shared" si="165"/>
        <v>0</v>
      </c>
      <c r="AO398" s="149">
        <f t="shared" si="166"/>
        <v>0</v>
      </c>
      <c r="AP398" s="149">
        <f t="shared" si="167"/>
        <v>0</v>
      </c>
      <c r="AQ398" s="149">
        <f t="shared" si="168"/>
        <v>0</v>
      </c>
      <c r="AR398" s="149">
        <f t="shared" si="169"/>
        <v>0</v>
      </c>
      <c r="AS398" s="149">
        <f t="shared" si="170"/>
        <v>0</v>
      </c>
      <c r="AT398" s="149">
        <f t="shared" si="171"/>
        <v>0</v>
      </c>
      <c r="AU398" s="149">
        <f t="shared" si="172"/>
        <v>0</v>
      </c>
      <c r="AV398" s="149">
        <f t="shared" si="173"/>
        <v>0</v>
      </c>
      <c r="AW398" s="149">
        <f t="shared" si="174"/>
        <v>0</v>
      </c>
      <c r="AX398" s="149">
        <f t="shared" si="175"/>
        <v>0</v>
      </c>
      <c r="AY398" s="149">
        <f t="shared" si="176"/>
        <v>0</v>
      </c>
      <c r="AZ398" s="149">
        <f t="shared" si="177"/>
        <v>0</v>
      </c>
      <c r="BA398" s="149">
        <f>IFERROR(IF(VLOOKUP($D398,Listen!$A$2:$F$45,6,0)="Ja",AX398-MAX(AY398:AZ398),AX398-AY398),0)</f>
        <v>0</v>
      </c>
      <c r="BB398" s="149">
        <f t="shared" si="178"/>
        <v>0</v>
      </c>
      <c r="BC398" s="149">
        <f t="shared" si="179"/>
        <v>0</v>
      </c>
      <c r="BD398" s="149">
        <f t="shared" si="180"/>
        <v>0</v>
      </c>
      <c r="BE398" s="149">
        <f>IFERROR(IF(VLOOKUP($D398,Listen!$A$2:$F$45,6,0)="Ja",BB398-MAX(BC398:BD398),BB398-BC398),0)</f>
        <v>0</v>
      </c>
    </row>
    <row r="399" spans="1:57" x14ac:dyDescent="0.25">
      <c r="A399" s="142">
        <v>395</v>
      </c>
      <c r="B399" s="143" t="str">
        <f>IF(AND(E399&lt;&gt;0,D399&lt;&gt;0,F399&lt;&gt;0),IF(C399&lt;&gt;0,CONCATENATE(C399,"-AGr",VLOOKUP(D399,Listen!$A$2:$D$45,4,FALSE),"-",E399,"-",F399,),CONCATENATE("AGr",VLOOKUP(D399,Listen!$A$2:$D$45,4,FALSE),"-",E399,"-",F399)),"keine vollständige ID")</f>
        <v>keine vollständige ID</v>
      </c>
      <c r="C399" s="28"/>
      <c r="D399" s="144"/>
      <c r="E399" s="144"/>
      <c r="F399" s="151"/>
      <c r="G399" s="12"/>
      <c r="H399" s="12"/>
      <c r="I399" s="12"/>
      <c r="J399" s="12"/>
      <c r="K399" s="12"/>
      <c r="L399" s="145">
        <f>IF(E399&gt;A_Stammdaten!$B$12,0,G399+H399-J399)</f>
        <v>0</v>
      </c>
      <c r="M399" s="12"/>
      <c r="N399" s="12"/>
      <c r="O399" s="12"/>
      <c r="P399" s="45">
        <f t="shared" si="158"/>
        <v>0</v>
      </c>
      <c r="Q399" s="26"/>
      <c r="R399" s="26"/>
      <c r="S399" s="26"/>
      <c r="T399" s="26"/>
      <c r="U399" s="146"/>
      <c r="V399" s="26"/>
      <c r="W399" s="46" t="str">
        <f t="shared" si="159"/>
        <v>-</v>
      </c>
      <c r="X399" s="46" t="str">
        <f t="shared" si="160"/>
        <v>-</v>
      </c>
      <c r="Y399" s="46">
        <f>IF(ISBLANK($D399),0,VLOOKUP($D399,Listen!$A$2:$C$45,2,FALSE))</f>
        <v>0</v>
      </c>
      <c r="Z399" s="46">
        <f>IF(ISBLANK($D399),0,VLOOKUP($D399,Listen!$A$2:$C$45,3,FALSE))</f>
        <v>0</v>
      </c>
      <c r="AA399" s="35">
        <f t="shared" si="157"/>
        <v>0</v>
      </c>
      <c r="AB399" s="35">
        <f t="shared" si="157"/>
        <v>0</v>
      </c>
      <c r="AC399" s="35">
        <f>IFERROR(IF(OR($R399&lt;&gt;"Ja",VLOOKUP($D399,Listen!$A$2:$F$45,5,0)="Nein",E399&lt;IF(D399="LNG Anbindungsanlagen gemäß separater Festlegung",2022,2023)),$Y399,$W399),0)</f>
        <v>0</v>
      </c>
      <c r="AD399" s="35">
        <f>IFERROR(IF(OR($R399&lt;&gt;"Ja",VLOOKUP($D399,Listen!$A$2:$F$45,5,0)="Nein",E399&lt;IF(D399="LNG Anbindungsanlagen gemäß separater Festlegung",2022,2023)),$Y399,$W399),0)</f>
        <v>0</v>
      </c>
      <c r="AE399" s="35">
        <f>IFERROR(IF(OR($S399&lt;&gt;"Ja",VLOOKUP($D399,Listen!$A$2:$F$45,6,0)="Nein"),$Y399,$X399),0)</f>
        <v>0</v>
      </c>
      <c r="AF399" s="35">
        <f>IFERROR(IF(OR($S399&lt;&gt;"Ja",VLOOKUP($D399,Listen!$A$2:$F$45,6,0)="Nein"),$Y399,$X399),0)</f>
        <v>0</v>
      </c>
      <c r="AG399" s="35">
        <f>IFERROR(IF(OR($S399&lt;&gt;"Ja",VLOOKUP($D399,Listen!$A$2:$F$45,6,0)="Nein"),$Y399,$X399),0)</f>
        <v>0</v>
      </c>
      <c r="AH399" s="37">
        <f t="shared" si="161"/>
        <v>0</v>
      </c>
      <c r="AI399" s="147">
        <f>IFERROR(IF(VLOOKUP($D399,Listen!$A$2:$F$45,6,0)="Ja",MAX(BC399:BD399),D_SAV!$BC399),0)</f>
        <v>0</v>
      </c>
      <c r="AJ399" s="37">
        <f t="shared" si="162"/>
        <v>0</v>
      </c>
      <c r="AL399" s="149">
        <f t="shared" si="163"/>
        <v>0</v>
      </c>
      <c r="AM399" s="149">
        <f t="shared" si="164"/>
        <v>0</v>
      </c>
      <c r="AN399" s="149">
        <f t="shared" si="165"/>
        <v>0</v>
      </c>
      <c r="AO399" s="149">
        <f t="shared" si="166"/>
        <v>0</v>
      </c>
      <c r="AP399" s="149">
        <f t="shared" si="167"/>
        <v>0</v>
      </c>
      <c r="AQ399" s="149">
        <f t="shared" si="168"/>
        <v>0</v>
      </c>
      <c r="AR399" s="149">
        <f t="shared" si="169"/>
        <v>0</v>
      </c>
      <c r="AS399" s="149">
        <f t="shared" si="170"/>
        <v>0</v>
      </c>
      <c r="AT399" s="149">
        <f t="shared" si="171"/>
        <v>0</v>
      </c>
      <c r="AU399" s="149">
        <f t="shared" si="172"/>
        <v>0</v>
      </c>
      <c r="AV399" s="149">
        <f t="shared" si="173"/>
        <v>0</v>
      </c>
      <c r="AW399" s="149">
        <f t="shared" si="174"/>
        <v>0</v>
      </c>
      <c r="AX399" s="149">
        <f t="shared" si="175"/>
        <v>0</v>
      </c>
      <c r="AY399" s="149">
        <f t="shared" si="176"/>
        <v>0</v>
      </c>
      <c r="AZ399" s="149">
        <f t="shared" si="177"/>
        <v>0</v>
      </c>
      <c r="BA399" s="149">
        <f>IFERROR(IF(VLOOKUP($D399,Listen!$A$2:$F$45,6,0)="Ja",AX399-MAX(AY399:AZ399),AX399-AY399),0)</f>
        <v>0</v>
      </c>
      <c r="BB399" s="149">
        <f t="shared" si="178"/>
        <v>0</v>
      </c>
      <c r="BC399" s="149">
        <f t="shared" si="179"/>
        <v>0</v>
      </c>
      <c r="BD399" s="149">
        <f t="shared" si="180"/>
        <v>0</v>
      </c>
      <c r="BE399" s="149">
        <f>IFERROR(IF(VLOOKUP($D399,Listen!$A$2:$F$45,6,0)="Ja",BB399-MAX(BC399:BD399),BB399-BC399),0)</f>
        <v>0</v>
      </c>
    </row>
    <row r="400" spans="1:57" x14ac:dyDescent="0.25">
      <c r="A400" s="142">
        <v>396</v>
      </c>
      <c r="B400" s="143" t="str">
        <f>IF(AND(E400&lt;&gt;0,D400&lt;&gt;0,F400&lt;&gt;0),IF(C400&lt;&gt;0,CONCATENATE(C400,"-AGr",VLOOKUP(D400,Listen!$A$2:$D$45,4,FALSE),"-",E400,"-",F400,),CONCATENATE("AGr",VLOOKUP(D400,Listen!$A$2:$D$45,4,FALSE),"-",E400,"-",F400)),"keine vollständige ID")</f>
        <v>keine vollständige ID</v>
      </c>
      <c r="C400" s="28"/>
      <c r="D400" s="144"/>
      <c r="E400" s="144"/>
      <c r="F400" s="151"/>
      <c r="G400" s="12"/>
      <c r="H400" s="12"/>
      <c r="I400" s="12"/>
      <c r="J400" s="12"/>
      <c r="K400" s="12"/>
      <c r="L400" s="145">
        <f>IF(E400&gt;A_Stammdaten!$B$12,0,G400+H400-J400)</f>
        <v>0</v>
      </c>
      <c r="M400" s="12"/>
      <c r="N400" s="12"/>
      <c r="O400" s="12"/>
      <c r="P400" s="45">
        <f t="shared" si="158"/>
        <v>0</v>
      </c>
      <c r="Q400" s="26"/>
      <c r="R400" s="26"/>
      <c r="S400" s="26"/>
      <c r="T400" s="26"/>
      <c r="U400" s="146"/>
      <c r="V400" s="26"/>
      <c r="W400" s="46" t="str">
        <f t="shared" si="159"/>
        <v>-</v>
      </c>
      <c r="X400" s="46" t="str">
        <f t="shared" si="160"/>
        <v>-</v>
      </c>
      <c r="Y400" s="46">
        <f>IF(ISBLANK($D400),0,VLOOKUP($D400,Listen!$A$2:$C$45,2,FALSE))</f>
        <v>0</v>
      </c>
      <c r="Z400" s="46">
        <f>IF(ISBLANK($D400),0,VLOOKUP($D400,Listen!$A$2:$C$45,3,FALSE))</f>
        <v>0</v>
      </c>
      <c r="AA400" s="35">
        <f t="shared" si="157"/>
        <v>0</v>
      </c>
      <c r="AB400" s="35">
        <f t="shared" si="157"/>
        <v>0</v>
      </c>
      <c r="AC400" s="35">
        <f>IFERROR(IF(OR($R400&lt;&gt;"Ja",VLOOKUP($D400,Listen!$A$2:$F$45,5,0)="Nein",E400&lt;IF(D400="LNG Anbindungsanlagen gemäß separater Festlegung",2022,2023)),$Y400,$W400),0)</f>
        <v>0</v>
      </c>
      <c r="AD400" s="35">
        <f>IFERROR(IF(OR($R400&lt;&gt;"Ja",VLOOKUP($D400,Listen!$A$2:$F$45,5,0)="Nein",E400&lt;IF(D400="LNG Anbindungsanlagen gemäß separater Festlegung",2022,2023)),$Y400,$W400),0)</f>
        <v>0</v>
      </c>
      <c r="AE400" s="35">
        <f>IFERROR(IF(OR($S400&lt;&gt;"Ja",VLOOKUP($D400,Listen!$A$2:$F$45,6,0)="Nein"),$Y400,$X400),0)</f>
        <v>0</v>
      </c>
      <c r="AF400" s="35">
        <f>IFERROR(IF(OR($S400&lt;&gt;"Ja",VLOOKUP($D400,Listen!$A$2:$F$45,6,0)="Nein"),$Y400,$X400),0)</f>
        <v>0</v>
      </c>
      <c r="AG400" s="35">
        <f>IFERROR(IF(OR($S400&lt;&gt;"Ja",VLOOKUP($D400,Listen!$A$2:$F$45,6,0)="Nein"),$Y400,$X400),0)</f>
        <v>0</v>
      </c>
      <c r="AH400" s="37">
        <f t="shared" si="161"/>
        <v>0</v>
      </c>
      <c r="AI400" s="147">
        <f>IFERROR(IF(VLOOKUP($D400,Listen!$A$2:$F$45,6,0)="Ja",MAX(BC400:BD400),D_SAV!$BC400),0)</f>
        <v>0</v>
      </c>
      <c r="AJ400" s="37">
        <f t="shared" si="162"/>
        <v>0</v>
      </c>
      <c r="AL400" s="149">
        <f t="shared" si="163"/>
        <v>0</v>
      </c>
      <c r="AM400" s="149">
        <f t="shared" si="164"/>
        <v>0</v>
      </c>
      <c r="AN400" s="149">
        <f t="shared" si="165"/>
        <v>0</v>
      </c>
      <c r="AO400" s="149">
        <f t="shared" si="166"/>
        <v>0</v>
      </c>
      <c r="AP400" s="149">
        <f t="shared" si="167"/>
        <v>0</v>
      </c>
      <c r="AQ400" s="149">
        <f t="shared" si="168"/>
        <v>0</v>
      </c>
      <c r="AR400" s="149">
        <f t="shared" si="169"/>
        <v>0</v>
      </c>
      <c r="AS400" s="149">
        <f t="shared" si="170"/>
        <v>0</v>
      </c>
      <c r="AT400" s="149">
        <f t="shared" si="171"/>
        <v>0</v>
      </c>
      <c r="AU400" s="149">
        <f t="shared" si="172"/>
        <v>0</v>
      </c>
      <c r="AV400" s="149">
        <f t="shared" si="173"/>
        <v>0</v>
      </c>
      <c r="AW400" s="149">
        <f t="shared" si="174"/>
        <v>0</v>
      </c>
      <c r="AX400" s="149">
        <f t="shared" si="175"/>
        <v>0</v>
      </c>
      <c r="AY400" s="149">
        <f t="shared" si="176"/>
        <v>0</v>
      </c>
      <c r="AZ400" s="149">
        <f t="shared" si="177"/>
        <v>0</v>
      </c>
      <c r="BA400" s="149">
        <f>IFERROR(IF(VLOOKUP($D400,Listen!$A$2:$F$45,6,0)="Ja",AX400-MAX(AY400:AZ400),AX400-AY400),0)</f>
        <v>0</v>
      </c>
      <c r="BB400" s="149">
        <f t="shared" si="178"/>
        <v>0</v>
      </c>
      <c r="BC400" s="149">
        <f t="shared" si="179"/>
        <v>0</v>
      </c>
      <c r="BD400" s="149">
        <f t="shared" si="180"/>
        <v>0</v>
      </c>
      <c r="BE400" s="149">
        <f>IFERROR(IF(VLOOKUP($D400,Listen!$A$2:$F$45,6,0)="Ja",BB400-MAX(BC400:BD400),BB400-BC400),0)</f>
        <v>0</v>
      </c>
    </row>
    <row r="401" spans="1:57" x14ac:dyDescent="0.25">
      <c r="A401" s="142">
        <v>397</v>
      </c>
      <c r="B401" s="143" t="str">
        <f>IF(AND(E401&lt;&gt;0,D401&lt;&gt;0,F401&lt;&gt;0),IF(C401&lt;&gt;0,CONCATENATE(C401,"-AGr",VLOOKUP(D401,Listen!$A$2:$D$45,4,FALSE),"-",E401,"-",F401,),CONCATENATE("AGr",VLOOKUP(D401,Listen!$A$2:$D$45,4,FALSE),"-",E401,"-",F401)),"keine vollständige ID")</f>
        <v>keine vollständige ID</v>
      </c>
      <c r="C401" s="28"/>
      <c r="D401" s="144"/>
      <c r="E401" s="144"/>
      <c r="F401" s="151"/>
      <c r="G401" s="12"/>
      <c r="H401" s="12"/>
      <c r="I401" s="12"/>
      <c r="J401" s="12"/>
      <c r="K401" s="12"/>
      <c r="L401" s="145">
        <f>IF(E401&gt;A_Stammdaten!$B$12,0,G401+H401-J401)</f>
        <v>0</v>
      </c>
      <c r="M401" s="12"/>
      <c r="N401" s="12"/>
      <c r="O401" s="12"/>
      <c r="P401" s="45">
        <f t="shared" si="158"/>
        <v>0</v>
      </c>
      <c r="Q401" s="26"/>
      <c r="R401" s="26"/>
      <c r="S401" s="26"/>
      <c r="T401" s="26"/>
      <c r="U401" s="146"/>
      <c r="V401" s="26"/>
      <c r="W401" s="46" t="str">
        <f t="shared" si="159"/>
        <v>-</v>
      </c>
      <c r="X401" s="46" t="str">
        <f t="shared" si="160"/>
        <v>-</v>
      </c>
      <c r="Y401" s="46">
        <f>IF(ISBLANK($D401),0,VLOOKUP($D401,Listen!$A$2:$C$45,2,FALSE))</f>
        <v>0</v>
      </c>
      <c r="Z401" s="46">
        <f>IF(ISBLANK($D401),0,VLOOKUP($D401,Listen!$A$2:$C$45,3,FALSE))</f>
        <v>0</v>
      </c>
      <c r="AA401" s="35">
        <f t="shared" si="157"/>
        <v>0</v>
      </c>
      <c r="AB401" s="35">
        <f t="shared" si="157"/>
        <v>0</v>
      </c>
      <c r="AC401" s="35">
        <f>IFERROR(IF(OR($R401&lt;&gt;"Ja",VLOOKUP($D401,Listen!$A$2:$F$45,5,0)="Nein",E401&lt;IF(D401="LNG Anbindungsanlagen gemäß separater Festlegung",2022,2023)),$Y401,$W401),0)</f>
        <v>0</v>
      </c>
      <c r="AD401" s="35">
        <f>IFERROR(IF(OR($R401&lt;&gt;"Ja",VLOOKUP($D401,Listen!$A$2:$F$45,5,0)="Nein",E401&lt;IF(D401="LNG Anbindungsanlagen gemäß separater Festlegung",2022,2023)),$Y401,$W401),0)</f>
        <v>0</v>
      </c>
      <c r="AE401" s="35">
        <f>IFERROR(IF(OR($S401&lt;&gt;"Ja",VLOOKUP($D401,Listen!$A$2:$F$45,6,0)="Nein"),$Y401,$X401),0)</f>
        <v>0</v>
      </c>
      <c r="AF401" s="35">
        <f>IFERROR(IF(OR($S401&lt;&gt;"Ja",VLOOKUP($D401,Listen!$A$2:$F$45,6,0)="Nein"),$Y401,$X401),0)</f>
        <v>0</v>
      </c>
      <c r="AG401" s="35">
        <f>IFERROR(IF(OR($S401&lt;&gt;"Ja",VLOOKUP($D401,Listen!$A$2:$F$45,6,0)="Nein"),$Y401,$X401),0)</f>
        <v>0</v>
      </c>
      <c r="AH401" s="37">
        <f t="shared" si="161"/>
        <v>0</v>
      </c>
      <c r="AI401" s="147">
        <f>IFERROR(IF(VLOOKUP($D401,Listen!$A$2:$F$45,6,0)="Ja",MAX(BC401:BD401),D_SAV!$BC401),0)</f>
        <v>0</v>
      </c>
      <c r="AJ401" s="37">
        <f t="shared" si="162"/>
        <v>0</v>
      </c>
      <c r="AL401" s="149">
        <f t="shared" si="163"/>
        <v>0</v>
      </c>
      <c r="AM401" s="149">
        <f t="shared" si="164"/>
        <v>0</v>
      </c>
      <c r="AN401" s="149">
        <f t="shared" si="165"/>
        <v>0</v>
      </c>
      <c r="AO401" s="149">
        <f t="shared" si="166"/>
        <v>0</v>
      </c>
      <c r="AP401" s="149">
        <f t="shared" si="167"/>
        <v>0</v>
      </c>
      <c r="AQ401" s="149">
        <f t="shared" si="168"/>
        <v>0</v>
      </c>
      <c r="AR401" s="149">
        <f t="shared" si="169"/>
        <v>0</v>
      </c>
      <c r="AS401" s="149">
        <f t="shared" si="170"/>
        <v>0</v>
      </c>
      <c r="AT401" s="149">
        <f t="shared" si="171"/>
        <v>0</v>
      </c>
      <c r="AU401" s="149">
        <f t="shared" si="172"/>
        <v>0</v>
      </c>
      <c r="AV401" s="149">
        <f t="shared" si="173"/>
        <v>0</v>
      </c>
      <c r="AW401" s="149">
        <f t="shared" si="174"/>
        <v>0</v>
      </c>
      <c r="AX401" s="149">
        <f t="shared" si="175"/>
        <v>0</v>
      </c>
      <c r="AY401" s="149">
        <f t="shared" si="176"/>
        <v>0</v>
      </c>
      <c r="AZ401" s="149">
        <f t="shared" si="177"/>
        <v>0</v>
      </c>
      <c r="BA401" s="149">
        <f>IFERROR(IF(VLOOKUP($D401,Listen!$A$2:$F$45,6,0)="Ja",AX401-MAX(AY401:AZ401),AX401-AY401),0)</f>
        <v>0</v>
      </c>
      <c r="BB401" s="149">
        <f t="shared" si="178"/>
        <v>0</v>
      </c>
      <c r="BC401" s="149">
        <f t="shared" si="179"/>
        <v>0</v>
      </c>
      <c r="BD401" s="149">
        <f t="shared" si="180"/>
        <v>0</v>
      </c>
      <c r="BE401" s="149">
        <f>IFERROR(IF(VLOOKUP($D401,Listen!$A$2:$F$45,6,0)="Ja",BB401-MAX(BC401:BD401),BB401-BC401),0)</f>
        <v>0</v>
      </c>
    </row>
    <row r="402" spans="1:57" x14ac:dyDescent="0.25">
      <c r="A402" s="142">
        <v>398</v>
      </c>
      <c r="B402" s="143" t="str">
        <f>IF(AND(E402&lt;&gt;0,D402&lt;&gt;0,F402&lt;&gt;0),IF(C402&lt;&gt;0,CONCATENATE(C402,"-AGr",VLOOKUP(D402,Listen!$A$2:$D$45,4,FALSE),"-",E402,"-",F402,),CONCATENATE("AGr",VLOOKUP(D402,Listen!$A$2:$D$45,4,FALSE),"-",E402,"-",F402)),"keine vollständige ID")</f>
        <v>keine vollständige ID</v>
      </c>
      <c r="C402" s="28"/>
      <c r="D402" s="144"/>
      <c r="E402" s="144"/>
      <c r="F402" s="151"/>
      <c r="G402" s="12"/>
      <c r="H402" s="12"/>
      <c r="I402" s="12"/>
      <c r="J402" s="12"/>
      <c r="K402" s="12"/>
      <c r="L402" s="145">
        <f>IF(E402&gt;A_Stammdaten!$B$12,0,G402+H402-J402)</f>
        <v>0</v>
      </c>
      <c r="M402" s="12"/>
      <c r="N402" s="12"/>
      <c r="O402" s="12"/>
      <c r="P402" s="45">
        <f t="shared" si="158"/>
        <v>0</v>
      </c>
      <c r="Q402" s="26"/>
      <c r="R402" s="26"/>
      <c r="S402" s="26"/>
      <c r="T402" s="26"/>
      <c r="U402" s="146"/>
      <c r="V402" s="26"/>
      <c r="W402" s="46" t="str">
        <f t="shared" si="159"/>
        <v>-</v>
      </c>
      <c r="X402" s="46" t="str">
        <f t="shared" si="160"/>
        <v>-</v>
      </c>
      <c r="Y402" s="46">
        <f>IF(ISBLANK($D402),0,VLOOKUP($D402,Listen!$A$2:$C$45,2,FALSE))</f>
        <v>0</v>
      </c>
      <c r="Z402" s="46">
        <f>IF(ISBLANK($D402),0,VLOOKUP($D402,Listen!$A$2:$C$45,3,FALSE))</f>
        <v>0</v>
      </c>
      <c r="AA402" s="35">
        <f t="shared" si="157"/>
        <v>0</v>
      </c>
      <c r="AB402" s="35">
        <f t="shared" si="157"/>
        <v>0</v>
      </c>
      <c r="AC402" s="35">
        <f>IFERROR(IF(OR($R402&lt;&gt;"Ja",VLOOKUP($D402,Listen!$A$2:$F$45,5,0)="Nein",E402&lt;IF(D402="LNG Anbindungsanlagen gemäß separater Festlegung",2022,2023)),$Y402,$W402),0)</f>
        <v>0</v>
      </c>
      <c r="AD402" s="35">
        <f>IFERROR(IF(OR($R402&lt;&gt;"Ja",VLOOKUP($D402,Listen!$A$2:$F$45,5,0)="Nein",E402&lt;IF(D402="LNG Anbindungsanlagen gemäß separater Festlegung",2022,2023)),$Y402,$W402),0)</f>
        <v>0</v>
      </c>
      <c r="AE402" s="35">
        <f>IFERROR(IF(OR($S402&lt;&gt;"Ja",VLOOKUP($D402,Listen!$A$2:$F$45,6,0)="Nein"),$Y402,$X402),0)</f>
        <v>0</v>
      </c>
      <c r="AF402" s="35">
        <f>IFERROR(IF(OR($S402&lt;&gt;"Ja",VLOOKUP($D402,Listen!$A$2:$F$45,6,0)="Nein"),$Y402,$X402),0)</f>
        <v>0</v>
      </c>
      <c r="AG402" s="35">
        <f>IFERROR(IF(OR($S402&lt;&gt;"Ja",VLOOKUP($D402,Listen!$A$2:$F$45,6,0)="Nein"),$Y402,$X402),0)</f>
        <v>0</v>
      </c>
      <c r="AH402" s="37">
        <f t="shared" si="161"/>
        <v>0</v>
      </c>
      <c r="AI402" s="147">
        <f>IFERROR(IF(VLOOKUP($D402,Listen!$A$2:$F$45,6,0)="Ja",MAX(BC402:BD402),D_SAV!$BC402),0)</f>
        <v>0</v>
      </c>
      <c r="AJ402" s="37">
        <f t="shared" si="162"/>
        <v>0</v>
      </c>
      <c r="AL402" s="149">
        <f t="shared" si="163"/>
        <v>0</v>
      </c>
      <c r="AM402" s="149">
        <f t="shared" si="164"/>
        <v>0</v>
      </c>
      <c r="AN402" s="149">
        <f t="shared" si="165"/>
        <v>0</v>
      </c>
      <c r="AO402" s="149">
        <f t="shared" si="166"/>
        <v>0</v>
      </c>
      <c r="AP402" s="149">
        <f t="shared" si="167"/>
        <v>0</v>
      </c>
      <c r="AQ402" s="149">
        <f t="shared" si="168"/>
        <v>0</v>
      </c>
      <c r="AR402" s="149">
        <f t="shared" si="169"/>
        <v>0</v>
      </c>
      <c r="AS402" s="149">
        <f t="shared" si="170"/>
        <v>0</v>
      </c>
      <c r="AT402" s="149">
        <f t="shared" si="171"/>
        <v>0</v>
      </c>
      <c r="AU402" s="149">
        <f t="shared" si="172"/>
        <v>0</v>
      </c>
      <c r="AV402" s="149">
        <f t="shared" si="173"/>
        <v>0</v>
      </c>
      <c r="AW402" s="149">
        <f t="shared" si="174"/>
        <v>0</v>
      </c>
      <c r="AX402" s="149">
        <f t="shared" si="175"/>
        <v>0</v>
      </c>
      <c r="AY402" s="149">
        <f t="shared" si="176"/>
        <v>0</v>
      </c>
      <c r="AZ402" s="149">
        <f t="shared" si="177"/>
        <v>0</v>
      </c>
      <c r="BA402" s="149">
        <f>IFERROR(IF(VLOOKUP($D402,Listen!$A$2:$F$45,6,0)="Ja",AX402-MAX(AY402:AZ402),AX402-AY402),0)</f>
        <v>0</v>
      </c>
      <c r="BB402" s="149">
        <f t="shared" si="178"/>
        <v>0</v>
      </c>
      <c r="BC402" s="149">
        <f t="shared" si="179"/>
        <v>0</v>
      </c>
      <c r="BD402" s="149">
        <f t="shared" si="180"/>
        <v>0</v>
      </c>
      <c r="BE402" s="149">
        <f>IFERROR(IF(VLOOKUP($D402,Listen!$A$2:$F$45,6,0)="Ja",BB402-MAX(BC402:BD402),BB402-BC402),0)</f>
        <v>0</v>
      </c>
    </row>
    <row r="403" spans="1:57" x14ac:dyDescent="0.25">
      <c r="A403" s="142">
        <v>399</v>
      </c>
      <c r="B403" s="143" t="str">
        <f>IF(AND(E403&lt;&gt;0,D403&lt;&gt;0,F403&lt;&gt;0),IF(C403&lt;&gt;0,CONCATENATE(C403,"-AGr",VLOOKUP(D403,Listen!$A$2:$D$45,4,FALSE),"-",E403,"-",F403,),CONCATENATE("AGr",VLOOKUP(D403,Listen!$A$2:$D$45,4,FALSE),"-",E403,"-",F403)),"keine vollständige ID")</f>
        <v>keine vollständige ID</v>
      </c>
      <c r="C403" s="28"/>
      <c r="D403" s="144"/>
      <c r="E403" s="144"/>
      <c r="F403" s="151"/>
      <c r="G403" s="12"/>
      <c r="H403" s="12"/>
      <c r="I403" s="12"/>
      <c r="J403" s="12"/>
      <c r="K403" s="12"/>
      <c r="L403" s="145">
        <f>IF(E403&gt;A_Stammdaten!$B$12,0,G403+H403-J403)</f>
        <v>0</v>
      </c>
      <c r="M403" s="12"/>
      <c r="N403" s="12"/>
      <c r="O403" s="12"/>
      <c r="P403" s="45">
        <f t="shared" si="158"/>
        <v>0</v>
      </c>
      <c r="Q403" s="26"/>
      <c r="R403" s="26"/>
      <c r="S403" s="26"/>
      <c r="T403" s="26"/>
      <c r="U403" s="146"/>
      <c r="V403" s="26"/>
      <c r="W403" s="46" t="str">
        <f t="shared" si="159"/>
        <v>-</v>
      </c>
      <c r="X403" s="46" t="str">
        <f t="shared" si="160"/>
        <v>-</v>
      </c>
      <c r="Y403" s="46">
        <f>IF(ISBLANK($D403),0,VLOOKUP($D403,Listen!$A$2:$C$45,2,FALSE))</f>
        <v>0</v>
      </c>
      <c r="Z403" s="46">
        <f>IF(ISBLANK($D403),0,VLOOKUP($D403,Listen!$A$2:$C$45,3,FALSE))</f>
        <v>0</v>
      </c>
      <c r="AA403" s="35">
        <f t="shared" si="157"/>
        <v>0</v>
      </c>
      <c r="AB403" s="35">
        <f t="shared" si="157"/>
        <v>0</v>
      </c>
      <c r="AC403" s="35">
        <f>IFERROR(IF(OR($R403&lt;&gt;"Ja",VLOOKUP($D403,Listen!$A$2:$F$45,5,0)="Nein",E403&lt;IF(D403="LNG Anbindungsanlagen gemäß separater Festlegung",2022,2023)),$Y403,$W403),0)</f>
        <v>0</v>
      </c>
      <c r="AD403" s="35">
        <f>IFERROR(IF(OR($R403&lt;&gt;"Ja",VLOOKUP($D403,Listen!$A$2:$F$45,5,0)="Nein",E403&lt;IF(D403="LNG Anbindungsanlagen gemäß separater Festlegung",2022,2023)),$Y403,$W403),0)</f>
        <v>0</v>
      </c>
      <c r="AE403" s="35">
        <f>IFERROR(IF(OR($S403&lt;&gt;"Ja",VLOOKUP($D403,Listen!$A$2:$F$45,6,0)="Nein"),$Y403,$X403),0)</f>
        <v>0</v>
      </c>
      <c r="AF403" s="35">
        <f>IFERROR(IF(OR($S403&lt;&gt;"Ja",VLOOKUP($D403,Listen!$A$2:$F$45,6,0)="Nein"),$Y403,$X403),0)</f>
        <v>0</v>
      </c>
      <c r="AG403" s="35">
        <f>IFERROR(IF(OR($S403&lt;&gt;"Ja",VLOOKUP($D403,Listen!$A$2:$F$45,6,0)="Nein"),$Y403,$X403),0)</f>
        <v>0</v>
      </c>
      <c r="AH403" s="37">
        <f t="shared" si="161"/>
        <v>0</v>
      </c>
      <c r="AI403" s="147">
        <f>IFERROR(IF(VLOOKUP($D403,Listen!$A$2:$F$45,6,0)="Ja",MAX(BC403:BD403),D_SAV!$BC403),0)</f>
        <v>0</v>
      </c>
      <c r="AJ403" s="37">
        <f t="shared" si="162"/>
        <v>0</v>
      </c>
      <c r="AL403" s="149">
        <f t="shared" si="163"/>
        <v>0</v>
      </c>
      <c r="AM403" s="149">
        <f t="shared" si="164"/>
        <v>0</v>
      </c>
      <c r="AN403" s="149">
        <f t="shared" si="165"/>
        <v>0</v>
      </c>
      <c r="AO403" s="149">
        <f t="shared" si="166"/>
        <v>0</v>
      </c>
      <c r="AP403" s="149">
        <f t="shared" si="167"/>
        <v>0</v>
      </c>
      <c r="AQ403" s="149">
        <f t="shared" si="168"/>
        <v>0</v>
      </c>
      <c r="AR403" s="149">
        <f t="shared" si="169"/>
        <v>0</v>
      </c>
      <c r="AS403" s="149">
        <f t="shared" si="170"/>
        <v>0</v>
      </c>
      <c r="AT403" s="149">
        <f t="shared" si="171"/>
        <v>0</v>
      </c>
      <c r="AU403" s="149">
        <f t="shared" si="172"/>
        <v>0</v>
      </c>
      <c r="AV403" s="149">
        <f t="shared" si="173"/>
        <v>0</v>
      </c>
      <c r="AW403" s="149">
        <f t="shared" si="174"/>
        <v>0</v>
      </c>
      <c r="AX403" s="149">
        <f t="shared" si="175"/>
        <v>0</v>
      </c>
      <c r="AY403" s="149">
        <f t="shared" si="176"/>
        <v>0</v>
      </c>
      <c r="AZ403" s="149">
        <f t="shared" si="177"/>
        <v>0</v>
      </c>
      <c r="BA403" s="149">
        <f>IFERROR(IF(VLOOKUP($D403,Listen!$A$2:$F$45,6,0)="Ja",AX403-MAX(AY403:AZ403),AX403-AY403),0)</f>
        <v>0</v>
      </c>
      <c r="BB403" s="149">
        <f t="shared" si="178"/>
        <v>0</v>
      </c>
      <c r="BC403" s="149">
        <f t="shared" si="179"/>
        <v>0</v>
      </c>
      <c r="BD403" s="149">
        <f t="shared" si="180"/>
        <v>0</v>
      </c>
      <c r="BE403" s="149">
        <f>IFERROR(IF(VLOOKUP($D403,Listen!$A$2:$F$45,6,0)="Ja",BB403-MAX(BC403:BD403),BB403-BC403),0)</f>
        <v>0</v>
      </c>
    </row>
    <row r="404" spans="1:57" x14ac:dyDescent="0.25">
      <c r="A404" s="142">
        <v>400</v>
      </c>
      <c r="B404" s="143" t="str">
        <f>IF(AND(E404&lt;&gt;0,D404&lt;&gt;0,F404&lt;&gt;0),IF(C404&lt;&gt;0,CONCATENATE(C404,"-AGr",VLOOKUP(D404,Listen!$A$2:$D$45,4,FALSE),"-",E404,"-",F404,),CONCATENATE("AGr",VLOOKUP(D404,Listen!$A$2:$D$45,4,FALSE),"-",E404,"-",F404)),"keine vollständige ID")</f>
        <v>keine vollständige ID</v>
      </c>
      <c r="C404" s="28"/>
      <c r="D404" s="144"/>
      <c r="E404" s="144"/>
      <c r="F404" s="151"/>
      <c r="G404" s="12"/>
      <c r="H404" s="12"/>
      <c r="I404" s="12"/>
      <c r="J404" s="12"/>
      <c r="K404" s="12"/>
      <c r="L404" s="145">
        <f>IF(E404&gt;A_Stammdaten!$B$12,0,G404+H404-J404)</f>
        <v>0</v>
      </c>
      <c r="M404" s="12"/>
      <c r="N404" s="12"/>
      <c r="O404" s="12"/>
      <c r="P404" s="45">
        <f t="shared" si="158"/>
        <v>0</v>
      </c>
      <c r="Q404" s="26"/>
      <c r="R404" s="26"/>
      <c r="S404" s="26"/>
      <c r="T404" s="26"/>
      <c r="U404" s="146"/>
      <c r="V404" s="26"/>
      <c r="W404" s="46" t="str">
        <f t="shared" si="159"/>
        <v>-</v>
      </c>
      <c r="X404" s="46" t="str">
        <f t="shared" si="160"/>
        <v>-</v>
      </c>
      <c r="Y404" s="46">
        <f>IF(ISBLANK($D404),0,VLOOKUP($D404,Listen!$A$2:$C$45,2,FALSE))</f>
        <v>0</v>
      </c>
      <c r="Z404" s="46">
        <f>IF(ISBLANK($D404),0,VLOOKUP($D404,Listen!$A$2:$C$45,3,FALSE))</f>
        <v>0</v>
      </c>
      <c r="AA404" s="35">
        <f t="shared" si="157"/>
        <v>0</v>
      </c>
      <c r="AB404" s="35">
        <f t="shared" si="157"/>
        <v>0</v>
      </c>
      <c r="AC404" s="35">
        <f>IFERROR(IF(OR($R404&lt;&gt;"Ja",VLOOKUP($D404,Listen!$A$2:$F$45,5,0)="Nein",E404&lt;IF(D404="LNG Anbindungsanlagen gemäß separater Festlegung",2022,2023)),$Y404,$W404),0)</f>
        <v>0</v>
      </c>
      <c r="AD404" s="35">
        <f>IFERROR(IF(OR($R404&lt;&gt;"Ja",VLOOKUP($D404,Listen!$A$2:$F$45,5,0)="Nein",E404&lt;IF(D404="LNG Anbindungsanlagen gemäß separater Festlegung",2022,2023)),$Y404,$W404),0)</f>
        <v>0</v>
      </c>
      <c r="AE404" s="35">
        <f>IFERROR(IF(OR($S404&lt;&gt;"Ja",VLOOKUP($D404,Listen!$A$2:$F$45,6,0)="Nein"),$Y404,$X404),0)</f>
        <v>0</v>
      </c>
      <c r="AF404" s="35">
        <f>IFERROR(IF(OR($S404&lt;&gt;"Ja",VLOOKUP($D404,Listen!$A$2:$F$45,6,0)="Nein"),$Y404,$X404),0)</f>
        <v>0</v>
      </c>
      <c r="AG404" s="35">
        <f>IFERROR(IF(OR($S404&lt;&gt;"Ja",VLOOKUP($D404,Listen!$A$2:$F$45,6,0)="Nein"),$Y404,$X404),0)</f>
        <v>0</v>
      </c>
      <c r="AH404" s="37">
        <f t="shared" si="161"/>
        <v>0</v>
      </c>
      <c r="AI404" s="147">
        <f>IFERROR(IF(VLOOKUP($D404,Listen!$A$2:$F$45,6,0)="Ja",MAX(BC404:BD404),D_SAV!$BC404),0)</f>
        <v>0</v>
      </c>
      <c r="AJ404" s="37">
        <f t="shared" si="162"/>
        <v>0</v>
      </c>
      <c r="AL404" s="149">
        <f t="shared" si="163"/>
        <v>0</v>
      </c>
      <c r="AM404" s="149">
        <f t="shared" si="164"/>
        <v>0</v>
      </c>
      <c r="AN404" s="149">
        <f t="shared" si="165"/>
        <v>0</v>
      </c>
      <c r="AO404" s="149">
        <f t="shared" si="166"/>
        <v>0</v>
      </c>
      <c r="AP404" s="149">
        <f t="shared" si="167"/>
        <v>0</v>
      </c>
      <c r="AQ404" s="149">
        <f t="shared" si="168"/>
        <v>0</v>
      </c>
      <c r="AR404" s="149">
        <f t="shared" si="169"/>
        <v>0</v>
      </c>
      <c r="AS404" s="149">
        <f t="shared" si="170"/>
        <v>0</v>
      </c>
      <c r="AT404" s="149">
        <f t="shared" si="171"/>
        <v>0</v>
      </c>
      <c r="AU404" s="149">
        <f t="shared" si="172"/>
        <v>0</v>
      </c>
      <c r="AV404" s="149">
        <f t="shared" si="173"/>
        <v>0</v>
      </c>
      <c r="AW404" s="149">
        <f t="shared" si="174"/>
        <v>0</v>
      </c>
      <c r="AX404" s="149">
        <f t="shared" si="175"/>
        <v>0</v>
      </c>
      <c r="AY404" s="149">
        <f t="shared" si="176"/>
        <v>0</v>
      </c>
      <c r="AZ404" s="149">
        <f t="shared" si="177"/>
        <v>0</v>
      </c>
      <c r="BA404" s="149">
        <f>IFERROR(IF(VLOOKUP($D404,Listen!$A$2:$F$45,6,0)="Ja",AX404-MAX(AY404:AZ404),AX404-AY404),0)</f>
        <v>0</v>
      </c>
      <c r="BB404" s="149">
        <f t="shared" si="178"/>
        <v>0</v>
      </c>
      <c r="BC404" s="149">
        <f t="shared" si="179"/>
        <v>0</v>
      </c>
      <c r="BD404" s="149">
        <f t="shared" si="180"/>
        <v>0</v>
      </c>
      <c r="BE404" s="149">
        <f>IFERROR(IF(VLOOKUP($D404,Listen!$A$2:$F$45,6,0)="Ja",BB404-MAX(BC404:BD404),BB404-BC404),0)</f>
        <v>0</v>
      </c>
    </row>
    <row r="405" spans="1:57" x14ac:dyDescent="0.25">
      <c r="A405" s="142">
        <v>401</v>
      </c>
      <c r="B405" s="143" t="str">
        <f>IF(AND(E405&lt;&gt;0,D405&lt;&gt;0,F405&lt;&gt;0),IF(C405&lt;&gt;0,CONCATENATE(C405,"-AGr",VLOOKUP(D405,Listen!$A$2:$D$45,4,FALSE),"-",E405,"-",F405,),CONCATENATE("AGr",VLOOKUP(D405,Listen!$A$2:$D$45,4,FALSE),"-",E405,"-",F405)),"keine vollständige ID")</f>
        <v>keine vollständige ID</v>
      </c>
      <c r="C405" s="28"/>
      <c r="D405" s="144"/>
      <c r="E405" s="144"/>
      <c r="F405" s="151"/>
      <c r="G405" s="12"/>
      <c r="H405" s="12"/>
      <c r="I405" s="12"/>
      <c r="J405" s="12"/>
      <c r="K405" s="12"/>
      <c r="L405" s="145">
        <f>IF(E405&gt;A_Stammdaten!$B$12,0,G405+H405-J405)</f>
        <v>0</v>
      </c>
      <c r="M405" s="12"/>
      <c r="N405" s="12"/>
      <c r="O405" s="12"/>
      <c r="P405" s="45">
        <f t="shared" si="158"/>
        <v>0</v>
      </c>
      <c r="Q405" s="26"/>
      <c r="R405" s="26"/>
      <c r="S405" s="26"/>
      <c r="T405" s="26"/>
      <c r="U405" s="146"/>
      <c r="V405" s="26"/>
      <c r="W405" s="46" t="str">
        <f t="shared" si="159"/>
        <v>-</v>
      </c>
      <c r="X405" s="46" t="str">
        <f t="shared" si="160"/>
        <v>-</v>
      </c>
      <c r="Y405" s="46">
        <f>IF(ISBLANK($D405),0,VLOOKUP($D405,Listen!$A$2:$C$45,2,FALSE))</f>
        <v>0</v>
      </c>
      <c r="Z405" s="46">
        <f>IF(ISBLANK($D405),0,VLOOKUP($D405,Listen!$A$2:$C$45,3,FALSE))</f>
        <v>0</v>
      </c>
      <c r="AA405" s="35">
        <f t="shared" ref="AA405:AB424" si="181">IFERROR($Y405,0)</f>
        <v>0</v>
      </c>
      <c r="AB405" s="35">
        <f t="shared" si="181"/>
        <v>0</v>
      </c>
      <c r="AC405" s="35">
        <f>IFERROR(IF(OR($R405&lt;&gt;"Ja",VLOOKUP($D405,Listen!$A$2:$F$45,5,0)="Nein",E405&lt;IF(D405="LNG Anbindungsanlagen gemäß separater Festlegung",2022,2023)),$Y405,$W405),0)</f>
        <v>0</v>
      </c>
      <c r="AD405" s="35">
        <f>IFERROR(IF(OR($R405&lt;&gt;"Ja",VLOOKUP($D405,Listen!$A$2:$F$45,5,0)="Nein",E405&lt;IF(D405="LNG Anbindungsanlagen gemäß separater Festlegung",2022,2023)),$Y405,$W405),0)</f>
        <v>0</v>
      </c>
      <c r="AE405" s="35">
        <f>IFERROR(IF(OR($S405&lt;&gt;"Ja",VLOOKUP($D405,Listen!$A$2:$F$45,6,0)="Nein"),$Y405,$X405),0)</f>
        <v>0</v>
      </c>
      <c r="AF405" s="35">
        <f>IFERROR(IF(OR($S405&lt;&gt;"Ja",VLOOKUP($D405,Listen!$A$2:$F$45,6,0)="Nein"),$Y405,$X405),0)</f>
        <v>0</v>
      </c>
      <c r="AG405" s="35">
        <f>IFERROR(IF(OR($S405&lt;&gt;"Ja",VLOOKUP($D405,Listen!$A$2:$F$45,6,0)="Nein"),$Y405,$X405),0)</f>
        <v>0</v>
      </c>
      <c r="AH405" s="37">
        <f t="shared" si="161"/>
        <v>0</v>
      </c>
      <c r="AI405" s="147">
        <f>IFERROR(IF(VLOOKUP($D405,Listen!$A$2:$F$45,6,0)="Ja",MAX(BC405:BD405),D_SAV!$BC405),0)</f>
        <v>0</v>
      </c>
      <c r="AJ405" s="37">
        <f t="shared" si="162"/>
        <v>0</v>
      </c>
      <c r="AL405" s="149">
        <f t="shared" si="163"/>
        <v>0</v>
      </c>
      <c r="AM405" s="149">
        <f t="shared" si="164"/>
        <v>0</v>
      </c>
      <c r="AN405" s="149">
        <f t="shared" si="165"/>
        <v>0</v>
      </c>
      <c r="AO405" s="149">
        <f t="shared" si="166"/>
        <v>0</v>
      </c>
      <c r="AP405" s="149">
        <f t="shared" si="167"/>
        <v>0</v>
      </c>
      <c r="AQ405" s="149">
        <f t="shared" si="168"/>
        <v>0</v>
      </c>
      <c r="AR405" s="149">
        <f t="shared" si="169"/>
        <v>0</v>
      </c>
      <c r="AS405" s="149">
        <f t="shared" si="170"/>
        <v>0</v>
      </c>
      <c r="AT405" s="149">
        <f t="shared" si="171"/>
        <v>0</v>
      </c>
      <c r="AU405" s="149">
        <f t="shared" si="172"/>
        <v>0</v>
      </c>
      <c r="AV405" s="149">
        <f t="shared" si="173"/>
        <v>0</v>
      </c>
      <c r="AW405" s="149">
        <f t="shared" si="174"/>
        <v>0</v>
      </c>
      <c r="AX405" s="149">
        <f t="shared" si="175"/>
        <v>0</v>
      </c>
      <c r="AY405" s="149">
        <f t="shared" si="176"/>
        <v>0</v>
      </c>
      <c r="AZ405" s="149">
        <f t="shared" si="177"/>
        <v>0</v>
      </c>
      <c r="BA405" s="149">
        <f>IFERROR(IF(VLOOKUP($D405,Listen!$A$2:$F$45,6,0)="Ja",AX405-MAX(AY405:AZ405),AX405-AY405),0)</f>
        <v>0</v>
      </c>
      <c r="BB405" s="149">
        <f t="shared" si="178"/>
        <v>0</v>
      </c>
      <c r="BC405" s="149">
        <f t="shared" si="179"/>
        <v>0</v>
      </c>
      <c r="BD405" s="149">
        <f t="shared" si="180"/>
        <v>0</v>
      </c>
      <c r="BE405" s="149">
        <f>IFERROR(IF(VLOOKUP($D405,Listen!$A$2:$F$45,6,0)="Ja",BB405-MAX(BC405:BD405),BB405-BC405),0)</f>
        <v>0</v>
      </c>
    </row>
    <row r="406" spans="1:57" x14ac:dyDescent="0.25">
      <c r="A406" s="142">
        <v>402</v>
      </c>
      <c r="B406" s="143" t="str">
        <f>IF(AND(E406&lt;&gt;0,D406&lt;&gt;0,F406&lt;&gt;0),IF(C406&lt;&gt;0,CONCATENATE(C406,"-AGr",VLOOKUP(D406,Listen!$A$2:$D$45,4,FALSE),"-",E406,"-",F406,),CONCATENATE("AGr",VLOOKUP(D406,Listen!$A$2:$D$45,4,FALSE),"-",E406,"-",F406)),"keine vollständige ID")</f>
        <v>keine vollständige ID</v>
      </c>
      <c r="C406" s="28"/>
      <c r="D406" s="144"/>
      <c r="E406" s="144"/>
      <c r="F406" s="151"/>
      <c r="G406" s="12"/>
      <c r="H406" s="12"/>
      <c r="I406" s="12"/>
      <c r="J406" s="12"/>
      <c r="K406" s="12"/>
      <c r="L406" s="145">
        <f>IF(E406&gt;A_Stammdaten!$B$12,0,G406+H406-J406)</f>
        <v>0</v>
      </c>
      <c r="M406" s="12"/>
      <c r="N406" s="12"/>
      <c r="O406" s="12"/>
      <c r="P406" s="45">
        <f t="shared" si="158"/>
        <v>0</v>
      </c>
      <c r="Q406" s="26"/>
      <c r="R406" s="26"/>
      <c r="S406" s="26"/>
      <c r="T406" s="26"/>
      <c r="U406" s="146"/>
      <c r="V406" s="26"/>
      <c r="W406" s="46" t="str">
        <f t="shared" si="159"/>
        <v>-</v>
      </c>
      <c r="X406" s="46" t="str">
        <f t="shared" si="160"/>
        <v>-</v>
      </c>
      <c r="Y406" s="46">
        <f>IF(ISBLANK($D406),0,VLOOKUP($D406,Listen!$A$2:$C$45,2,FALSE))</f>
        <v>0</v>
      </c>
      <c r="Z406" s="46">
        <f>IF(ISBLANK($D406),0,VLOOKUP($D406,Listen!$A$2:$C$45,3,FALSE))</f>
        <v>0</v>
      </c>
      <c r="AA406" s="35">
        <f t="shared" si="181"/>
        <v>0</v>
      </c>
      <c r="AB406" s="35">
        <f t="shared" si="181"/>
        <v>0</v>
      </c>
      <c r="AC406" s="35">
        <f>IFERROR(IF(OR($R406&lt;&gt;"Ja",VLOOKUP($D406,Listen!$A$2:$F$45,5,0)="Nein",E406&lt;IF(D406="LNG Anbindungsanlagen gemäß separater Festlegung",2022,2023)),$Y406,$W406),0)</f>
        <v>0</v>
      </c>
      <c r="AD406" s="35">
        <f>IFERROR(IF(OR($R406&lt;&gt;"Ja",VLOOKUP($D406,Listen!$A$2:$F$45,5,0)="Nein",E406&lt;IF(D406="LNG Anbindungsanlagen gemäß separater Festlegung",2022,2023)),$Y406,$W406),0)</f>
        <v>0</v>
      </c>
      <c r="AE406" s="35">
        <f>IFERROR(IF(OR($S406&lt;&gt;"Ja",VLOOKUP($D406,Listen!$A$2:$F$45,6,0)="Nein"),$Y406,$X406),0)</f>
        <v>0</v>
      </c>
      <c r="AF406" s="35">
        <f>IFERROR(IF(OR($S406&lt;&gt;"Ja",VLOOKUP($D406,Listen!$A$2:$F$45,6,0)="Nein"),$Y406,$X406),0)</f>
        <v>0</v>
      </c>
      <c r="AG406" s="35">
        <f>IFERROR(IF(OR($S406&lt;&gt;"Ja",VLOOKUP($D406,Listen!$A$2:$F$45,6,0)="Nein"),$Y406,$X406),0)</f>
        <v>0</v>
      </c>
      <c r="AH406" s="37">
        <f t="shared" si="161"/>
        <v>0</v>
      </c>
      <c r="AI406" s="147">
        <f>IFERROR(IF(VLOOKUP($D406,Listen!$A$2:$F$45,6,0)="Ja",MAX(BC406:BD406),D_SAV!$BC406),0)</f>
        <v>0</v>
      </c>
      <c r="AJ406" s="37">
        <f t="shared" si="162"/>
        <v>0</v>
      </c>
      <c r="AL406" s="149">
        <f t="shared" si="163"/>
        <v>0</v>
      </c>
      <c r="AM406" s="149">
        <f t="shared" si="164"/>
        <v>0</v>
      </c>
      <c r="AN406" s="149">
        <f t="shared" si="165"/>
        <v>0</v>
      </c>
      <c r="AO406" s="149">
        <f t="shared" si="166"/>
        <v>0</v>
      </c>
      <c r="AP406" s="149">
        <f t="shared" si="167"/>
        <v>0</v>
      </c>
      <c r="AQ406" s="149">
        <f t="shared" si="168"/>
        <v>0</v>
      </c>
      <c r="AR406" s="149">
        <f t="shared" si="169"/>
        <v>0</v>
      </c>
      <c r="AS406" s="149">
        <f t="shared" si="170"/>
        <v>0</v>
      </c>
      <c r="AT406" s="149">
        <f t="shared" si="171"/>
        <v>0</v>
      </c>
      <c r="AU406" s="149">
        <f t="shared" si="172"/>
        <v>0</v>
      </c>
      <c r="AV406" s="149">
        <f t="shared" si="173"/>
        <v>0</v>
      </c>
      <c r="AW406" s="149">
        <f t="shared" si="174"/>
        <v>0</v>
      </c>
      <c r="AX406" s="149">
        <f t="shared" si="175"/>
        <v>0</v>
      </c>
      <c r="AY406" s="149">
        <f t="shared" si="176"/>
        <v>0</v>
      </c>
      <c r="AZ406" s="149">
        <f t="shared" si="177"/>
        <v>0</v>
      </c>
      <c r="BA406" s="149">
        <f>IFERROR(IF(VLOOKUP($D406,Listen!$A$2:$F$45,6,0)="Ja",AX406-MAX(AY406:AZ406),AX406-AY406),0)</f>
        <v>0</v>
      </c>
      <c r="BB406" s="149">
        <f t="shared" si="178"/>
        <v>0</v>
      </c>
      <c r="BC406" s="149">
        <f t="shared" si="179"/>
        <v>0</v>
      </c>
      <c r="BD406" s="149">
        <f t="shared" si="180"/>
        <v>0</v>
      </c>
      <c r="BE406" s="149">
        <f>IFERROR(IF(VLOOKUP($D406,Listen!$A$2:$F$45,6,0)="Ja",BB406-MAX(BC406:BD406),BB406-BC406),0)</f>
        <v>0</v>
      </c>
    </row>
    <row r="407" spans="1:57" x14ac:dyDescent="0.25">
      <c r="A407" s="142">
        <v>403</v>
      </c>
      <c r="B407" s="143" t="str">
        <f>IF(AND(E407&lt;&gt;0,D407&lt;&gt;0,F407&lt;&gt;0),IF(C407&lt;&gt;0,CONCATENATE(C407,"-AGr",VLOOKUP(D407,Listen!$A$2:$D$45,4,FALSE),"-",E407,"-",F407,),CONCATENATE("AGr",VLOOKUP(D407,Listen!$A$2:$D$45,4,FALSE),"-",E407,"-",F407)),"keine vollständige ID")</f>
        <v>keine vollständige ID</v>
      </c>
      <c r="C407" s="28"/>
      <c r="D407" s="144"/>
      <c r="E407" s="144"/>
      <c r="F407" s="151"/>
      <c r="G407" s="12"/>
      <c r="H407" s="12"/>
      <c r="I407" s="12"/>
      <c r="J407" s="12"/>
      <c r="K407" s="12"/>
      <c r="L407" s="145">
        <f>IF(E407&gt;A_Stammdaten!$B$12,0,G407+H407-J407)</f>
        <v>0</v>
      </c>
      <c r="M407" s="12"/>
      <c r="N407" s="12"/>
      <c r="O407" s="12"/>
      <c r="P407" s="45">
        <f t="shared" si="158"/>
        <v>0</v>
      </c>
      <c r="Q407" s="26"/>
      <c r="R407" s="26"/>
      <c r="S407" s="26"/>
      <c r="T407" s="26"/>
      <c r="U407" s="146"/>
      <c r="V407" s="26"/>
      <c r="W407" s="46" t="str">
        <f t="shared" si="159"/>
        <v>-</v>
      </c>
      <c r="X407" s="46" t="str">
        <f t="shared" si="160"/>
        <v>-</v>
      </c>
      <c r="Y407" s="46">
        <f>IF(ISBLANK($D407),0,VLOOKUP($D407,Listen!$A$2:$C$45,2,FALSE))</f>
        <v>0</v>
      </c>
      <c r="Z407" s="46">
        <f>IF(ISBLANK($D407),0,VLOOKUP($D407,Listen!$A$2:$C$45,3,FALSE))</f>
        <v>0</v>
      </c>
      <c r="AA407" s="35">
        <f t="shared" si="181"/>
        <v>0</v>
      </c>
      <c r="AB407" s="35">
        <f t="shared" si="181"/>
        <v>0</v>
      </c>
      <c r="AC407" s="35">
        <f>IFERROR(IF(OR($R407&lt;&gt;"Ja",VLOOKUP($D407,Listen!$A$2:$F$45,5,0)="Nein",E407&lt;IF(D407="LNG Anbindungsanlagen gemäß separater Festlegung",2022,2023)),$Y407,$W407),0)</f>
        <v>0</v>
      </c>
      <c r="AD407" s="35">
        <f>IFERROR(IF(OR($R407&lt;&gt;"Ja",VLOOKUP($D407,Listen!$A$2:$F$45,5,0)="Nein",E407&lt;IF(D407="LNG Anbindungsanlagen gemäß separater Festlegung",2022,2023)),$Y407,$W407),0)</f>
        <v>0</v>
      </c>
      <c r="AE407" s="35">
        <f>IFERROR(IF(OR($S407&lt;&gt;"Ja",VLOOKUP($D407,Listen!$A$2:$F$45,6,0)="Nein"),$Y407,$X407),0)</f>
        <v>0</v>
      </c>
      <c r="AF407" s="35">
        <f>IFERROR(IF(OR($S407&lt;&gt;"Ja",VLOOKUP($D407,Listen!$A$2:$F$45,6,0)="Nein"),$Y407,$X407),0)</f>
        <v>0</v>
      </c>
      <c r="AG407" s="35">
        <f>IFERROR(IF(OR($S407&lt;&gt;"Ja",VLOOKUP($D407,Listen!$A$2:$F$45,6,0)="Nein"),$Y407,$X407),0)</f>
        <v>0</v>
      </c>
      <c r="AH407" s="37">
        <f t="shared" si="161"/>
        <v>0</v>
      </c>
      <c r="AI407" s="147">
        <f>IFERROR(IF(VLOOKUP($D407,Listen!$A$2:$F$45,6,0)="Ja",MAX(BC407:BD407),D_SAV!$BC407),0)</f>
        <v>0</v>
      </c>
      <c r="AJ407" s="37">
        <f t="shared" si="162"/>
        <v>0</v>
      </c>
      <c r="AL407" s="149">
        <f t="shared" si="163"/>
        <v>0</v>
      </c>
      <c r="AM407" s="149">
        <f t="shared" si="164"/>
        <v>0</v>
      </c>
      <c r="AN407" s="149">
        <f t="shared" si="165"/>
        <v>0</v>
      </c>
      <c r="AO407" s="149">
        <f t="shared" si="166"/>
        <v>0</v>
      </c>
      <c r="AP407" s="149">
        <f t="shared" si="167"/>
        <v>0</v>
      </c>
      <c r="AQ407" s="149">
        <f t="shared" si="168"/>
        <v>0</v>
      </c>
      <c r="AR407" s="149">
        <f t="shared" si="169"/>
        <v>0</v>
      </c>
      <c r="AS407" s="149">
        <f t="shared" si="170"/>
        <v>0</v>
      </c>
      <c r="AT407" s="149">
        <f t="shared" si="171"/>
        <v>0</v>
      </c>
      <c r="AU407" s="149">
        <f t="shared" si="172"/>
        <v>0</v>
      </c>
      <c r="AV407" s="149">
        <f t="shared" si="173"/>
        <v>0</v>
      </c>
      <c r="AW407" s="149">
        <f t="shared" si="174"/>
        <v>0</v>
      </c>
      <c r="AX407" s="149">
        <f t="shared" si="175"/>
        <v>0</v>
      </c>
      <c r="AY407" s="149">
        <f t="shared" si="176"/>
        <v>0</v>
      </c>
      <c r="AZ407" s="149">
        <f t="shared" si="177"/>
        <v>0</v>
      </c>
      <c r="BA407" s="149">
        <f>IFERROR(IF(VLOOKUP($D407,Listen!$A$2:$F$45,6,0)="Ja",AX407-MAX(AY407:AZ407),AX407-AY407),0)</f>
        <v>0</v>
      </c>
      <c r="BB407" s="149">
        <f t="shared" si="178"/>
        <v>0</v>
      </c>
      <c r="BC407" s="149">
        <f t="shared" si="179"/>
        <v>0</v>
      </c>
      <c r="BD407" s="149">
        <f t="shared" si="180"/>
        <v>0</v>
      </c>
      <c r="BE407" s="149">
        <f>IFERROR(IF(VLOOKUP($D407,Listen!$A$2:$F$45,6,0)="Ja",BB407-MAX(BC407:BD407),BB407-BC407),0)</f>
        <v>0</v>
      </c>
    </row>
    <row r="408" spans="1:57" x14ac:dyDescent="0.25">
      <c r="A408" s="142">
        <v>404</v>
      </c>
      <c r="B408" s="143" t="str">
        <f>IF(AND(E408&lt;&gt;0,D408&lt;&gt;0,F408&lt;&gt;0),IF(C408&lt;&gt;0,CONCATENATE(C408,"-AGr",VLOOKUP(D408,Listen!$A$2:$D$45,4,FALSE),"-",E408,"-",F408,),CONCATENATE("AGr",VLOOKUP(D408,Listen!$A$2:$D$45,4,FALSE),"-",E408,"-",F408)),"keine vollständige ID")</f>
        <v>keine vollständige ID</v>
      </c>
      <c r="C408" s="28"/>
      <c r="D408" s="144"/>
      <c r="E408" s="144"/>
      <c r="F408" s="151"/>
      <c r="G408" s="12"/>
      <c r="H408" s="12"/>
      <c r="I408" s="12"/>
      <c r="J408" s="12"/>
      <c r="K408" s="12"/>
      <c r="L408" s="145">
        <f>IF(E408&gt;A_Stammdaten!$B$12,0,G408+H408-J408)</f>
        <v>0</v>
      </c>
      <c r="M408" s="12"/>
      <c r="N408" s="12"/>
      <c r="O408" s="12"/>
      <c r="P408" s="45">
        <f t="shared" si="158"/>
        <v>0</v>
      </c>
      <c r="Q408" s="26"/>
      <c r="R408" s="26"/>
      <c r="S408" s="26"/>
      <c r="T408" s="26"/>
      <c r="U408" s="146"/>
      <c r="V408" s="26"/>
      <c r="W408" s="46" t="str">
        <f t="shared" si="159"/>
        <v>-</v>
      </c>
      <c r="X408" s="46" t="str">
        <f t="shared" si="160"/>
        <v>-</v>
      </c>
      <c r="Y408" s="46">
        <f>IF(ISBLANK($D408),0,VLOOKUP($D408,Listen!$A$2:$C$45,2,FALSE))</f>
        <v>0</v>
      </c>
      <c r="Z408" s="46">
        <f>IF(ISBLANK($D408),0,VLOOKUP($D408,Listen!$A$2:$C$45,3,FALSE))</f>
        <v>0</v>
      </c>
      <c r="AA408" s="35">
        <f t="shared" si="181"/>
        <v>0</v>
      </c>
      <c r="AB408" s="35">
        <f t="shared" si="181"/>
        <v>0</v>
      </c>
      <c r="AC408" s="35">
        <f>IFERROR(IF(OR($R408&lt;&gt;"Ja",VLOOKUP($D408,Listen!$A$2:$F$45,5,0)="Nein",E408&lt;IF(D408="LNG Anbindungsanlagen gemäß separater Festlegung",2022,2023)),$Y408,$W408),0)</f>
        <v>0</v>
      </c>
      <c r="AD408" s="35">
        <f>IFERROR(IF(OR($R408&lt;&gt;"Ja",VLOOKUP($D408,Listen!$A$2:$F$45,5,0)="Nein",E408&lt;IF(D408="LNG Anbindungsanlagen gemäß separater Festlegung",2022,2023)),$Y408,$W408),0)</f>
        <v>0</v>
      </c>
      <c r="AE408" s="35">
        <f>IFERROR(IF(OR($S408&lt;&gt;"Ja",VLOOKUP($D408,Listen!$A$2:$F$45,6,0)="Nein"),$Y408,$X408),0)</f>
        <v>0</v>
      </c>
      <c r="AF408" s="35">
        <f>IFERROR(IF(OR($S408&lt;&gt;"Ja",VLOOKUP($D408,Listen!$A$2:$F$45,6,0)="Nein"),$Y408,$X408),0)</f>
        <v>0</v>
      </c>
      <c r="AG408" s="35">
        <f>IFERROR(IF(OR($S408&lt;&gt;"Ja",VLOOKUP($D408,Listen!$A$2:$F$45,6,0)="Nein"),$Y408,$X408),0)</f>
        <v>0</v>
      </c>
      <c r="AH408" s="37">
        <f t="shared" si="161"/>
        <v>0</v>
      </c>
      <c r="AI408" s="147">
        <f>IFERROR(IF(VLOOKUP($D408,Listen!$A$2:$F$45,6,0)="Ja",MAX(BC408:BD408),D_SAV!$BC408),0)</f>
        <v>0</v>
      </c>
      <c r="AJ408" s="37">
        <f t="shared" si="162"/>
        <v>0</v>
      </c>
      <c r="AL408" s="149">
        <f t="shared" si="163"/>
        <v>0</v>
      </c>
      <c r="AM408" s="149">
        <f t="shared" si="164"/>
        <v>0</v>
      </c>
      <c r="AN408" s="149">
        <f t="shared" si="165"/>
        <v>0</v>
      </c>
      <c r="AO408" s="149">
        <f t="shared" si="166"/>
        <v>0</v>
      </c>
      <c r="AP408" s="149">
        <f t="shared" si="167"/>
        <v>0</v>
      </c>
      <c r="AQ408" s="149">
        <f t="shared" si="168"/>
        <v>0</v>
      </c>
      <c r="AR408" s="149">
        <f t="shared" si="169"/>
        <v>0</v>
      </c>
      <c r="AS408" s="149">
        <f t="shared" si="170"/>
        <v>0</v>
      </c>
      <c r="AT408" s="149">
        <f t="shared" si="171"/>
        <v>0</v>
      </c>
      <c r="AU408" s="149">
        <f t="shared" si="172"/>
        <v>0</v>
      </c>
      <c r="AV408" s="149">
        <f t="shared" si="173"/>
        <v>0</v>
      </c>
      <c r="AW408" s="149">
        <f t="shared" si="174"/>
        <v>0</v>
      </c>
      <c r="AX408" s="149">
        <f t="shared" si="175"/>
        <v>0</v>
      </c>
      <c r="AY408" s="149">
        <f t="shared" si="176"/>
        <v>0</v>
      </c>
      <c r="AZ408" s="149">
        <f t="shared" si="177"/>
        <v>0</v>
      </c>
      <c r="BA408" s="149">
        <f>IFERROR(IF(VLOOKUP($D408,Listen!$A$2:$F$45,6,0)="Ja",AX408-MAX(AY408:AZ408),AX408-AY408),0)</f>
        <v>0</v>
      </c>
      <c r="BB408" s="149">
        <f t="shared" si="178"/>
        <v>0</v>
      </c>
      <c r="BC408" s="149">
        <f t="shared" si="179"/>
        <v>0</v>
      </c>
      <c r="BD408" s="149">
        <f t="shared" si="180"/>
        <v>0</v>
      </c>
      <c r="BE408" s="149">
        <f>IFERROR(IF(VLOOKUP($D408,Listen!$A$2:$F$45,6,0)="Ja",BB408-MAX(BC408:BD408),BB408-BC408),0)</f>
        <v>0</v>
      </c>
    </row>
    <row r="409" spans="1:57" x14ac:dyDescent="0.25">
      <c r="A409" s="142">
        <v>405</v>
      </c>
      <c r="B409" s="143" t="str">
        <f>IF(AND(E409&lt;&gt;0,D409&lt;&gt;0,F409&lt;&gt;0),IF(C409&lt;&gt;0,CONCATENATE(C409,"-AGr",VLOOKUP(D409,Listen!$A$2:$D$45,4,FALSE),"-",E409,"-",F409,),CONCATENATE("AGr",VLOOKUP(D409,Listen!$A$2:$D$45,4,FALSE),"-",E409,"-",F409)),"keine vollständige ID")</f>
        <v>keine vollständige ID</v>
      </c>
      <c r="C409" s="28"/>
      <c r="D409" s="144"/>
      <c r="E409" s="144"/>
      <c r="F409" s="151"/>
      <c r="G409" s="12"/>
      <c r="H409" s="12"/>
      <c r="I409" s="12"/>
      <c r="J409" s="12"/>
      <c r="K409" s="12"/>
      <c r="L409" s="145">
        <f>IF(E409&gt;A_Stammdaten!$B$12,0,G409+H409-J409)</f>
        <v>0</v>
      </c>
      <c r="M409" s="12"/>
      <c r="N409" s="12"/>
      <c r="O409" s="12"/>
      <c r="P409" s="45">
        <f t="shared" si="158"/>
        <v>0</v>
      </c>
      <c r="Q409" s="26"/>
      <c r="R409" s="26"/>
      <c r="S409" s="26"/>
      <c r="T409" s="26"/>
      <c r="U409" s="146"/>
      <c r="V409" s="26"/>
      <c r="W409" s="46" t="str">
        <f t="shared" si="159"/>
        <v>-</v>
      </c>
      <c r="X409" s="46" t="str">
        <f t="shared" si="160"/>
        <v>-</v>
      </c>
      <c r="Y409" s="46">
        <f>IF(ISBLANK($D409),0,VLOOKUP($D409,Listen!$A$2:$C$45,2,FALSE))</f>
        <v>0</v>
      </c>
      <c r="Z409" s="46">
        <f>IF(ISBLANK($D409),0,VLOOKUP($D409,Listen!$A$2:$C$45,3,FALSE))</f>
        <v>0</v>
      </c>
      <c r="AA409" s="35">
        <f t="shared" si="181"/>
        <v>0</v>
      </c>
      <c r="AB409" s="35">
        <f t="shared" si="181"/>
        <v>0</v>
      </c>
      <c r="AC409" s="35">
        <f>IFERROR(IF(OR($R409&lt;&gt;"Ja",VLOOKUP($D409,Listen!$A$2:$F$45,5,0)="Nein",E409&lt;IF(D409="LNG Anbindungsanlagen gemäß separater Festlegung",2022,2023)),$Y409,$W409),0)</f>
        <v>0</v>
      </c>
      <c r="AD409" s="35">
        <f>IFERROR(IF(OR($R409&lt;&gt;"Ja",VLOOKUP($D409,Listen!$A$2:$F$45,5,0)="Nein",E409&lt;IF(D409="LNG Anbindungsanlagen gemäß separater Festlegung",2022,2023)),$Y409,$W409),0)</f>
        <v>0</v>
      </c>
      <c r="AE409" s="35">
        <f>IFERROR(IF(OR($S409&lt;&gt;"Ja",VLOOKUP($D409,Listen!$A$2:$F$45,6,0)="Nein"),$Y409,$X409),0)</f>
        <v>0</v>
      </c>
      <c r="AF409" s="35">
        <f>IFERROR(IF(OR($S409&lt;&gt;"Ja",VLOOKUP($D409,Listen!$A$2:$F$45,6,0)="Nein"),$Y409,$X409),0)</f>
        <v>0</v>
      </c>
      <c r="AG409" s="35">
        <f>IFERROR(IF(OR($S409&lt;&gt;"Ja",VLOOKUP($D409,Listen!$A$2:$F$45,6,0)="Nein"),$Y409,$X409),0)</f>
        <v>0</v>
      </c>
      <c r="AH409" s="37">
        <f t="shared" si="161"/>
        <v>0</v>
      </c>
      <c r="AI409" s="147">
        <f>IFERROR(IF(VLOOKUP($D409,Listen!$A$2:$F$45,6,0)="Ja",MAX(BC409:BD409),D_SAV!$BC409),0)</f>
        <v>0</v>
      </c>
      <c r="AJ409" s="37">
        <f t="shared" si="162"/>
        <v>0</v>
      </c>
      <c r="AL409" s="149">
        <f t="shared" si="163"/>
        <v>0</v>
      </c>
      <c r="AM409" s="149">
        <f t="shared" si="164"/>
        <v>0</v>
      </c>
      <c r="AN409" s="149">
        <f t="shared" si="165"/>
        <v>0</v>
      </c>
      <c r="AO409" s="149">
        <f t="shared" si="166"/>
        <v>0</v>
      </c>
      <c r="AP409" s="149">
        <f t="shared" si="167"/>
        <v>0</v>
      </c>
      <c r="AQ409" s="149">
        <f t="shared" si="168"/>
        <v>0</v>
      </c>
      <c r="AR409" s="149">
        <f t="shared" si="169"/>
        <v>0</v>
      </c>
      <c r="AS409" s="149">
        <f t="shared" si="170"/>
        <v>0</v>
      </c>
      <c r="AT409" s="149">
        <f t="shared" si="171"/>
        <v>0</v>
      </c>
      <c r="AU409" s="149">
        <f t="shared" si="172"/>
        <v>0</v>
      </c>
      <c r="AV409" s="149">
        <f t="shared" si="173"/>
        <v>0</v>
      </c>
      <c r="AW409" s="149">
        <f t="shared" si="174"/>
        <v>0</v>
      </c>
      <c r="AX409" s="149">
        <f t="shared" si="175"/>
        <v>0</v>
      </c>
      <c r="AY409" s="149">
        <f t="shared" si="176"/>
        <v>0</v>
      </c>
      <c r="AZ409" s="149">
        <f t="shared" si="177"/>
        <v>0</v>
      </c>
      <c r="BA409" s="149">
        <f>IFERROR(IF(VLOOKUP($D409,Listen!$A$2:$F$45,6,0)="Ja",AX409-MAX(AY409:AZ409),AX409-AY409),0)</f>
        <v>0</v>
      </c>
      <c r="BB409" s="149">
        <f t="shared" si="178"/>
        <v>0</v>
      </c>
      <c r="BC409" s="149">
        <f t="shared" si="179"/>
        <v>0</v>
      </c>
      <c r="BD409" s="149">
        <f t="shared" si="180"/>
        <v>0</v>
      </c>
      <c r="BE409" s="149">
        <f>IFERROR(IF(VLOOKUP($D409,Listen!$A$2:$F$45,6,0)="Ja",BB409-MAX(BC409:BD409),BB409-BC409),0)</f>
        <v>0</v>
      </c>
    </row>
    <row r="410" spans="1:57" x14ac:dyDescent="0.25">
      <c r="A410" s="142">
        <v>406</v>
      </c>
      <c r="B410" s="143" t="str">
        <f>IF(AND(E410&lt;&gt;0,D410&lt;&gt;0,F410&lt;&gt;0),IF(C410&lt;&gt;0,CONCATENATE(C410,"-AGr",VLOOKUP(D410,Listen!$A$2:$D$45,4,FALSE),"-",E410,"-",F410,),CONCATENATE("AGr",VLOOKUP(D410,Listen!$A$2:$D$45,4,FALSE),"-",E410,"-",F410)),"keine vollständige ID")</f>
        <v>keine vollständige ID</v>
      </c>
      <c r="C410" s="28"/>
      <c r="D410" s="144"/>
      <c r="E410" s="144"/>
      <c r="F410" s="151"/>
      <c r="G410" s="12"/>
      <c r="H410" s="12"/>
      <c r="I410" s="12"/>
      <c r="J410" s="12"/>
      <c r="K410" s="12"/>
      <c r="L410" s="145">
        <f>IF(E410&gt;A_Stammdaten!$B$12,0,G410+H410-J410)</f>
        <v>0</v>
      </c>
      <c r="M410" s="12"/>
      <c r="N410" s="12"/>
      <c r="O410" s="12"/>
      <c r="P410" s="45">
        <f t="shared" si="158"/>
        <v>0</v>
      </c>
      <c r="Q410" s="26"/>
      <c r="R410" s="26"/>
      <c r="S410" s="26"/>
      <c r="T410" s="26"/>
      <c r="U410" s="146"/>
      <c r="V410" s="26"/>
      <c r="W410" s="46" t="str">
        <f t="shared" si="159"/>
        <v>-</v>
      </c>
      <c r="X410" s="46" t="str">
        <f t="shared" si="160"/>
        <v>-</v>
      </c>
      <c r="Y410" s="46">
        <f>IF(ISBLANK($D410),0,VLOOKUP($D410,Listen!$A$2:$C$45,2,FALSE))</f>
        <v>0</v>
      </c>
      <c r="Z410" s="46">
        <f>IF(ISBLANK($D410),0,VLOOKUP($D410,Listen!$A$2:$C$45,3,FALSE))</f>
        <v>0</v>
      </c>
      <c r="AA410" s="35">
        <f t="shared" si="181"/>
        <v>0</v>
      </c>
      <c r="AB410" s="35">
        <f t="shared" si="181"/>
        <v>0</v>
      </c>
      <c r="AC410" s="35">
        <f>IFERROR(IF(OR($R410&lt;&gt;"Ja",VLOOKUP($D410,Listen!$A$2:$F$45,5,0)="Nein",E410&lt;IF(D410="LNG Anbindungsanlagen gemäß separater Festlegung",2022,2023)),$Y410,$W410),0)</f>
        <v>0</v>
      </c>
      <c r="AD410" s="35">
        <f>IFERROR(IF(OR($R410&lt;&gt;"Ja",VLOOKUP($D410,Listen!$A$2:$F$45,5,0)="Nein",E410&lt;IF(D410="LNG Anbindungsanlagen gemäß separater Festlegung",2022,2023)),$Y410,$W410),0)</f>
        <v>0</v>
      </c>
      <c r="AE410" s="35">
        <f>IFERROR(IF(OR($S410&lt;&gt;"Ja",VLOOKUP($D410,Listen!$A$2:$F$45,6,0)="Nein"),$Y410,$X410),0)</f>
        <v>0</v>
      </c>
      <c r="AF410" s="35">
        <f>IFERROR(IF(OR($S410&lt;&gt;"Ja",VLOOKUP($D410,Listen!$A$2:$F$45,6,0)="Nein"),$Y410,$X410),0)</f>
        <v>0</v>
      </c>
      <c r="AG410" s="35">
        <f>IFERROR(IF(OR($S410&lt;&gt;"Ja",VLOOKUP($D410,Listen!$A$2:$F$45,6,0)="Nein"),$Y410,$X410),0)</f>
        <v>0</v>
      </c>
      <c r="AH410" s="37">
        <f t="shared" si="161"/>
        <v>0</v>
      </c>
      <c r="AI410" s="147">
        <f>IFERROR(IF(VLOOKUP($D410,Listen!$A$2:$F$45,6,0)="Ja",MAX(BC410:BD410),D_SAV!$BC410),0)</f>
        <v>0</v>
      </c>
      <c r="AJ410" s="37">
        <f t="shared" si="162"/>
        <v>0</v>
      </c>
      <c r="AL410" s="149">
        <f t="shared" si="163"/>
        <v>0</v>
      </c>
      <c r="AM410" s="149">
        <f t="shared" si="164"/>
        <v>0</v>
      </c>
      <c r="AN410" s="149">
        <f t="shared" si="165"/>
        <v>0</v>
      </c>
      <c r="AO410" s="149">
        <f t="shared" si="166"/>
        <v>0</v>
      </c>
      <c r="AP410" s="149">
        <f t="shared" si="167"/>
        <v>0</v>
      </c>
      <c r="AQ410" s="149">
        <f t="shared" si="168"/>
        <v>0</v>
      </c>
      <c r="AR410" s="149">
        <f t="shared" si="169"/>
        <v>0</v>
      </c>
      <c r="AS410" s="149">
        <f t="shared" si="170"/>
        <v>0</v>
      </c>
      <c r="AT410" s="149">
        <f t="shared" si="171"/>
        <v>0</v>
      </c>
      <c r="AU410" s="149">
        <f t="shared" si="172"/>
        <v>0</v>
      </c>
      <c r="AV410" s="149">
        <f t="shared" si="173"/>
        <v>0</v>
      </c>
      <c r="AW410" s="149">
        <f t="shared" si="174"/>
        <v>0</v>
      </c>
      <c r="AX410" s="149">
        <f t="shared" si="175"/>
        <v>0</v>
      </c>
      <c r="AY410" s="149">
        <f t="shared" si="176"/>
        <v>0</v>
      </c>
      <c r="AZ410" s="149">
        <f t="shared" si="177"/>
        <v>0</v>
      </c>
      <c r="BA410" s="149">
        <f>IFERROR(IF(VLOOKUP($D410,Listen!$A$2:$F$45,6,0)="Ja",AX410-MAX(AY410:AZ410),AX410-AY410),0)</f>
        <v>0</v>
      </c>
      <c r="BB410" s="149">
        <f t="shared" si="178"/>
        <v>0</v>
      </c>
      <c r="BC410" s="149">
        <f t="shared" si="179"/>
        <v>0</v>
      </c>
      <c r="BD410" s="149">
        <f t="shared" si="180"/>
        <v>0</v>
      </c>
      <c r="BE410" s="149">
        <f>IFERROR(IF(VLOOKUP($D410,Listen!$A$2:$F$45,6,0)="Ja",BB410-MAX(BC410:BD410),BB410-BC410),0)</f>
        <v>0</v>
      </c>
    </row>
    <row r="411" spans="1:57" x14ac:dyDescent="0.25">
      <c r="A411" s="142">
        <v>407</v>
      </c>
      <c r="B411" s="143" t="str">
        <f>IF(AND(E411&lt;&gt;0,D411&lt;&gt;0,F411&lt;&gt;0),IF(C411&lt;&gt;0,CONCATENATE(C411,"-AGr",VLOOKUP(D411,Listen!$A$2:$D$45,4,FALSE),"-",E411,"-",F411,),CONCATENATE("AGr",VLOOKUP(D411,Listen!$A$2:$D$45,4,FALSE),"-",E411,"-",F411)),"keine vollständige ID")</f>
        <v>keine vollständige ID</v>
      </c>
      <c r="C411" s="28"/>
      <c r="D411" s="144"/>
      <c r="E411" s="144"/>
      <c r="F411" s="151"/>
      <c r="G411" s="12"/>
      <c r="H411" s="12"/>
      <c r="I411" s="12"/>
      <c r="J411" s="12"/>
      <c r="K411" s="12"/>
      <c r="L411" s="145">
        <f>IF(E411&gt;A_Stammdaten!$B$12,0,G411+H411-J411)</f>
        <v>0</v>
      </c>
      <c r="M411" s="12"/>
      <c r="N411" s="12"/>
      <c r="O411" s="12"/>
      <c r="P411" s="45">
        <f t="shared" si="158"/>
        <v>0</v>
      </c>
      <c r="Q411" s="26"/>
      <c r="R411" s="26"/>
      <c r="S411" s="26"/>
      <c r="T411" s="26"/>
      <c r="U411" s="146"/>
      <c r="V411" s="26"/>
      <c r="W411" s="46" t="str">
        <f t="shared" si="159"/>
        <v>-</v>
      </c>
      <c r="X411" s="46" t="str">
        <f t="shared" si="160"/>
        <v>-</v>
      </c>
      <c r="Y411" s="46">
        <f>IF(ISBLANK($D411),0,VLOOKUP($D411,Listen!$A$2:$C$45,2,FALSE))</f>
        <v>0</v>
      </c>
      <c r="Z411" s="46">
        <f>IF(ISBLANK($D411),0,VLOOKUP($D411,Listen!$A$2:$C$45,3,FALSE))</f>
        <v>0</v>
      </c>
      <c r="AA411" s="35">
        <f t="shared" si="181"/>
        <v>0</v>
      </c>
      <c r="AB411" s="35">
        <f t="shared" si="181"/>
        <v>0</v>
      </c>
      <c r="AC411" s="35">
        <f>IFERROR(IF(OR($R411&lt;&gt;"Ja",VLOOKUP($D411,Listen!$A$2:$F$45,5,0)="Nein",E411&lt;IF(D411="LNG Anbindungsanlagen gemäß separater Festlegung",2022,2023)),$Y411,$W411),0)</f>
        <v>0</v>
      </c>
      <c r="AD411" s="35">
        <f>IFERROR(IF(OR($R411&lt;&gt;"Ja",VLOOKUP($D411,Listen!$A$2:$F$45,5,0)="Nein",E411&lt;IF(D411="LNG Anbindungsanlagen gemäß separater Festlegung",2022,2023)),$Y411,$W411),0)</f>
        <v>0</v>
      </c>
      <c r="AE411" s="35">
        <f>IFERROR(IF(OR($S411&lt;&gt;"Ja",VLOOKUP($D411,Listen!$A$2:$F$45,6,0)="Nein"),$Y411,$X411),0)</f>
        <v>0</v>
      </c>
      <c r="AF411" s="35">
        <f>IFERROR(IF(OR($S411&lt;&gt;"Ja",VLOOKUP($D411,Listen!$A$2:$F$45,6,0)="Nein"),$Y411,$X411),0)</f>
        <v>0</v>
      </c>
      <c r="AG411" s="35">
        <f>IFERROR(IF(OR($S411&lt;&gt;"Ja",VLOOKUP($D411,Listen!$A$2:$F$45,6,0)="Nein"),$Y411,$X411),0)</f>
        <v>0</v>
      </c>
      <c r="AH411" s="37">
        <f t="shared" si="161"/>
        <v>0</v>
      </c>
      <c r="AI411" s="147">
        <f>IFERROR(IF(VLOOKUP($D411,Listen!$A$2:$F$45,6,0)="Ja",MAX(BC411:BD411),D_SAV!$BC411),0)</f>
        <v>0</v>
      </c>
      <c r="AJ411" s="37">
        <f t="shared" si="162"/>
        <v>0</v>
      </c>
      <c r="AL411" s="149">
        <f t="shared" si="163"/>
        <v>0</v>
      </c>
      <c r="AM411" s="149">
        <f t="shared" si="164"/>
        <v>0</v>
      </c>
      <c r="AN411" s="149">
        <f t="shared" si="165"/>
        <v>0</v>
      </c>
      <c r="AO411" s="149">
        <f t="shared" si="166"/>
        <v>0</v>
      </c>
      <c r="AP411" s="149">
        <f t="shared" si="167"/>
        <v>0</v>
      </c>
      <c r="AQ411" s="149">
        <f t="shared" si="168"/>
        <v>0</v>
      </c>
      <c r="AR411" s="149">
        <f t="shared" si="169"/>
        <v>0</v>
      </c>
      <c r="AS411" s="149">
        <f t="shared" si="170"/>
        <v>0</v>
      </c>
      <c r="AT411" s="149">
        <f t="shared" si="171"/>
        <v>0</v>
      </c>
      <c r="AU411" s="149">
        <f t="shared" si="172"/>
        <v>0</v>
      </c>
      <c r="AV411" s="149">
        <f t="shared" si="173"/>
        <v>0</v>
      </c>
      <c r="AW411" s="149">
        <f t="shared" si="174"/>
        <v>0</v>
      </c>
      <c r="AX411" s="149">
        <f t="shared" si="175"/>
        <v>0</v>
      </c>
      <c r="AY411" s="149">
        <f t="shared" si="176"/>
        <v>0</v>
      </c>
      <c r="AZ411" s="149">
        <f t="shared" si="177"/>
        <v>0</v>
      </c>
      <c r="BA411" s="149">
        <f>IFERROR(IF(VLOOKUP($D411,Listen!$A$2:$F$45,6,0)="Ja",AX411-MAX(AY411:AZ411),AX411-AY411),0)</f>
        <v>0</v>
      </c>
      <c r="BB411" s="149">
        <f t="shared" si="178"/>
        <v>0</v>
      </c>
      <c r="BC411" s="149">
        <f t="shared" si="179"/>
        <v>0</v>
      </c>
      <c r="BD411" s="149">
        <f t="shared" si="180"/>
        <v>0</v>
      </c>
      <c r="BE411" s="149">
        <f>IFERROR(IF(VLOOKUP($D411,Listen!$A$2:$F$45,6,0)="Ja",BB411-MAX(BC411:BD411),BB411-BC411),0)</f>
        <v>0</v>
      </c>
    </row>
    <row r="412" spans="1:57" x14ac:dyDescent="0.25">
      <c r="A412" s="142">
        <v>408</v>
      </c>
      <c r="B412" s="143" t="str">
        <f>IF(AND(E412&lt;&gt;0,D412&lt;&gt;0,F412&lt;&gt;0),IF(C412&lt;&gt;0,CONCATENATE(C412,"-AGr",VLOOKUP(D412,Listen!$A$2:$D$45,4,FALSE),"-",E412,"-",F412,),CONCATENATE("AGr",VLOOKUP(D412,Listen!$A$2:$D$45,4,FALSE),"-",E412,"-",F412)),"keine vollständige ID")</f>
        <v>keine vollständige ID</v>
      </c>
      <c r="C412" s="28"/>
      <c r="D412" s="144"/>
      <c r="E412" s="144"/>
      <c r="F412" s="151"/>
      <c r="G412" s="12"/>
      <c r="H412" s="12"/>
      <c r="I412" s="12"/>
      <c r="J412" s="12"/>
      <c r="K412" s="12"/>
      <c r="L412" s="145">
        <f>IF(E412&gt;A_Stammdaten!$B$12,0,G412+H412-J412)</f>
        <v>0</v>
      </c>
      <c r="M412" s="12"/>
      <c r="N412" s="12"/>
      <c r="O412" s="12"/>
      <c r="P412" s="45">
        <f t="shared" si="158"/>
        <v>0</v>
      </c>
      <c r="Q412" s="26"/>
      <c r="R412" s="26"/>
      <c r="S412" s="26"/>
      <c r="T412" s="26"/>
      <c r="U412" s="146"/>
      <c r="V412" s="26"/>
      <c r="W412" s="46" t="str">
        <f t="shared" si="159"/>
        <v>-</v>
      </c>
      <c r="X412" s="46" t="str">
        <f t="shared" si="160"/>
        <v>-</v>
      </c>
      <c r="Y412" s="46">
        <f>IF(ISBLANK($D412),0,VLOOKUP($D412,Listen!$A$2:$C$45,2,FALSE))</f>
        <v>0</v>
      </c>
      <c r="Z412" s="46">
        <f>IF(ISBLANK($D412),0,VLOOKUP($D412,Listen!$A$2:$C$45,3,FALSE))</f>
        <v>0</v>
      </c>
      <c r="AA412" s="35">
        <f t="shared" si="181"/>
        <v>0</v>
      </c>
      <c r="AB412" s="35">
        <f t="shared" si="181"/>
        <v>0</v>
      </c>
      <c r="AC412" s="35">
        <f>IFERROR(IF(OR($R412&lt;&gt;"Ja",VLOOKUP($D412,Listen!$A$2:$F$45,5,0)="Nein",E412&lt;IF(D412="LNG Anbindungsanlagen gemäß separater Festlegung",2022,2023)),$Y412,$W412),0)</f>
        <v>0</v>
      </c>
      <c r="AD412" s="35">
        <f>IFERROR(IF(OR($R412&lt;&gt;"Ja",VLOOKUP($D412,Listen!$A$2:$F$45,5,0)="Nein",E412&lt;IF(D412="LNG Anbindungsanlagen gemäß separater Festlegung",2022,2023)),$Y412,$W412),0)</f>
        <v>0</v>
      </c>
      <c r="AE412" s="35">
        <f>IFERROR(IF(OR($S412&lt;&gt;"Ja",VLOOKUP($D412,Listen!$A$2:$F$45,6,0)="Nein"),$Y412,$X412),0)</f>
        <v>0</v>
      </c>
      <c r="AF412" s="35">
        <f>IFERROR(IF(OR($S412&lt;&gt;"Ja",VLOOKUP($D412,Listen!$A$2:$F$45,6,0)="Nein"),$Y412,$X412),0)</f>
        <v>0</v>
      </c>
      <c r="AG412" s="35">
        <f>IFERROR(IF(OR($S412&lt;&gt;"Ja",VLOOKUP($D412,Listen!$A$2:$F$45,6,0)="Nein"),$Y412,$X412),0)</f>
        <v>0</v>
      </c>
      <c r="AH412" s="37">
        <f t="shared" si="161"/>
        <v>0</v>
      </c>
      <c r="AI412" s="147">
        <f>IFERROR(IF(VLOOKUP($D412,Listen!$A$2:$F$45,6,0)="Ja",MAX(BC412:BD412),D_SAV!$BC412),0)</f>
        <v>0</v>
      </c>
      <c r="AJ412" s="37">
        <f t="shared" si="162"/>
        <v>0</v>
      </c>
      <c r="AL412" s="149">
        <f t="shared" si="163"/>
        <v>0</v>
      </c>
      <c r="AM412" s="149">
        <f t="shared" si="164"/>
        <v>0</v>
      </c>
      <c r="AN412" s="149">
        <f t="shared" si="165"/>
        <v>0</v>
      </c>
      <c r="AO412" s="149">
        <f t="shared" si="166"/>
        <v>0</v>
      </c>
      <c r="AP412" s="149">
        <f t="shared" si="167"/>
        <v>0</v>
      </c>
      <c r="AQ412" s="149">
        <f t="shared" si="168"/>
        <v>0</v>
      </c>
      <c r="AR412" s="149">
        <f t="shared" si="169"/>
        <v>0</v>
      </c>
      <c r="AS412" s="149">
        <f t="shared" si="170"/>
        <v>0</v>
      </c>
      <c r="AT412" s="149">
        <f t="shared" si="171"/>
        <v>0</v>
      </c>
      <c r="AU412" s="149">
        <f t="shared" si="172"/>
        <v>0</v>
      </c>
      <c r="AV412" s="149">
        <f t="shared" si="173"/>
        <v>0</v>
      </c>
      <c r="AW412" s="149">
        <f t="shared" si="174"/>
        <v>0</v>
      </c>
      <c r="AX412" s="149">
        <f t="shared" si="175"/>
        <v>0</v>
      </c>
      <c r="AY412" s="149">
        <f t="shared" si="176"/>
        <v>0</v>
      </c>
      <c r="AZ412" s="149">
        <f t="shared" si="177"/>
        <v>0</v>
      </c>
      <c r="BA412" s="149">
        <f>IFERROR(IF(VLOOKUP($D412,Listen!$A$2:$F$45,6,0)="Ja",AX412-MAX(AY412:AZ412),AX412-AY412),0)</f>
        <v>0</v>
      </c>
      <c r="BB412" s="149">
        <f t="shared" si="178"/>
        <v>0</v>
      </c>
      <c r="BC412" s="149">
        <f t="shared" si="179"/>
        <v>0</v>
      </c>
      <c r="BD412" s="149">
        <f t="shared" si="180"/>
        <v>0</v>
      </c>
      <c r="BE412" s="149">
        <f>IFERROR(IF(VLOOKUP($D412,Listen!$A$2:$F$45,6,0)="Ja",BB412-MAX(BC412:BD412),BB412-BC412),0)</f>
        <v>0</v>
      </c>
    </row>
    <row r="413" spans="1:57" x14ac:dyDescent="0.25">
      <c r="A413" s="142">
        <v>409</v>
      </c>
      <c r="B413" s="143" t="str">
        <f>IF(AND(E413&lt;&gt;0,D413&lt;&gt;0,F413&lt;&gt;0),IF(C413&lt;&gt;0,CONCATENATE(C413,"-AGr",VLOOKUP(D413,Listen!$A$2:$D$45,4,FALSE),"-",E413,"-",F413,),CONCATENATE("AGr",VLOOKUP(D413,Listen!$A$2:$D$45,4,FALSE),"-",E413,"-",F413)),"keine vollständige ID")</f>
        <v>keine vollständige ID</v>
      </c>
      <c r="C413" s="28"/>
      <c r="D413" s="144"/>
      <c r="E413" s="144"/>
      <c r="F413" s="151"/>
      <c r="G413" s="12"/>
      <c r="H413" s="12"/>
      <c r="I413" s="12"/>
      <c r="J413" s="12"/>
      <c r="K413" s="12"/>
      <c r="L413" s="145">
        <f>IF(E413&gt;A_Stammdaten!$B$12,0,G413+H413-J413)</f>
        <v>0</v>
      </c>
      <c r="M413" s="12"/>
      <c r="N413" s="12"/>
      <c r="O413" s="12"/>
      <c r="P413" s="45">
        <f t="shared" si="158"/>
        <v>0</v>
      </c>
      <c r="Q413" s="26"/>
      <c r="R413" s="26"/>
      <c r="S413" s="26"/>
      <c r="T413" s="26"/>
      <c r="U413" s="146"/>
      <c r="V413" s="26"/>
      <c r="W413" s="46" t="str">
        <f t="shared" si="159"/>
        <v>-</v>
      </c>
      <c r="X413" s="46" t="str">
        <f t="shared" si="160"/>
        <v>-</v>
      </c>
      <c r="Y413" s="46">
        <f>IF(ISBLANK($D413),0,VLOOKUP($D413,Listen!$A$2:$C$45,2,FALSE))</f>
        <v>0</v>
      </c>
      <c r="Z413" s="46">
        <f>IF(ISBLANK($D413),0,VLOOKUP($D413,Listen!$A$2:$C$45,3,FALSE))</f>
        <v>0</v>
      </c>
      <c r="AA413" s="35">
        <f t="shared" si="181"/>
        <v>0</v>
      </c>
      <c r="AB413" s="35">
        <f t="shared" si="181"/>
        <v>0</v>
      </c>
      <c r="AC413" s="35">
        <f>IFERROR(IF(OR($R413&lt;&gt;"Ja",VLOOKUP($D413,Listen!$A$2:$F$45,5,0)="Nein",E413&lt;IF(D413="LNG Anbindungsanlagen gemäß separater Festlegung",2022,2023)),$Y413,$W413),0)</f>
        <v>0</v>
      </c>
      <c r="AD413" s="35">
        <f>IFERROR(IF(OR($R413&lt;&gt;"Ja",VLOOKUP($D413,Listen!$A$2:$F$45,5,0)="Nein",E413&lt;IF(D413="LNG Anbindungsanlagen gemäß separater Festlegung",2022,2023)),$Y413,$W413),0)</f>
        <v>0</v>
      </c>
      <c r="AE413" s="35">
        <f>IFERROR(IF(OR($S413&lt;&gt;"Ja",VLOOKUP($D413,Listen!$A$2:$F$45,6,0)="Nein"),$Y413,$X413),0)</f>
        <v>0</v>
      </c>
      <c r="AF413" s="35">
        <f>IFERROR(IF(OR($S413&lt;&gt;"Ja",VLOOKUP($D413,Listen!$A$2:$F$45,6,0)="Nein"),$Y413,$X413),0)</f>
        <v>0</v>
      </c>
      <c r="AG413" s="35">
        <f>IFERROR(IF(OR($S413&lt;&gt;"Ja",VLOOKUP($D413,Listen!$A$2:$F$45,6,0)="Nein"),$Y413,$X413),0)</f>
        <v>0</v>
      </c>
      <c r="AH413" s="37">
        <f t="shared" si="161"/>
        <v>0</v>
      </c>
      <c r="AI413" s="147">
        <f>IFERROR(IF(VLOOKUP($D413,Listen!$A$2:$F$45,6,0)="Ja",MAX(BC413:BD413),D_SAV!$BC413),0)</f>
        <v>0</v>
      </c>
      <c r="AJ413" s="37">
        <f t="shared" si="162"/>
        <v>0</v>
      </c>
      <c r="AL413" s="149">
        <f t="shared" si="163"/>
        <v>0</v>
      </c>
      <c r="AM413" s="149">
        <f t="shared" si="164"/>
        <v>0</v>
      </c>
      <c r="AN413" s="149">
        <f t="shared" si="165"/>
        <v>0</v>
      </c>
      <c r="AO413" s="149">
        <f t="shared" si="166"/>
        <v>0</v>
      </c>
      <c r="AP413" s="149">
        <f t="shared" si="167"/>
        <v>0</v>
      </c>
      <c r="AQ413" s="149">
        <f t="shared" si="168"/>
        <v>0</v>
      </c>
      <c r="AR413" s="149">
        <f t="shared" si="169"/>
        <v>0</v>
      </c>
      <c r="AS413" s="149">
        <f t="shared" si="170"/>
        <v>0</v>
      </c>
      <c r="AT413" s="149">
        <f t="shared" si="171"/>
        <v>0</v>
      </c>
      <c r="AU413" s="149">
        <f t="shared" si="172"/>
        <v>0</v>
      </c>
      <c r="AV413" s="149">
        <f t="shared" si="173"/>
        <v>0</v>
      </c>
      <c r="AW413" s="149">
        <f t="shared" si="174"/>
        <v>0</v>
      </c>
      <c r="AX413" s="149">
        <f t="shared" si="175"/>
        <v>0</v>
      </c>
      <c r="AY413" s="149">
        <f t="shared" si="176"/>
        <v>0</v>
      </c>
      <c r="AZ413" s="149">
        <f t="shared" si="177"/>
        <v>0</v>
      </c>
      <c r="BA413" s="149">
        <f>IFERROR(IF(VLOOKUP($D413,Listen!$A$2:$F$45,6,0)="Ja",AX413-MAX(AY413:AZ413),AX413-AY413),0)</f>
        <v>0</v>
      </c>
      <c r="BB413" s="149">
        <f t="shared" si="178"/>
        <v>0</v>
      </c>
      <c r="BC413" s="149">
        <f t="shared" si="179"/>
        <v>0</v>
      </c>
      <c r="BD413" s="149">
        <f t="shared" si="180"/>
        <v>0</v>
      </c>
      <c r="BE413" s="149">
        <f>IFERROR(IF(VLOOKUP($D413,Listen!$A$2:$F$45,6,0)="Ja",BB413-MAX(BC413:BD413),BB413-BC413),0)</f>
        <v>0</v>
      </c>
    </row>
    <row r="414" spans="1:57" x14ac:dyDescent="0.25">
      <c r="A414" s="142">
        <v>410</v>
      </c>
      <c r="B414" s="143" t="str">
        <f>IF(AND(E414&lt;&gt;0,D414&lt;&gt;0,F414&lt;&gt;0),IF(C414&lt;&gt;0,CONCATENATE(C414,"-AGr",VLOOKUP(D414,Listen!$A$2:$D$45,4,FALSE),"-",E414,"-",F414,),CONCATENATE("AGr",VLOOKUP(D414,Listen!$A$2:$D$45,4,FALSE),"-",E414,"-",F414)),"keine vollständige ID")</f>
        <v>keine vollständige ID</v>
      </c>
      <c r="C414" s="28"/>
      <c r="D414" s="144"/>
      <c r="E414" s="144"/>
      <c r="F414" s="151"/>
      <c r="G414" s="12"/>
      <c r="H414" s="12"/>
      <c r="I414" s="12"/>
      <c r="J414" s="12"/>
      <c r="K414" s="12"/>
      <c r="L414" s="145">
        <f>IF(E414&gt;A_Stammdaten!$B$12,0,G414+H414-J414)</f>
        <v>0</v>
      </c>
      <c r="M414" s="12"/>
      <c r="N414" s="12"/>
      <c r="O414" s="12"/>
      <c r="P414" s="45">
        <f t="shared" si="158"/>
        <v>0</v>
      </c>
      <c r="Q414" s="26"/>
      <c r="R414" s="26"/>
      <c r="S414" s="26"/>
      <c r="T414" s="26"/>
      <c r="U414" s="146"/>
      <c r="V414" s="26"/>
      <c r="W414" s="46" t="str">
        <f t="shared" si="159"/>
        <v>-</v>
      </c>
      <c r="X414" s="46" t="str">
        <f t="shared" si="160"/>
        <v>-</v>
      </c>
      <c r="Y414" s="46">
        <f>IF(ISBLANK($D414),0,VLOOKUP($D414,Listen!$A$2:$C$45,2,FALSE))</f>
        <v>0</v>
      </c>
      <c r="Z414" s="46">
        <f>IF(ISBLANK($D414),0,VLOOKUP($D414,Listen!$A$2:$C$45,3,FALSE))</f>
        <v>0</v>
      </c>
      <c r="AA414" s="35">
        <f t="shared" si="181"/>
        <v>0</v>
      </c>
      <c r="AB414" s="35">
        <f t="shared" si="181"/>
        <v>0</v>
      </c>
      <c r="AC414" s="35">
        <f>IFERROR(IF(OR($R414&lt;&gt;"Ja",VLOOKUP($D414,Listen!$A$2:$F$45,5,0)="Nein",E414&lt;IF(D414="LNG Anbindungsanlagen gemäß separater Festlegung",2022,2023)),$Y414,$W414),0)</f>
        <v>0</v>
      </c>
      <c r="AD414" s="35">
        <f>IFERROR(IF(OR($R414&lt;&gt;"Ja",VLOOKUP($D414,Listen!$A$2:$F$45,5,0)="Nein",E414&lt;IF(D414="LNG Anbindungsanlagen gemäß separater Festlegung",2022,2023)),$Y414,$W414),0)</f>
        <v>0</v>
      </c>
      <c r="AE414" s="35">
        <f>IFERROR(IF(OR($S414&lt;&gt;"Ja",VLOOKUP($D414,Listen!$A$2:$F$45,6,0)="Nein"),$Y414,$X414),0)</f>
        <v>0</v>
      </c>
      <c r="AF414" s="35">
        <f>IFERROR(IF(OR($S414&lt;&gt;"Ja",VLOOKUP($D414,Listen!$A$2:$F$45,6,0)="Nein"),$Y414,$X414),0)</f>
        <v>0</v>
      </c>
      <c r="AG414" s="35">
        <f>IFERROR(IF(OR($S414&lt;&gt;"Ja",VLOOKUP($D414,Listen!$A$2:$F$45,6,0)="Nein"),$Y414,$X414),0)</f>
        <v>0</v>
      </c>
      <c r="AH414" s="37">
        <f t="shared" si="161"/>
        <v>0</v>
      </c>
      <c r="AI414" s="147">
        <f>IFERROR(IF(VLOOKUP($D414,Listen!$A$2:$F$45,6,0)="Ja",MAX(BC414:BD414),D_SAV!$BC414),0)</f>
        <v>0</v>
      </c>
      <c r="AJ414" s="37">
        <f t="shared" si="162"/>
        <v>0</v>
      </c>
      <c r="AL414" s="149">
        <f t="shared" si="163"/>
        <v>0</v>
      </c>
      <c r="AM414" s="149">
        <f t="shared" si="164"/>
        <v>0</v>
      </c>
      <c r="AN414" s="149">
        <f t="shared" si="165"/>
        <v>0</v>
      </c>
      <c r="AO414" s="149">
        <f t="shared" si="166"/>
        <v>0</v>
      </c>
      <c r="AP414" s="149">
        <f t="shared" si="167"/>
        <v>0</v>
      </c>
      <c r="AQ414" s="149">
        <f t="shared" si="168"/>
        <v>0</v>
      </c>
      <c r="AR414" s="149">
        <f t="shared" si="169"/>
        <v>0</v>
      </c>
      <c r="AS414" s="149">
        <f t="shared" si="170"/>
        <v>0</v>
      </c>
      <c r="AT414" s="149">
        <f t="shared" si="171"/>
        <v>0</v>
      </c>
      <c r="AU414" s="149">
        <f t="shared" si="172"/>
        <v>0</v>
      </c>
      <c r="AV414" s="149">
        <f t="shared" si="173"/>
        <v>0</v>
      </c>
      <c r="AW414" s="149">
        <f t="shared" si="174"/>
        <v>0</v>
      </c>
      <c r="AX414" s="149">
        <f t="shared" si="175"/>
        <v>0</v>
      </c>
      <c r="AY414" s="149">
        <f t="shared" si="176"/>
        <v>0</v>
      </c>
      <c r="AZ414" s="149">
        <f t="shared" si="177"/>
        <v>0</v>
      </c>
      <c r="BA414" s="149">
        <f>IFERROR(IF(VLOOKUP($D414,Listen!$A$2:$F$45,6,0)="Ja",AX414-MAX(AY414:AZ414),AX414-AY414),0)</f>
        <v>0</v>
      </c>
      <c r="BB414" s="149">
        <f t="shared" si="178"/>
        <v>0</v>
      </c>
      <c r="BC414" s="149">
        <f t="shared" si="179"/>
        <v>0</v>
      </c>
      <c r="BD414" s="149">
        <f t="shared" si="180"/>
        <v>0</v>
      </c>
      <c r="BE414" s="149">
        <f>IFERROR(IF(VLOOKUP($D414,Listen!$A$2:$F$45,6,0)="Ja",BB414-MAX(BC414:BD414),BB414-BC414),0)</f>
        <v>0</v>
      </c>
    </row>
    <row r="415" spans="1:57" x14ac:dyDescent="0.25">
      <c r="A415" s="142">
        <v>411</v>
      </c>
      <c r="B415" s="143" t="str">
        <f>IF(AND(E415&lt;&gt;0,D415&lt;&gt;0,F415&lt;&gt;0),IF(C415&lt;&gt;0,CONCATENATE(C415,"-AGr",VLOOKUP(D415,Listen!$A$2:$D$45,4,FALSE),"-",E415,"-",F415,),CONCATENATE("AGr",VLOOKUP(D415,Listen!$A$2:$D$45,4,FALSE),"-",E415,"-",F415)),"keine vollständige ID")</f>
        <v>keine vollständige ID</v>
      </c>
      <c r="C415" s="28"/>
      <c r="D415" s="144"/>
      <c r="E415" s="144"/>
      <c r="F415" s="151"/>
      <c r="G415" s="12"/>
      <c r="H415" s="12"/>
      <c r="I415" s="12"/>
      <c r="J415" s="12"/>
      <c r="K415" s="12"/>
      <c r="L415" s="145">
        <f>IF(E415&gt;A_Stammdaten!$B$12,0,G415+H415-J415)</f>
        <v>0</v>
      </c>
      <c r="M415" s="12"/>
      <c r="N415" s="12"/>
      <c r="O415" s="12"/>
      <c r="P415" s="45">
        <f t="shared" si="158"/>
        <v>0</v>
      </c>
      <c r="Q415" s="26"/>
      <c r="R415" s="26"/>
      <c r="S415" s="26"/>
      <c r="T415" s="26"/>
      <c r="U415" s="146"/>
      <c r="V415" s="26"/>
      <c r="W415" s="46" t="str">
        <f t="shared" si="159"/>
        <v>-</v>
      </c>
      <c r="X415" s="46" t="str">
        <f t="shared" si="160"/>
        <v>-</v>
      </c>
      <c r="Y415" s="46">
        <f>IF(ISBLANK($D415),0,VLOOKUP($D415,Listen!$A$2:$C$45,2,FALSE))</f>
        <v>0</v>
      </c>
      <c r="Z415" s="46">
        <f>IF(ISBLANK($D415),0,VLOOKUP($D415,Listen!$A$2:$C$45,3,FALSE))</f>
        <v>0</v>
      </c>
      <c r="AA415" s="35">
        <f t="shared" si="181"/>
        <v>0</v>
      </c>
      <c r="AB415" s="35">
        <f t="shared" si="181"/>
        <v>0</v>
      </c>
      <c r="AC415" s="35">
        <f>IFERROR(IF(OR($R415&lt;&gt;"Ja",VLOOKUP($D415,Listen!$A$2:$F$45,5,0)="Nein",E415&lt;IF(D415="LNG Anbindungsanlagen gemäß separater Festlegung",2022,2023)),$Y415,$W415),0)</f>
        <v>0</v>
      </c>
      <c r="AD415" s="35">
        <f>IFERROR(IF(OR($R415&lt;&gt;"Ja",VLOOKUP($D415,Listen!$A$2:$F$45,5,0)="Nein",E415&lt;IF(D415="LNG Anbindungsanlagen gemäß separater Festlegung",2022,2023)),$Y415,$W415),0)</f>
        <v>0</v>
      </c>
      <c r="AE415" s="35">
        <f>IFERROR(IF(OR($S415&lt;&gt;"Ja",VLOOKUP($D415,Listen!$A$2:$F$45,6,0)="Nein"),$Y415,$X415),0)</f>
        <v>0</v>
      </c>
      <c r="AF415" s="35">
        <f>IFERROR(IF(OR($S415&lt;&gt;"Ja",VLOOKUP($D415,Listen!$A$2:$F$45,6,0)="Nein"),$Y415,$X415),0)</f>
        <v>0</v>
      </c>
      <c r="AG415" s="35">
        <f>IFERROR(IF(OR($S415&lt;&gt;"Ja",VLOOKUP($D415,Listen!$A$2:$F$45,6,0)="Nein"),$Y415,$X415),0)</f>
        <v>0</v>
      </c>
      <c r="AH415" s="37">
        <f t="shared" si="161"/>
        <v>0</v>
      </c>
      <c r="AI415" s="147">
        <f>IFERROR(IF(VLOOKUP($D415,Listen!$A$2:$F$45,6,0)="Ja",MAX(BC415:BD415),D_SAV!$BC415),0)</f>
        <v>0</v>
      </c>
      <c r="AJ415" s="37">
        <f t="shared" si="162"/>
        <v>0</v>
      </c>
      <c r="AL415" s="149">
        <f t="shared" si="163"/>
        <v>0</v>
      </c>
      <c r="AM415" s="149">
        <f t="shared" si="164"/>
        <v>0</v>
      </c>
      <c r="AN415" s="149">
        <f t="shared" si="165"/>
        <v>0</v>
      </c>
      <c r="AO415" s="149">
        <f t="shared" si="166"/>
        <v>0</v>
      </c>
      <c r="AP415" s="149">
        <f t="shared" si="167"/>
        <v>0</v>
      </c>
      <c r="AQ415" s="149">
        <f t="shared" si="168"/>
        <v>0</v>
      </c>
      <c r="AR415" s="149">
        <f t="shared" si="169"/>
        <v>0</v>
      </c>
      <c r="AS415" s="149">
        <f t="shared" si="170"/>
        <v>0</v>
      </c>
      <c r="AT415" s="149">
        <f t="shared" si="171"/>
        <v>0</v>
      </c>
      <c r="AU415" s="149">
        <f t="shared" si="172"/>
        <v>0</v>
      </c>
      <c r="AV415" s="149">
        <f t="shared" si="173"/>
        <v>0</v>
      </c>
      <c r="AW415" s="149">
        <f t="shared" si="174"/>
        <v>0</v>
      </c>
      <c r="AX415" s="149">
        <f t="shared" si="175"/>
        <v>0</v>
      </c>
      <c r="AY415" s="149">
        <f t="shared" si="176"/>
        <v>0</v>
      </c>
      <c r="AZ415" s="149">
        <f t="shared" si="177"/>
        <v>0</v>
      </c>
      <c r="BA415" s="149">
        <f>IFERROR(IF(VLOOKUP($D415,Listen!$A$2:$F$45,6,0)="Ja",AX415-MAX(AY415:AZ415),AX415-AY415),0)</f>
        <v>0</v>
      </c>
      <c r="BB415" s="149">
        <f t="shared" si="178"/>
        <v>0</v>
      </c>
      <c r="BC415" s="149">
        <f t="shared" si="179"/>
        <v>0</v>
      </c>
      <c r="BD415" s="149">
        <f t="shared" si="180"/>
        <v>0</v>
      </c>
      <c r="BE415" s="149">
        <f>IFERROR(IF(VLOOKUP($D415,Listen!$A$2:$F$45,6,0)="Ja",BB415-MAX(BC415:BD415),BB415-BC415),0)</f>
        <v>0</v>
      </c>
    </row>
    <row r="416" spans="1:57" x14ac:dyDescent="0.25">
      <c r="A416" s="142">
        <v>412</v>
      </c>
      <c r="B416" s="143" t="str">
        <f>IF(AND(E416&lt;&gt;0,D416&lt;&gt;0,F416&lt;&gt;0),IF(C416&lt;&gt;0,CONCATENATE(C416,"-AGr",VLOOKUP(D416,Listen!$A$2:$D$45,4,FALSE),"-",E416,"-",F416,),CONCATENATE("AGr",VLOOKUP(D416,Listen!$A$2:$D$45,4,FALSE),"-",E416,"-",F416)),"keine vollständige ID")</f>
        <v>keine vollständige ID</v>
      </c>
      <c r="C416" s="28"/>
      <c r="D416" s="144"/>
      <c r="E416" s="144"/>
      <c r="F416" s="151"/>
      <c r="G416" s="12"/>
      <c r="H416" s="12"/>
      <c r="I416" s="12"/>
      <c r="J416" s="12"/>
      <c r="K416" s="12"/>
      <c r="L416" s="145">
        <f>IF(E416&gt;A_Stammdaten!$B$12,0,G416+H416-J416)</f>
        <v>0</v>
      </c>
      <c r="M416" s="12"/>
      <c r="N416" s="12"/>
      <c r="O416" s="12"/>
      <c r="P416" s="45">
        <f t="shared" si="158"/>
        <v>0</v>
      </c>
      <c r="Q416" s="26"/>
      <c r="R416" s="26"/>
      <c r="S416" s="26"/>
      <c r="T416" s="26"/>
      <c r="U416" s="146"/>
      <c r="V416" s="26"/>
      <c r="W416" s="46" t="str">
        <f t="shared" si="159"/>
        <v>-</v>
      </c>
      <c r="X416" s="46" t="str">
        <f t="shared" si="160"/>
        <v>-</v>
      </c>
      <c r="Y416" s="46">
        <f>IF(ISBLANK($D416),0,VLOOKUP($D416,Listen!$A$2:$C$45,2,FALSE))</f>
        <v>0</v>
      </c>
      <c r="Z416" s="46">
        <f>IF(ISBLANK($D416),0,VLOOKUP($D416,Listen!$A$2:$C$45,3,FALSE))</f>
        <v>0</v>
      </c>
      <c r="AA416" s="35">
        <f t="shared" si="181"/>
        <v>0</v>
      </c>
      <c r="AB416" s="35">
        <f t="shared" si="181"/>
        <v>0</v>
      </c>
      <c r="AC416" s="35">
        <f>IFERROR(IF(OR($R416&lt;&gt;"Ja",VLOOKUP($D416,Listen!$A$2:$F$45,5,0)="Nein",E416&lt;IF(D416="LNG Anbindungsanlagen gemäß separater Festlegung",2022,2023)),$Y416,$W416),0)</f>
        <v>0</v>
      </c>
      <c r="AD416" s="35">
        <f>IFERROR(IF(OR($R416&lt;&gt;"Ja",VLOOKUP($D416,Listen!$A$2:$F$45,5,0)="Nein",E416&lt;IF(D416="LNG Anbindungsanlagen gemäß separater Festlegung",2022,2023)),$Y416,$W416),0)</f>
        <v>0</v>
      </c>
      <c r="AE416" s="35">
        <f>IFERROR(IF(OR($S416&lt;&gt;"Ja",VLOOKUP($D416,Listen!$A$2:$F$45,6,0)="Nein"),$Y416,$X416),0)</f>
        <v>0</v>
      </c>
      <c r="AF416" s="35">
        <f>IFERROR(IF(OR($S416&lt;&gt;"Ja",VLOOKUP($D416,Listen!$A$2:$F$45,6,0)="Nein"),$Y416,$X416),0)</f>
        <v>0</v>
      </c>
      <c r="AG416" s="35">
        <f>IFERROR(IF(OR($S416&lt;&gt;"Ja",VLOOKUP($D416,Listen!$A$2:$F$45,6,0)="Nein"),$Y416,$X416),0)</f>
        <v>0</v>
      </c>
      <c r="AH416" s="37">
        <f t="shared" si="161"/>
        <v>0</v>
      </c>
      <c r="AI416" s="147">
        <f>IFERROR(IF(VLOOKUP($D416,Listen!$A$2:$F$45,6,0)="Ja",MAX(BC416:BD416),D_SAV!$BC416),0)</f>
        <v>0</v>
      </c>
      <c r="AJ416" s="37">
        <f t="shared" si="162"/>
        <v>0</v>
      </c>
      <c r="AL416" s="149">
        <f t="shared" si="163"/>
        <v>0</v>
      </c>
      <c r="AM416" s="149">
        <f t="shared" si="164"/>
        <v>0</v>
      </c>
      <c r="AN416" s="149">
        <f t="shared" si="165"/>
        <v>0</v>
      </c>
      <c r="AO416" s="149">
        <f t="shared" si="166"/>
        <v>0</v>
      </c>
      <c r="AP416" s="149">
        <f t="shared" si="167"/>
        <v>0</v>
      </c>
      <c r="AQ416" s="149">
        <f t="shared" si="168"/>
        <v>0</v>
      </c>
      <c r="AR416" s="149">
        <f t="shared" si="169"/>
        <v>0</v>
      </c>
      <c r="AS416" s="149">
        <f t="shared" si="170"/>
        <v>0</v>
      </c>
      <c r="AT416" s="149">
        <f t="shared" si="171"/>
        <v>0</v>
      </c>
      <c r="AU416" s="149">
        <f t="shared" si="172"/>
        <v>0</v>
      </c>
      <c r="AV416" s="149">
        <f t="shared" si="173"/>
        <v>0</v>
      </c>
      <c r="AW416" s="149">
        <f t="shared" si="174"/>
        <v>0</v>
      </c>
      <c r="AX416" s="149">
        <f t="shared" si="175"/>
        <v>0</v>
      </c>
      <c r="AY416" s="149">
        <f t="shared" si="176"/>
        <v>0</v>
      </c>
      <c r="AZ416" s="149">
        <f t="shared" si="177"/>
        <v>0</v>
      </c>
      <c r="BA416" s="149">
        <f>IFERROR(IF(VLOOKUP($D416,Listen!$A$2:$F$45,6,0)="Ja",AX416-MAX(AY416:AZ416),AX416-AY416),0)</f>
        <v>0</v>
      </c>
      <c r="BB416" s="149">
        <f t="shared" si="178"/>
        <v>0</v>
      </c>
      <c r="BC416" s="149">
        <f t="shared" si="179"/>
        <v>0</v>
      </c>
      <c r="BD416" s="149">
        <f t="shared" si="180"/>
        <v>0</v>
      </c>
      <c r="BE416" s="149">
        <f>IFERROR(IF(VLOOKUP($D416,Listen!$A$2:$F$45,6,0)="Ja",BB416-MAX(BC416:BD416),BB416-BC416),0)</f>
        <v>0</v>
      </c>
    </row>
    <row r="417" spans="1:57" x14ac:dyDescent="0.25">
      <c r="A417" s="142">
        <v>413</v>
      </c>
      <c r="B417" s="143" t="str">
        <f>IF(AND(E417&lt;&gt;0,D417&lt;&gt;0,F417&lt;&gt;0),IF(C417&lt;&gt;0,CONCATENATE(C417,"-AGr",VLOOKUP(D417,Listen!$A$2:$D$45,4,FALSE),"-",E417,"-",F417,),CONCATENATE("AGr",VLOOKUP(D417,Listen!$A$2:$D$45,4,FALSE),"-",E417,"-",F417)),"keine vollständige ID")</f>
        <v>keine vollständige ID</v>
      </c>
      <c r="C417" s="28"/>
      <c r="D417" s="144"/>
      <c r="E417" s="144"/>
      <c r="F417" s="151"/>
      <c r="G417" s="12"/>
      <c r="H417" s="12"/>
      <c r="I417" s="12"/>
      <c r="J417" s="12"/>
      <c r="K417" s="12"/>
      <c r="L417" s="145">
        <f>IF(E417&gt;A_Stammdaten!$B$12,0,G417+H417-J417)</f>
        <v>0</v>
      </c>
      <c r="M417" s="12"/>
      <c r="N417" s="12"/>
      <c r="O417" s="12"/>
      <c r="P417" s="45">
        <f t="shared" si="158"/>
        <v>0</v>
      </c>
      <c r="Q417" s="26"/>
      <c r="R417" s="26"/>
      <c r="S417" s="26"/>
      <c r="T417" s="26"/>
      <c r="U417" s="146"/>
      <c r="V417" s="26"/>
      <c r="W417" s="46" t="str">
        <f t="shared" si="159"/>
        <v>-</v>
      </c>
      <c r="X417" s="46" t="str">
        <f t="shared" si="160"/>
        <v>-</v>
      </c>
      <c r="Y417" s="46">
        <f>IF(ISBLANK($D417),0,VLOOKUP($D417,Listen!$A$2:$C$45,2,FALSE))</f>
        <v>0</v>
      </c>
      <c r="Z417" s="46">
        <f>IF(ISBLANK($D417),0,VLOOKUP($D417,Listen!$A$2:$C$45,3,FALSE))</f>
        <v>0</v>
      </c>
      <c r="AA417" s="35">
        <f t="shared" si="181"/>
        <v>0</v>
      </c>
      <c r="AB417" s="35">
        <f t="shared" si="181"/>
        <v>0</v>
      </c>
      <c r="AC417" s="35">
        <f>IFERROR(IF(OR($R417&lt;&gt;"Ja",VLOOKUP($D417,Listen!$A$2:$F$45,5,0)="Nein",E417&lt;IF(D417="LNG Anbindungsanlagen gemäß separater Festlegung",2022,2023)),$Y417,$W417),0)</f>
        <v>0</v>
      </c>
      <c r="AD417" s="35">
        <f>IFERROR(IF(OR($R417&lt;&gt;"Ja",VLOOKUP($D417,Listen!$A$2:$F$45,5,0)="Nein",E417&lt;IF(D417="LNG Anbindungsanlagen gemäß separater Festlegung",2022,2023)),$Y417,$W417),0)</f>
        <v>0</v>
      </c>
      <c r="AE417" s="35">
        <f>IFERROR(IF(OR($S417&lt;&gt;"Ja",VLOOKUP($D417,Listen!$A$2:$F$45,6,0)="Nein"),$Y417,$X417),0)</f>
        <v>0</v>
      </c>
      <c r="AF417" s="35">
        <f>IFERROR(IF(OR($S417&lt;&gt;"Ja",VLOOKUP($D417,Listen!$A$2:$F$45,6,0)="Nein"),$Y417,$X417),0)</f>
        <v>0</v>
      </c>
      <c r="AG417" s="35">
        <f>IFERROR(IF(OR($S417&lt;&gt;"Ja",VLOOKUP($D417,Listen!$A$2:$F$45,6,0)="Nein"),$Y417,$X417),0)</f>
        <v>0</v>
      </c>
      <c r="AH417" s="37">
        <f t="shared" si="161"/>
        <v>0</v>
      </c>
      <c r="AI417" s="147">
        <f>IFERROR(IF(VLOOKUP($D417,Listen!$A$2:$F$45,6,0)="Ja",MAX(BC417:BD417),D_SAV!$BC417),0)</f>
        <v>0</v>
      </c>
      <c r="AJ417" s="37">
        <f t="shared" si="162"/>
        <v>0</v>
      </c>
      <c r="AL417" s="149">
        <f t="shared" si="163"/>
        <v>0</v>
      </c>
      <c r="AM417" s="149">
        <f t="shared" si="164"/>
        <v>0</v>
      </c>
      <c r="AN417" s="149">
        <f t="shared" si="165"/>
        <v>0</v>
      </c>
      <c r="AO417" s="149">
        <f t="shared" si="166"/>
        <v>0</v>
      </c>
      <c r="AP417" s="149">
        <f t="shared" si="167"/>
        <v>0</v>
      </c>
      <c r="AQ417" s="149">
        <f t="shared" si="168"/>
        <v>0</v>
      </c>
      <c r="AR417" s="149">
        <f t="shared" si="169"/>
        <v>0</v>
      </c>
      <c r="AS417" s="149">
        <f t="shared" si="170"/>
        <v>0</v>
      </c>
      <c r="AT417" s="149">
        <f t="shared" si="171"/>
        <v>0</v>
      </c>
      <c r="AU417" s="149">
        <f t="shared" si="172"/>
        <v>0</v>
      </c>
      <c r="AV417" s="149">
        <f t="shared" si="173"/>
        <v>0</v>
      </c>
      <c r="AW417" s="149">
        <f t="shared" si="174"/>
        <v>0</v>
      </c>
      <c r="AX417" s="149">
        <f t="shared" si="175"/>
        <v>0</v>
      </c>
      <c r="AY417" s="149">
        <f t="shared" si="176"/>
        <v>0</v>
      </c>
      <c r="AZ417" s="149">
        <f t="shared" si="177"/>
        <v>0</v>
      </c>
      <c r="BA417" s="149">
        <f>IFERROR(IF(VLOOKUP($D417,Listen!$A$2:$F$45,6,0)="Ja",AX417-MAX(AY417:AZ417),AX417-AY417),0)</f>
        <v>0</v>
      </c>
      <c r="BB417" s="149">
        <f t="shared" si="178"/>
        <v>0</v>
      </c>
      <c r="BC417" s="149">
        <f t="shared" si="179"/>
        <v>0</v>
      </c>
      <c r="BD417" s="149">
        <f t="shared" si="180"/>
        <v>0</v>
      </c>
      <c r="BE417" s="149">
        <f>IFERROR(IF(VLOOKUP($D417,Listen!$A$2:$F$45,6,0)="Ja",BB417-MAX(BC417:BD417),BB417-BC417),0)</f>
        <v>0</v>
      </c>
    </row>
    <row r="418" spans="1:57" x14ac:dyDescent="0.25">
      <c r="A418" s="142">
        <v>414</v>
      </c>
      <c r="B418" s="143" t="str">
        <f>IF(AND(E418&lt;&gt;0,D418&lt;&gt;0,F418&lt;&gt;0),IF(C418&lt;&gt;0,CONCATENATE(C418,"-AGr",VLOOKUP(D418,Listen!$A$2:$D$45,4,FALSE),"-",E418,"-",F418,),CONCATENATE("AGr",VLOOKUP(D418,Listen!$A$2:$D$45,4,FALSE),"-",E418,"-",F418)),"keine vollständige ID")</f>
        <v>keine vollständige ID</v>
      </c>
      <c r="C418" s="28"/>
      <c r="D418" s="144"/>
      <c r="E418" s="144"/>
      <c r="F418" s="151"/>
      <c r="G418" s="12"/>
      <c r="H418" s="12"/>
      <c r="I418" s="12"/>
      <c r="J418" s="12"/>
      <c r="K418" s="12"/>
      <c r="L418" s="145">
        <f>IF(E418&gt;A_Stammdaten!$B$12,0,G418+H418-J418)</f>
        <v>0</v>
      </c>
      <c r="M418" s="12"/>
      <c r="N418" s="12"/>
      <c r="O418" s="12"/>
      <c r="P418" s="45">
        <f t="shared" si="158"/>
        <v>0</v>
      </c>
      <c r="Q418" s="26"/>
      <c r="R418" s="26"/>
      <c r="S418" s="26"/>
      <c r="T418" s="26"/>
      <c r="U418" s="146"/>
      <c r="V418" s="26"/>
      <c r="W418" s="46" t="str">
        <f t="shared" si="159"/>
        <v>-</v>
      </c>
      <c r="X418" s="46" t="str">
        <f t="shared" si="160"/>
        <v>-</v>
      </c>
      <c r="Y418" s="46">
        <f>IF(ISBLANK($D418),0,VLOOKUP($D418,Listen!$A$2:$C$45,2,FALSE))</f>
        <v>0</v>
      </c>
      <c r="Z418" s="46">
        <f>IF(ISBLANK($D418),0,VLOOKUP($D418,Listen!$A$2:$C$45,3,FALSE))</f>
        <v>0</v>
      </c>
      <c r="AA418" s="35">
        <f t="shared" si="181"/>
        <v>0</v>
      </c>
      <c r="AB418" s="35">
        <f t="shared" si="181"/>
        <v>0</v>
      </c>
      <c r="AC418" s="35">
        <f>IFERROR(IF(OR($R418&lt;&gt;"Ja",VLOOKUP($D418,Listen!$A$2:$F$45,5,0)="Nein",E418&lt;IF(D418="LNG Anbindungsanlagen gemäß separater Festlegung",2022,2023)),$Y418,$W418),0)</f>
        <v>0</v>
      </c>
      <c r="AD418" s="35">
        <f>IFERROR(IF(OR($R418&lt;&gt;"Ja",VLOOKUP($D418,Listen!$A$2:$F$45,5,0)="Nein",E418&lt;IF(D418="LNG Anbindungsanlagen gemäß separater Festlegung",2022,2023)),$Y418,$W418),0)</f>
        <v>0</v>
      </c>
      <c r="AE418" s="35">
        <f>IFERROR(IF(OR($S418&lt;&gt;"Ja",VLOOKUP($D418,Listen!$A$2:$F$45,6,0)="Nein"),$Y418,$X418),0)</f>
        <v>0</v>
      </c>
      <c r="AF418" s="35">
        <f>IFERROR(IF(OR($S418&lt;&gt;"Ja",VLOOKUP($D418,Listen!$A$2:$F$45,6,0)="Nein"),$Y418,$X418),0)</f>
        <v>0</v>
      </c>
      <c r="AG418" s="35">
        <f>IFERROR(IF(OR($S418&lt;&gt;"Ja",VLOOKUP($D418,Listen!$A$2:$F$45,6,0)="Nein"),$Y418,$X418),0)</f>
        <v>0</v>
      </c>
      <c r="AH418" s="37">
        <f t="shared" si="161"/>
        <v>0</v>
      </c>
      <c r="AI418" s="147">
        <f>IFERROR(IF(VLOOKUP($D418,Listen!$A$2:$F$45,6,0)="Ja",MAX(BC418:BD418),D_SAV!$BC418),0)</f>
        <v>0</v>
      </c>
      <c r="AJ418" s="37">
        <f t="shared" si="162"/>
        <v>0</v>
      </c>
      <c r="AL418" s="149">
        <f t="shared" si="163"/>
        <v>0</v>
      </c>
      <c r="AM418" s="149">
        <f t="shared" si="164"/>
        <v>0</v>
      </c>
      <c r="AN418" s="149">
        <f t="shared" si="165"/>
        <v>0</v>
      </c>
      <c r="AO418" s="149">
        <f t="shared" si="166"/>
        <v>0</v>
      </c>
      <c r="AP418" s="149">
        <f t="shared" si="167"/>
        <v>0</v>
      </c>
      <c r="AQ418" s="149">
        <f t="shared" si="168"/>
        <v>0</v>
      </c>
      <c r="AR418" s="149">
        <f t="shared" si="169"/>
        <v>0</v>
      </c>
      <c r="AS418" s="149">
        <f t="shared" si="170"/>
        <v>0</v>
      </c>
      <c r="AT418" s="149">
        <f t="shared" si="171"/>
        <v>0</v>
      </c>
      <c r="AU418" s="149">
        <f t="shared" si="172"/>
        <v>0</v>
      </c>
      <c r="AV418" s="149">
        <f t="shared" si="173"/>
        <v>0</v>
      </c>
      <c r="AW418" s="149">
        <f t="shared" si="174"/>
        <v>0</v>
      </c>
      <c r="AX418" s="149">
        <f t="shared" si="175"/>
        <v>0</v>
      </c>
      <c r="AY418" s="149">
        <f t="shared" si="176"/>
        <v>0</v>
      </c>
      <c r="AZ418" s="149">
        <f t="shared" si="177"/>
        <v>0</v>
      </c>
      <c r="BA418" s="149">
        <f>IFERROR(IF(VLOOKUP($D418,Listen!$A$2:$F$45,6,0)="Ja",AX418-MAX(AY418:AZ418),AX418-AY418),0)</f>
        <v>0</v>
      </c>
      <c r="BB418" s="149">
        <f t="shared" si="178"/>
        <v>0</v>
      </c>
      <c r="BC418" s="149">
        <f t="shared" si="179"/>
        <v>0</v>
      </c>
      <c r="BD418" s="149">
        <f t="shared" si="180"/>
        <v>0</v>
      </c>
      <c r="BE418" s="149">
        <f>IFERROR(IF(VLOOKUP($D418,Listen!$A$2:$F$45,6,0)="Ja",BB418-MAX(BC418:BD418),BB418-BC418),0)</f>
        <v>0</v>
      </c>
    </row>
    <row r="419" spans="1:57" x14ac:dyDescent="0.25">
      <c r="A419" s="142">
        <v>415</v>
      </c>
      <c r="B419" s="143" t="str">
        <f>IF(AND(E419&lt;&gt;0,D419&lt;&gt;0,F419&lt;&gt;0),IF(C419&lt;&gt;0,CONCATENATE(C419,"-AGr",VLOOKUP(D419,Listen!$A$2:$D$45,4,FALSE),"-",E419,"-",F419,),CONCATENATE("AGr",VLOOKUP(D419,Listen!$A$2:$D$45,4,FALSE),"-",E419,"-",F419)),"keine vollständige ID")</f>
        <v>keine vollständige ID</v>
      </c>
      <c r="C419" s="28"/>
      <c r="D419" s="144"/>
      <c r="E419" s="144"/>
      <c r="F419" s="151"/>
      <c r="G419" s="12"/>
      <c r="H419" s="12"/>
      <c r="I419" s="12"/>
      <c r="J419" s="12"/>
      <c r="K419" s="12"/>
      <c r="L419" s="145">
        <f>IF(E419&gt;A_Stammdaten!$B$12,0,G419+H419-J419)</f>
        <v>0</v>
      </c>
      <c r="M419" s="12"/>
      <c r="N419" s="12"/>
      <c r="O419" s="12"/>
      <c r="P419" s="45">
        <f t="shared" si="158"/>
        <v>0</v>
      </c>
      <c r="Q419" s="26"/>
      <c r="R419" s="26"/>
      <c r="S419" s="26"/>
      <c r="T419" s="26"/>
      <c r="U419" s="146"/>
      <c r="V419" s="26"/>
      <c r="W419" s="46" t="str">
        <f t="shared" si="159"/>
        <v>-</v>
      </c>
      <c r="X419" s="46" t="str">
        <f t="shared" si="160"/>
        <v>-</v>
      </c>
      <c r="Y419" s="46">
        <f>IF(ISBLANK($D419),0,VLOOKUP($D419,Listen!$A$2:$C$45,2,FALSE))</f>
        <v>0</v>
      </c>
      <c r="Z419" s="46">
        <f>IF(ISBLANK($D419),0,VLOOKUP($D419,Listen!$A$2:$C$45,3,FALSE))</f>
        <v>0</v>
      </c>
      <c r="AA419" s="35">
        <f t="shared" si="181"/>
        <v>0</v>
      </c>
      <c r="AB419" s="35">
        <f t="shared" si="181"/>
        <v>0</v>
      </c>
      <c r="AC419" s="35">
        <f>IFERROR(IF(OR($R419&lt;&gt;"Ja",VLOOKUP($D419,Listen!$A$2:$F$45,5,0)="Nein",E419&lt;IF(D419="LNG Anbindungsanlagen gemäß separater Festlegung",2022,2023)),$Y419,$W419),0)</f>
        <v>0</v>
      </c>
      <c r="AD419" s="35">
        <f>IFERROR(IF(OR($R419&lt;&gt;"Ja",VLOOKUP($D419,Listen!$A$2:$F$45,5,0)="Nein",E419&lt;IF(D419="LNG Anbindungsanlagen gemäß separater Festlegung",2022,2023)),$Y419,$W419),0)</f>
        <v>0</v>
      </c>
      <c r="AE419" s="35">
        <f>IFERROR(IF(OR($S419&lt;&gt;"Ja",VLOOKUP($D419,Listen!$A$2:$F$45,6,0)="Nein"),$Y419,$X419),0)</f>
        <v>0</v>
      </c>
      <c r="AF419" s="35">
        <f>IFERROR(IF(OR($S419&lt;&gt;"Ja",VLOOKUP($D419,Listen!$A$2:$F$45,6,0)="Nein"),$Y419,$X419),0)</f>
        <v>0</v>
      </c>
      <c r="AG419" s="35">
        <f>IFERROR(IF(OR($S419&lt;&gt;"Ja",VLOOKUP($D419,Listen!$A$2:$F$45,6,0)="Nein"),$Y419,$X419),0)</f>
        <v>0</v>
      </c>
      <c r="AH419" s="37">
        <f t="shared" si="161"/>
        <v>0</v>
      </c>
      <c r="AI419" s="147">
        <f>IFERROR(IF(VLOOKUP($D419,Listen!$A$2:$F$45,6,0)="Ja",MAX(BC419:BD419),D_SAV!$BC419),0)</f>
        <v>0</v>
      </c>
      <c r="AJ419" s="37">
        <f t="shared" si="162"/>
        <v>0</v>
      </c>
      <c r="AL419" s="149">
        <f t="shared" si="163"/>
        <v>0</v>
      </c>
      <c r="AM419" s="149">
        <f t="shared" si="164"/>
        <v>0</v>
      </c>
      <c r="AN419" s="149">
        <f t="shared" si="165"/>
        <v>0</v>
      </c>
      <c r="AO419" s="149">
        <f t="shared" si="166"/>
        <v>0</v>
      </c>
      <c r="AP419" s="149">
        <f t="shared" si="167"/>
        <v>0</v>
      </c>
      <c r="AQ419" s="149">
        <f t="shared" si="168"/>
        <v>0</v>
      </c>
      <c r="AR419" s="149">
        <f t="shared" si="169"/>
        <v>0</v>
      </c>
      <c r="AS419" s="149">
        <f t="shared" si="170"/>
        <v>0</v>
      </c>
      <c r="AT419" s="149">
        <f t="shared" si="171"/>
        <v>0</v>
      </c>
      <c r="AU419" s="149">
        <f t="shared" si="172"/>
        <v>0</v>
      </c>
      <c r="AV419" s="149">
        <f t="shared" si="173"/>
        <v>0</v>
      </c>
      <c r="AW419" s="149">
        <f t="shared" si="174"/>
        <v>0</v>
      </c>
      <c r="AX419" s="149">
        <f t="shared" si="175"/>
        <v>0</v>
      </c>
      <c r="AY419" s="149">
        <f t="shared" si="176"/>
        <v>0</v>
      </c>
      <c r="AZ419" s="149">
        <f t="shared" si="177"/>
        <v>0</v>
      </c>
      <c r="BA419" s="149">
        <f>IFERROR(IF(VLOOKUP($D419,Listen!$A$2:$F$45,6,0)="Ja",AX419-MAX(AY419:AZ419),AX419-AY419),0)</f>
        <v>0</v>
      </c>
      <c r="BB419" s="149">
        <f t="shared" si="178"/>
        <v>0</v>
      </c>
      <c r="BC419" s="149">
        <f t="shared" si="179"/>
        <v>0</v>
      </c>
      <c r="BD419" s="149">
        <f t="shared" si="180"/>
        <v>0</v>
      </c>
      <c r="BE419" s="149">
        <f>IFERROR(IF(VLOOKUP($D419,Listen!$A$2:$F$45,6,0)="Ja",BB419-MAX(BC419:BD419),BB419-BC419),0)</f>
        <v>0</v>
      </c>
    </row>
    <row r="420" spans="1:57" x14ac:dyDescent="0.25">
      <c r="A420" s="142">
        <v>416</v>
      </c>
      <c r="B420" s="143" t="str">
        <f>IF(AND(E420&lt;&gt;0,D420&lt;&gt;0,F420&lt;&gt;0),IF(C420&lt;&gt;0,CONCATENATE(C420,"-AGr",VLOOKUP(D420,Listen!$A$2:$D$45,4,FALSE),"-",E420,"-",F420,),CONCATENATE("AGr",VLOOKUP(D420,Listen!$A$2:$D$45,4,FALSE),"-",E420,"-",F420)),"keine vollständige ID")</f>
        <v>keine vollständige ID</v>
      </c>
      <c r="C420" s="28"/>
      <c r="D420" s="144"/>
      <c r="E420" s="144"/>
      <c r="F420" s="151"/>
      <c r="G420" s="12"/>
      <c r="H420" s="12"/>
      <c r="I420" s="12"/>
      <c r="J420" s="12"/>
      <c r="K420" s="12"/>
      <c r="L420" s="145">
        <f>IF(E420&gt;A_Stammdaten!$B$12,0,G420+H420-J420)</f>
        <v>0</v>
      </c>
      <c r="M420" s="12"/>
      <c r="N420" s="12"/>
      <c r="O420" s="12"/>
      <c r="P420" s="45">
        <f t="shared" si="158"/>
        <v>0</v>
      </c>
      <c r="Q420" s="26"/>
      <c r="R420" s="26"/>
      <c r="S420" s="26"/>
      <c r="T420" s="26"/>
      <c r="U420" s="146"/>
      <c r="V420" s="26"/>
      <c r="W420" s="46" t="str">
        <f t="shared" si="159"/>
        <v>-</v>
      </c>
      <c r="X420" s="46" t="str">
        <f t="shared" si="160"/>
        <v>-</v>
      </c>
      <c r="Y420" s="46">
        <f>IF(ISBLANK($D420),0,VLOOKUP($D420,Listen!$A$2:$C$45,2,FALSE))</f>
        <v>0</v>
      </c>
      <c r="Z420" s="46">
        <f>IF(ISBLANK($D420),0,VLOOKUP($D420,Listen!$A$2:$C$45,3,FALSE))</f>
        <v>0</v>
      </c>
      <c r="AA420" s="35">
        <f t="shared" si="181"/>
        <v>0</v>
      </c>
      <c r="AB420" s="35">
        <f t="shared" si="181"/>
        <v>0</v>
      </c>
      <c r="AC420" s="35">
        <f>IFERROR(IF(OR($R420&lt;&gt;"Ja",VLOOKUP($D420,Listen!$A$2:$F$45,5,0)="Nein",E420&lt;IF(D420="LNG Anbindungsanlagen gemäß separater Festlegung",2022,2023)),$Y420,$W420),0)</f>
        <v>0</v>
      </c>
      <c r="AD420" s="35">
        <f>IFERROR(IF(OR($R420&lt;&gt;"Ja",VLOOKUP($D420,Listen!$A$2:$F$45,5,0)="Nein",E420&lt;IF(D420="LNG Anbindungsanlagen gemäß separater Festlegung",2022,2023)),$Y420,$W420),0)</f>
        <v>0</v>
      </c>
      <c r="AE420" s="35">
        <f>IFERROR(IF(OR($S420&lt;&gt;"Ja",VLOOKUP($D420,Listen!$A$2:$F$45,6,0)="Nein"),$Y420,$X420),0)</f>
        <v>0</v>
      </c>
      <c r="AF420" s="35">
        <f>IFERROR(IF(OR($S420&lt;&gt;"Ja",VLOOKUP($D420,Listen!$A$2:$F$45,6,0)="Nein"),$Y420,$X420),0)</f>
        <v>0</v>
      </c>
      <c r="AG420" s="35">
        <f>IFERROR(IF(OR($S420&lt;&gt;"Ja",VLOOKUP($D420,Listen!$A$2:$F$45,6,0)="Nein"),$Y420,$X420),0)</f>
        <v>0</v>
      </c>
      <c r="AH420" s="37">
        <f t="shared" si="161"/>
        <v>0</v>
      </c>
      <c r="AI420" s="147">
        <f>IFERROR(IF(VLOOKUP($D420,Listen!$A$2:$F$45,6,0)="Ja",MAX(BC420:BD420),D_SAV!$BC420),0)</f>
        <v>0</v>
      </c>
      <c r="AJ420" s="37">
        <f t="shared" si="162"/>
        <v>0</v>
      </c>
      <c r="AL420" s="149">
        <f t="shared" si="163"/>
        <v>0</v>
      </c>
      <c r="AM420" s="149">
        <f t="shared" si="164"/>
        <v>0</v>
      </c>
      <c r="AN420" s="149">
        <f t="shared" si="165"/>
        <v>0</v>
      </c>
      <c r="AO420" s="149">
        <f t="shared" si="166"/>
        <v>0</v>
      </c>
      <c r="AP420" s="149">
        <f t="shared" si="167"/>
        <v>0</v>
      </c>
      <c r="AQ420" s="149">
        <f t="shared" si="168"/>
        <v>0</v>
      </c>
      <c r="AR420" s="149">
        <f t="shared" si="169"/>
        <v>0</v>
      </c>
      <c r="AS420" s="149">
        <f t="shared" si="170"/>
        <v>0</v>
      </c>
      <c r="AT420" s="149">
        <f t="shared" si="171"/>
        <v>0</v>
      </c>
      <c r="AU420" s="149">
        <f t="shared" si="172"/>
        <v>0</v>
      </c>
      <c r="AV420" s="149">
        <f t="shared" si="173"/>
        <v>0</v>
      </c>
      <c r="AW420" s="149">
        <f t="shared" si="174"/>
        <v>0</v>
      </c>
      <c r="AX420" s="149">
        <f t="shared" si="175"/>
        <v>0</v>
      </c>
      <c r="AY420" s="149">
        <f t="shared" si="176"/>
        <v>0</v>
      </c>
      <c r="AZ420" s="149">
        <f t="shared" si="177"/>
        <v>0</v>
      </c>
      <c r="BA420" s="149">
        <f>IFERROR(IF(VLOOKUP($D420,Listen!$A$2:$F$45,6,0)="Ja",AX420-MAX(AY420:AZ420),AX420-AY420),0)</f>
        <v>0</v>
      </c>
      <c r="BB420" s="149">
        <f t="shared" si="178"/>
        <v>0</v>
      </c>
      <c r="BC420" s="149">
        <f t="shared" si="179"/>
        <v>0</v>
      </c>
      <c r="BD420" s="149">
        <f t="shared" si="180"/>
        <v>0</v>
      </c>
      <c r="BE420" s="149">
        <f>IFERROR(IF(VLOOKUP($D420,Listen!$A$2:$F$45,6,0)="Ja",BB420-MAX(BC420:BD420),BB420-BC420),0)</f>
        <v>0</v>
      </c>
    </row>
    <row r="421" spans="1:57" x14ac:dyDescent="0.25">
      <c r="A421" s="142">
        <v>417</v>
      </c>
      <c r="B421" s="143" t="str">
        <f>IF(AND(E421&lt;&gt;0,D421&lt;&gt;0,F421&lt;&gt;0),IF(C421&lt;&gt;0,CONCATENATE(C421,"-AGr",VLOOKUP(D421,Listen!$A$2:$D$45,4,FALSE),"-",E421,"-",F421,),CONCATENATE("AGr",VLOOKUP(D421,Listen!$A$2:$D$45,4,FALSE),"-",E421,"-",F421)),"keine vollständige ID")</f>
        <v>keine vollständige ID</v>
      </c>
      <c r="C421" s="28"/>
      <c r="D421" s="144"/>
      <c r="E421" s="144"/>
      <c r="F421" s="151"/>
      <c r="G421" s="12"/>
      <c r="H421" s="12"/>
      <c r="I421" s="12"/>
      <c r="J421" s="12"/>
      <c r="K421" s="12"/>
      <c r="L421" s="145">
        <f>IF(E421&gt;A_Stammdaten!$B$12,0,G421+H421-J421)</f>
        <v>0</v>
      </c>
      <c r="M421" s="12"/>
      <c r="N421" s="12"/>
      <c r="O421" s="12"/>
      <c r="P421" s="45">
        <f t="shared" si="158"/>
        <v>0</v>
      </c>
      <c r="Q421" s="26"/>
      <c r="R421" s="26"/>
      <c r="S421" s="26"/>
      <c r="T421" s="26"/>
      <c r="U421" s="146"/>
      <c r="V421" s="26"/>
      <c r="W421" s="46" t="str">
        <f t="shared" si="159"/>
        <v>-</v>
      </c>
      <c r="X421" s="46" t="str">
        <f t="shared" si="160"/>
        <v>-</v>
      </c>
      <c r="Y421" s="46">
        <f>IF(ISBLANK($D421),0,VLOOKUP($D421,Listen!$A$2:$C$45,2,FALSE))</f>
        <v>0</v>
      </c>
      <c r="Z421" s="46">
        <f>IF(ISBLANK($D421),0,VLOOKUP($D421,Listen!$A$2:$C$45,3,FALSE))</f>
        <v>0</v>
      </c>
      <c r="AA421" s="35">
        <f t="shared" si="181"/>
        <v>0</v>
      </c>
      <c r="AB421" s="35">
        <f t="shared" si="181"/>
        <v>0</v>
      </c>
      <c r="AC421" s="35">
        <f>IFERROR(IF(OR($R421&lt;&gt;"Ja",VLOOKUP($D421,Listen!$A$2:$F$45,5,0)="Nein",E421&lt;IF(D421="LNG Anbindungsanlagen gemäß separater Festlegung",2022,2023)),$Y421,$W421),0)</f>
        <v>0</v>
      </c>
      <c r="AD421" s="35">
        <f>IFERROR(IF(OR($R421&lt;&gt;"Ja",VLOOKUP($D421,Listen!$A$2:$F$45,5,0)="Nein",E421&lt;IF(D421="LNG Anbindungsanlagen gemäß separater Festlegung",2022,2023)),$Y421,$W421),0)</f>
        <v>0</v>
      </c>
      <c r="AE421" s="35">
        <f>IFERROR(IF(OR($S421&lt;&gt;"Ja",VLOOKUP($D421,Listen!$A$2:$F$45,6,0)="Nein"),$Y421,$X421),0)</f>
        <v>0</v>
      </c>
      <c r="AF421" s="35">
        <f>IFERROR(IF(OR($S421&lt;&gt;"Ja",VLOOKUP($D421,Listen!$A$2:$F$45,6,0)="Nein"),$Y421,$X421),0)</f>
        <v>0</v>
      </c>
      <c r="AG421" s="35">
        <f>IFERROR(IF(OR($S421&lt;&gt;"Ja",VLOOKUP($D421,Listen!$A$2:$F$45,6,0)="Nein"),$Y421,$X421),0)</f>
        <v>0</v>
      </c>
      <c r="AH421" s="37">
        <f t="shared" si="161"/>
        <v>0</v>
      </c>
      <c r="AI421" s="147">
        <f>IFERROR(IF(VLOOKUP($D421,Listen!$A$2:$F$45,6,0)="Ja",MAX(BC421:BD421),D_SAV!$BC421),0)</f>
        <v>0</v>
      </c>
      <c r="AJ421" s="37">
        <f t="shared" si="162"/>
        <v>0</v>
      </c>
      <c r="AL421" s="149">
        <f t="shared" si="163"/>
        <v>0</v>
      </c>
      <c r="AM421" s="149">
        <f t="shared" si="164"/>
        <v>0</v>
      </c>
      <c r="AN421" s="149">
        <f t="shared" si="165"/>
        <v>0</v>
      </c>
      <c r="AO421" s="149">
        <f t="shared" si="166"/>
        <v>0</v>
      </c>
      <c r="AP421" s="149">
        <f t="shared" si="167"/>
        <v>0</v>
      </c>
      <c r="AQ421" s="149">
        <f t="shared" si="168"/>
        <v>0</v>
      </c>
      <c r="AR421" s="149">
        <f t="shared" si="169"/>
        <v>0</v>
      </c>
      <c r="AS421" s="149">
        <f t="shared" si="170"/>
        <v>0</v>
      </c>
      <c r="AT421" s="149">
        <f t="shared" si="171"/>
        <v>0</v>
      </c>
      <c r="AU421" s="149">
        <f t="shared" si="172"/>
        <v>0</v>
      </c>
      <c r="AV421" s="149">
        <f t="shared" si="173"/>
        <v>0</v>
      </c>
      <c r="AW421" s="149">
        <f t="shared" si="174"/>
        <v>0</v>
      </c>
      <c r="AX421" s="149">
        <f t="shared" si="175"/>
        <v>0</v>
      </c>
      <c r="AY421" s="149">
        <f t="shared" si="176"/>
        <v>0</v>
      </c>
      <c r="AZ421" s="149">
        <f t="shared" si="177"/>
        <v>0</v>
      </c>
      <c r="BA421" s="149">
        <f>IFERROR(IF(VLOOKUP($D421,Listen!$A$2:$F$45,6,0)="Ja",AX421-MAX(AY421:AZ421),AX421-AY421),0)</f>
        <v>0</v>
      </c>
      <c r="BB421" s="149">
        <f t="shared" si="178"/>
        <v>0</v>
      </c>
      <c r="BC421" s="149">
        <f t="shared" si="179"/>
        <v>0</v>
      </c>
      <c r="BD421" s="149">
        <f t="shared" si="180"/>
        <v>0</v>
      </c>
      <c r="BE421" s="149">
        <f>IFERROR(IF(VLOOKUP($D421,Listen!$A$2:$F$45,6,0)="Ja",BB421-MAX(BC421:BD421),BB421-BC421),0)</f>
        <v>0</v>
      </c>
    </row>
    <row r="422" spans="1:57" x14ac:dyDescent="0.25">
      <c r="A422" s="142">
        <v>418</v>
      </c>
      <c r="B422" s="143" t="str">
        <f>IF(AND(E422&lt;&gt;0,D422&lt;&gt;0,F422&lt;&gt;0),IF(C422&lt;&gt;0,CONCATENATE(C422,"-AGr",VLOOKUP(D422,Listen!$A$2:$D$45,4,FALSE),"-",E422,"-",F422,),CONCATENATE("AGr",VLOOKUP(D422,Listen!$A$2:$D$45,4,FALSE),"-",E422,"-",F422)),"keine vollständige ID")</f>
        <v>keine vollständige ID</v>
      </c>
      <c r="C422" s="28"/>
      <c r="D422" s="144"/>
      <c r="E422" s="144"/>
      <c r="F422" s="151"/>
      <c r="G422" s="12"/>
      <c r="H422" s="12"/>
      <c r="I422" s="12"/>
      <c r="J422" s="12"/>
      <c r="K422" s="12"/>
      <c r="L422" s="145">
        <f>IF(E422&gt;A_Stammdaten!$B$12,0,G422+H422-J422)</f>
        <v>0</v>
      </c>
      <c r="M422" s="12"/>
      <c r="N422" s="12"/>
      <c r="O422" s="12"/>
      <c r="P422" s="45">
        <f t="shared" si="158"/>
        <v>0</v>
      </c>
      <c r="Q422" s="26"/>
      <c r="R422" s="26"/>
      <c r="S422" s="26"/>
      <c r="T422" s="26"/>
      <c r="U422" s="146"/>
      <c r="V422" s="26"/>
      <c r="W422" s="46" t="str">
        <f t="shared" si="159"/>
        <v>-</v>
      </c>
      <c r="X422" s="46" t="str">
        <f t="shared" si="160"/>
        <v>-</v>
      </c>
      <c r="Y422" s="46">
        <f>IF(ISBLANK($D422),0,VLOOKUP($D422,Listen!$A$2:$C$45,2,FALSE))</f>
        <v>0</v>
      </c>
      <c r="Z422" s="46">
        <f>IF(ISBLANK($D422),0,VLOOKUP($D422,Listen!$A$2:$C$45,3,FALSE))</f>
        <v>0</v>
      </c>
      <c r="AA422" s="35">
        <f t="shared" si="181"/>
        <v>0</v>
      </c>
      <c r="AB422" s="35">
        <f t="shared" si="181"/>
        <v>0</v>
      </c>
      <c r="AC422" s="35">
        <f>IFERROR(IF(OR($R422&lt;&gt;"Ja",VLOOKUP($D422,Listen!$A$2:$F$45,5,0)="Nein",E422&lt;IF(D422="LNG Anbindungsanlagen gemäß separater Festlegung",2022,2023)),$Y422,$W422),0)</f>
        <v>0</v>
      </c>
      <c r="AD422" s="35">
        <f>IFERROR(IF(OR($R422&lt;&gt;"Ja",VLOOKUP($D422,Listen!$A$2:$F$45,5,0)="Nein",E422&lt;IF(D422="LNG Anbindungsanlagen gemäß separater Festlegung",2022,2023)),$Y422,$W422),0)</f>
        <v>0</v>
      </c>
      <c r="AE422" s="35">
        <f>IFERROR(IF(OR($S422&lt;&gt;"Ja",VLOOKUP($D422,Listen!$A$2:$F$45,6,0)="Nein"),$Y422,$X422),0)</f>
        <v>0</v>
      </c>
      <c r="AF422" s="35">
        <f>IFERROR(IF(OR($S422&lt;&gt;"Ja",VLOOKUP($D422,Listen!$A$2:$F$45,6,0)="Nein"),$Y422,$X422),0)</f>
        <v>0</v>
      </c>
      <c r="AG422" s="35">
        <f>IFERROR(IF(OR($S422&lt;&gt;"Ja",VLOOKUP($D422,Listen!$A$2:$F$45,6,0)="Nein"),$Y422,$X422),0)</f>
        <v>0</v>
      </c>
      <c r="AH422" s="37">
        <f t="shared" si="161"/>
        <v>0</v>
      </c>
      <c r="AI422" s="147">
        <f>IFERROR(IF(VLOOKUP($D422,Listen!$A$2:$F$45,6,0)="Ja",MAX(BC422:BD422),D_SAV!$BC422),0)</f>
        <v>0</v>
      </c>
      <c r="AJ422" s="37">
        <f t="shared" si="162"/>
        <v>0</v>
      </c>
      <c r="AL422" s="149">
        <f t="shared" si="163"/>
        <v>0</v>
      </c>
      <c r="AM422" s="149">
        <f t="shared" si="164"/>
        <v>0</v>
      </c>
      <c r="AN422" s="149">
        <f t="shared" si="165"/>
        <v>0</v>
      </c>
      <c r="AO422" s="149">
        <f t="shared" si="166"/>
        <v>0</v>
      </c>
      <c r="AP422" s="149">
        <f t="shared" si="167"/>
        <v>0</v>
      </c>
      <c r="AQ422" s="149">
        <f t="shared" si="168"/>
        <v>0</v>
      </c>
      <c r="AR422" s="149">
        <f t="shared" si="169"/>
        <v>0</v>
      </c>
      <c r="AS422" s="149">
        <f t="shared" si="170"/>
        <v>0</v>
      </c>
      <c r="AT422" s="149">
        <f t="shared" si="171"/>
        <v>0</v>
      </c>
      <c r="AU422" s="149">
        <f t="shared" si="172"/>
        <v>0</v>
      </c>
      <c r="AV422" s="149">
        <f t="shared" si="173"/>
        <v>0</v>
      </c>
      <c r="AW422" s="149">
        <f t="shared" si="174"/>
        <v>0</v>
      </c>
      <c r="AX422" s="149">
        <f t="shared" si="175"/>
        <v>0</v>
      </c>
      <c r="AY422" s="149">
        <f t="shared" si="176"/>
        <v>0</v>
      </c>
      <c r="AZ422" s="149">
        <f t="shared" si="177"/>
        <v>0</v>
      </c>
      <c r="BA422" s="149">
        <f>IFERROR(IF(VLOOKUP($D422,Listen!$A$2:$F$45,6,0)="Ja",AX422-MAX(AY422:AZ422),AX422-AY422),0)</f>
        <v>0</v>
      </c>
      <c r="BB422" s="149">
        <f t="shared" si="178"/>
        <v>0</v>
      </c>
      <c r="BC422" s="149">
        <f t="shared" si="179"/>
        <v>0</v>
      </c>
      <c r="BD422" s="149">
        <f t="shared" si="180"/>
        <v>0</v>
      </c>
      <c r="BE422" s="149">
        <f>IFERROR(IF(VLOOKUP($D422,Listen!$A$2:$F$45,6,0)="Ja",BB422-MAX(BC422:BD422),BB422-BC422),0)</f>
        <v>0</v>
      </c>
    </row>
    <row r="423" spans="1:57" x14ac:dyDescent="0.25">
      <c r="A423" s="142">
        <v>419</v>
      </c>
      <c r="B423" s="143" t="str">
        <f>IF(AND(E423&lt;&gt;0,D423&lt;&gt;0,F423&lt;&gt;0),IF(C423&lt;&gt;0,CONCATENATE(C423,"-AGr",VLOOKUP(D423,Listen!$A$2:$D$45,4,FALSE),"-",E423,"-",F423,),CONCATENATE("AGr",VLOOKUP(D423,Listen!$A$2:$D$45,4,FALSE),"-",E423,"-",F423)),"keine vollständige ID")</f>
        <v>keine vollständige ID</v>
      </c>
      <c r="C423" s="28"/>
      <c r="D423" s="144"/>
      <c r="E423" s="144"/>
      <c r="F423" s="151"/>
      <c r="G423" s="12"/>
      <c r="H423" s="12"/>
      <c r="I423" s="12"/>
      <c r="J423" s="12"/>
      <c r="K423" s="12"/>
      <c r="L423" s="145">
        <f>IF(E423&gt;A_Stammdaten!$B$12,0,G423+H423-J423)</f>
        <v>0</v>
      </c>
      <c r="M423" s="12"/>
      <c r="N423" s="12"/>
      <c r="O423" s="12"/>
      <c r="P423" s="45">
        <f t="shared" si="158"/>
        <v>0</v>
      </c>
      <c r="Q423" s="26"/>
      <c r="R423" s="26"/>
      <c r="S423" s="26"/>
      <c r="T423" s="26"/>
      <c r="U423" s="146"/>
      <c r="V423" s="26"/>
      <c r="W423" s="46" t="str">
        <f t="shared" si="159"/>
        <v>-</v>
      </c>
      <c r="X423" s="46" t="str">
        <f t="shared" si="160"/>
        <v>-</v>
      </c>
      <c r="Y423" s="46">
        <f>IF(ISBLANK($D423),0,VLOOKUP($D423,Listen!$A$2:$C$45,2,FALSE))</f>
        <v>0</v>
      </c>
      <c r="Z423" s="46">
        <f>IF(ISBLANK($D423),0,VLOOKUP($D423,Listen!$A$2:$C$45,3,FALSE))</f>
        <v>0</v>
      </c>
      <c r="AA423" s="35">
        <f t="shared" si="181"/>
        <v>0</v>
      </c>
      <c r="AB423" s="35">
        <f t="shared" si="181"/>
        <v>0</v>
      </c>
      <c r="AC423" s="35">
        <f>IFERROR(IF(OR($R423&lt;&gt;"Ja",VLOOKUP($D423,Listen!$A$2:$F$45,5,0)="Nein",E423&lt;IF(D423="LNG Anbindungsanlagen gemäß separater Festlegung",2022,2023)),$Y423,$W423),0)</f>
        <v>0</v>
      </c>
      <c r="AD423" s="35">
        <f>IFERROR(IF(OR($R423&lt;&gt;"Ja",VLOOKUP($D423,Listen!$A$2:$F$45,5,0)="Nein",E423&lt;IF(D423="LNG Anbindungsanlagen gemäß separater Festlegung",2022,2023)),$Y423,$W423),0)</f>
        <v>0</v>
      </c>
      <c r="AE423" s="35">
        <f>IFERROR(IF(OR($S423&lt;&gt;"Ja",VLOOKUP($D423,Listen!$A$2:$F$45,6,0)="Nein"),$Y423,$X423),0)</f>
        <v>0</v>
      </c>
      <c r="AF423" s="35">
        <f>IFERROR(IF(OR($S423&lt;&gt;"Ja",VLOOKUP($D423,Listen!$A$2:$F$45,6,0)="Nein"),$Y423,$X423),0)</f>
        <v>0</v>
      </c>
      <c r="AG423" s="35">
        <f>IFERROR(IF(OR($S423&lt;&gt;"Ja",VLOOKUP($D423,Listen!$A$2:$F$45,6,0)="Nein"),$Y423,$X423),0)</f>
        <v>0</v>
      </c>
      <c r="AH423" s="37">
        <f t="shared" si="161"/>
        <v>0</v>
      </c>
      <c r="AI423" s="147">
        <f>IFERROR(IF(VLOOKUP($D423,Listen!$A$2:$F$45,6,0)="Ja",MAX(BC423:BD423),D_SAV!$BC423),0)</f>
        <v>0</v>
      </c>
      <c r="AJ423" s="37">
        <f t="shared" si="162"/>
        <v>0</v>
      </c>
      <c r="AL423" s="149">
        <f t="shared" si="163"/>
        <v>0</v>
      </c>
      <c r="AM423" s="149">
        <f t="shared" si="164"/>
        <v>0</v>
      </c>
      <c r="AN423" s="149">
        <f t="shared" si="165"/>
        <v>0</v>
      </c>
      <c r="AO423" s="149">
        <f t="shared" si="166"/>
        <v>0</v>
      </c>
      <c r="AP423" s="149">
        <f t="shared" si="167"/>
        <v>0</v>
      </c>
      <c r="AQ423" s="149">
        <f t="shared" si="168"/>
        <v>0</v>
      </c>
      <c r="AR423" s="149">
        <f t="shared" si="169"/>
        <v>0</v>
      </c>
      <c r="AS423" s="149">
        <f t="shared" si="170"/>
        <v>0</v>
      </c>
      <c r="AT423" s="149">
        <f t="shared" si="171"/>
        <v>0</v>
      </c>
      <c r="AU423" s="149">
        <f t="shared" si="172"/>
        <v>0</v>
      </c>
      <c r="AV423" s="149">
        <f t="shared" si="173"/>
        <v>0</v>
      </c>
      <c r="AW423" s="149">
        <f t="shared" si="174"/>
        <v>0</v>
      </c>
      <c r="AX423" s="149">
        <f t="shared" si="175"/>
        <v>0</v>
      </c>
      <c r="AY423" s="149">
        <f t="shared" si="176"/>
        <v>0</v>
      </c>
      <c r="AZ423" s="149">
        <f t="shared" si="177"/>
        <v>0</v>
      </c>
      <c r="BA423" s="149">
        <f>IFERROR(IF(VLOOKUP($D423,Listen!$A$2:$F$45,6,0)="Ja",AX423-MAX(AY423:AZ423),AX423-AY423),0)</f>
        <v>0</v>
      </c>
      <c r="BB423" s="149">
        <f t="shared" si="178"/>
        <v>0</v>
      </c>
      <c r="BC423" s="149">
        <f t="shared" si="179"/>
        <v>0</v>
      </c>
      <c r="BD423" s="149">
        <f t="shared" si="180"/>
        <v>0</v>
      </c>
      <c r="BE423" s="149">
        <f>IFERROR(IF(VLOOKUP($D423,Listen!$A$2:$F$45,6,0)="Ja",BB423-MAX(BC423:BD423),BB423-BC423),0)</f>
        <v>0</v>
      </c>
    </row>
    <row r="424" spans="1:57" x14ac:dyDescent="0.25">
      <c r="A424" s="142">
        <v>420</v>
      </c>
      <c r="B424" s="143" t="str">
        <f>IF(AND(E424&lt;&gt;0,D424&lt;&gt;0,F424&lt;&gt;0),IF(C424&lt;&gt;0,CONCATENATE(C424,"-AGr",VLOOKUP(D424,Listen!$A$2:$D$45,4,FALSE),"-",E424,"-",F424,),CONCATENATE("AGr",VLOOKUP(D424,Listen!$A$2:$D$45,4,FALSE),"-",E424,"-",F424)),"keine vollständige ID")</f>
        <v>keine vollständige ID</v>
      </c>
      <c r="C424" s="28"/>
      <c r="D424" s="144"/>
      <c r="E424" s="144"/>
      <c r="F424" s="151"/>
      <c r="G424" s="12"/>
      <c r="H424" s="12"/>
      <c r="I424" s="12"/>
      <c r="J424" s="12"/>
      <c r="K424" s="12"/>
      <c r="L424" s="145">
        <f>IF(E424&gt;A_Stammdaten!$B$12,0,G424+H424-J424)</f>
        <v>0</v>
      </c>
      <c r="M424" s="12"/>
      <c r="N424" s="12"/>
      <c r="O424" s="12"/>
      <c r="P424" s="45">
        <f t="shared" si="158"/>
        <v>0</v>
      </c>
      <c r="Q424" s="26"/>
      <c r="R424" s="26"/>
      <c r="S424" s="26"/>
      <c r="T424" s="26"/>
      <c r="U424" s="146"/>
      <c r="V424" s="26"/>
      <c r="W424" s="46" t="str">
        <f t="shared" si="159"/>
        <v>-</v>
      </c>
      <c r="X424" s="46" t="str">
        <f t="shared" si="160"/>
        <v>-</v>
      </c>
      <c r="Y424" s="46">
        <f>IF(ISBLANK($D424),0,VLOOKUP($D424,Listen!$A$2:$C$45,2,FALSE))</f>
        <v>0</v>
      </c>
      <c r="Z424" s="46">
        <f>IF(ISBLANK($D424),0,VLOOKUP($D424,Listen!$A$2:$C$45,3,FALSE))</f>
        <v>0</v>
      </c>
      <c r="AA424" s="35">
        <f t="shared" si="181"/>
        <v>0</v>
      </c>
      <c r="AB424" s="35">
        <f t="shared" si="181"/>
        <v>0</v>
      </c>
      <c r="AC424" s="35">
        <f>IFERROR(IF(OR($R424&lt;&gt;"Ja",VLOOKUP($D424,Listen!$A$2:$F$45,5,0)="Nein",E424&lt;IF(D424="LNG Anbindungsanlagen gemäß separater Festlegung",2022,2023)),$Y424,$W424),0)</f>
        <v>0</v>
      </c>
      <c r="AD424" s="35">
        <f>IFERROR(IF(OR($R424&lt;&gt;"Ja",VLOOKUP($D424,Listen!$A$2:$F$45,5,0)="Nein",E424&lt;IF(D424="LNG Anbindungsanlagen gemäß separater Festlegung",2022,2023)),$Y424,$W424),0)</f>
        <v>0</v>
      </c>
      <c r="AE424" s="35">
        <f>IFERROR(IF(OR($S424&lt;&gt;"Ja",VLOOKUP($D424,Listen!$A$2:$F$45,6,0)="Nein"),$Y424,$X424),0)</f>
        <v>0</v>
      </c>
      <c r="AF424" s="35">
        <f>IFERROR(IF(OR($S424&lt;&gt;"Ja",VLOOKUP($D424,Listen!$A$2:$F$45,6,0)="Nein"),$Y424,$X424),0)</f>
        <v>0</v>
      </c>
      <c r="AG424" s="35">
        <f>IFERROR(IF(OR($S424&lt;&gt;"Ja",VLOOKUP($D424,Listen!$A$2:$F$45,6,0)="Nein"),$Y424,$X424),0)</f>
        <v>0</v>
      </c>
      <c r="AH424" s="37">
        <f t="shared" si="161"/>
        <v>0</v>
      </c>
      <c r="AI424" s="147">
        <f>IFERROR(IF(VLOOKUP($D424,Listen!$A$2:$F$45,6,0)="Ja",MAX(BC424:BD424),D_SAV!$BC424),0)</f>
        <v>0</v>
      </c>
      <c r="AJ424" s="37">
        <f t="shared" si="162"/>
        <v>0</v>
      </c>
      <c r="AL424" s="149">
        <f t="shared" si="163"/>
        <v>0</v>
      </c>
      <c r="AM424" s="149">
        <f t="shared" si="164"/>
        <v>0</v>
      </c>
      <c r="AN424" s="149">
        <f t="shared" si="165"/>
        <v>0</v>
      </c>
      <c r="AO424" s="149">
        <f t="shared" si="166"/>
        <v>0</v>
      </c>
      <c r="AP424" s="149">
        <f t="shared" si="167"/>
        <v>0</v>
      </c>
      <c r="AQ424" s="149">
        <f t="shared" si="168"/>
        <v>0</v>
      </c>
      <c r="AR424" s="149">
        <f t="shared" si="169"/>
        <v>0</v>
      </c>
      <c r="AS424" s="149">
        <f t="shared" si="170"/>
        <v>0</v>
      </c>
      <c r="AT424" s="149">
        <f t="shared" si="171"/>
        <v>0</v>
      </c>
      <c r="AU424" s="149">
        <f t="shared" si="172"/>
        <v>0</v>
      </c>
      <c r="AV424" s="149">
        <f t="shared" si="173"/>
        <v>0</v>
      </c>
      <c r="AW424" s="149">
        <f t="shared" si="174"/>
        <v>0</v>
      </c>
      <c r="AX424" s="149">
        <f t="shared" si="175"/>
        <v>0</v>
      </c>
      <c r="AY424" s="149">
        <f t="shared" si="176"/>
        <v>0</v>
      </c>
      <c r="AZ424" s="149">
        <f t="shared" si="177"/>
        <v>0</v>
      </c>
      <c r="BA424" s="149">
        <f>IFERROR(IF(VLOOKUP($D424,Listen!$A$2:$F$45,6,0)="Ja",AX424-MAX(AY424:AZ424),AX424-AY424),0)</f>
        <v>0</v>
      </c>
      <c r="BB424" s="149">
        <f t="shared" si="178"/>
        <v>0</v>
      </c>
      <c r="BC424" s="149">
        <f t="shared" si="179"/>
        <v>0</v>
      </c>
      <c r="BD424" s="149">
        <f t="shared" si="180"/>
        <v>0</v>
      </c>
      <c r="BE424" s="149">
        <f>IFERROR(IF(VLOOKUP($D424,Listen!$A$2:$F$45,6,0)="Ja",BB424-MAX(BC424:BD424),BB424-BC424),0)</f>
        <v>0</v>
      </c>
    </row>
    <row r="425" spans="1:57" x14ac:dyDescent="0.25">
      <c r="A425" s="142">
        <v>421</v>
      </c>
      <c r="B425" s="143" t="str">
        <f>IF(AND(E425&lt;&gt;0,D425&lt;&gt;0,F425&lt;&gt;0),IF(C425&lt;&gt;0,CONCATENATE(C425,"-AGr",VLOOKUP(D425,Listen!$A$2:$D$45,4,FALSE),"-",E425,"-",F425,),CONCATENATE("AGr",VLOOKUP(D425,Listen!$A$2:$D$45,4,FALSE),"-",E425,"-",F425)),"keine vollständige ID")</f>
        <v>keine vollständige ID</v>
      </c>
      <c r="C425" s="28"/>
      <c r="D425" s="144"/>
      <c r="E425" s="144"/>
      <c r="F425" s="151"/>
      <c r="G425" s="12"/>
      <c r="H425" s="12"/>
      <c r="I425" s="12"/>
      <c r="J425" s="12"/>
      <c r="K425" s="12"/>
      <c r="L425" s="145">
        <f>IF(E425&gt;A_Stammdaten!$B$12,0,G425+H425-J425)</f>
        <v>0</v>
      </c>
      <c r="M425" s="12"/>
      <c r="N425" s="12"/>
      <c r="O425" s="12"/>
      <c r="P425" s="45">
        <f t="shared" si="158"/>
        <v>0</v>
      </c>
      <c r="Q425" s="26"/>
      <c r="R425" s="26"/>
      <c r="S425" s="26"/>
      <c r="T425" s="26"/>
      <c r="U425" s="146"/>
      <c r="V425" s="26"/>
      <c r="W425" s="46" t="str">
        <f t="shared" si="159"/>
        <v>-</v>
      </c>
      <c r="X425" s="46" t="str">
        <f t="shared" si="160"/>
        <v>-</v>
      </c>
      <c r="Y425" s="46">
        <f>IF(ISBLANK($D425),0,VLOOKUP($D425,Listen!$A$2:$C$45,2,FALSE))</f>
        <v>0</v>
      </c>
      <c r="Z425" s="46">
        <f>IF(ISBLANK($D425),0,VLOOKUP($D425,Listen!$A$2:$C$45,3,FALSE))</f>
        <v>0</v>
      </c>
      <c r="AA425" s="35">
        <f t="shared" ref="AA425:AB444" si="182">IFERROR($Y425,0)</f>
        <v>0</v>
      </c>
      <c r="AB425" s="35">
        <f t="shared" si="182"/>
        <v>0</v>
      </c>
      <c r="AC425" s="35">
        <f>IFERROR(IF(OR($R425&lt;&gt;"Ja",VLOOKUP($D425,Listen!$A$2:$F$45,5,0)="Nein",E425&lt;IF(D425="LNG Anbindungsanlagen gemäß separater Festlegung",2022,2023)),$Y425,$W425),0)</f>
        <v>0</v>
      </c>
      <c r="AD425" s="35">
        <f>IFERROR(IF(OR($R425&lt;&gt;"Ja",VLOOKUP($D425,Listen!$A$2:$F$45,5,0)="Nein",E425&lt;IF(D425="LNG Anbindungsanlagen gemäß separater Festlegung",2022,2023)),$Y425,$W425),0)</f>
        <v>0</v>
      </c>
      <c r="AE425" s="35">
        <f>IFERROR(IF(OR($S425&lt;&gt;"Ja",VLOOKUP($D425,Listen!$A$2:$F$45,6,0)="Nein"),$Y425,$X425),0)</f>
        <v>0</v>
      </c>
      <c r="AF425" s="35">
        <f>IFERROR(IF(OR($S425&lt;&gt;"Ja",VLOOKUP($D425,Listen!$A$2:$F$45,6,0)="Nein"),$Y425,$X425),0)</f>
        <v>0</v>
      </c>
      <c r="AG425" s="35">
        <f>IFERROR(IF(OR($S425&lt;&gt;"Ja",VLOOKUP($D425,Listen!$A$2:$F$45,6,0)="Nein"),$Y425,$X425),0)</f>
        <v>0</v>
      </c>
      <c r="AH425" s="37">
        <f t="shared" si="161"/>
        <v>0</v>
      </c>
      <c r="AI425" s="147">
        <f>IFERROR(IF(VLOOKUP($D425,Listen!$A$2:$F$45,6,0)="Ja",MAX(BC425:BD425),D_SAV!$BC425),0)</f>
        <v>0</v>
      </c>
      <c r="AJ425" s="37">
        <f t="shared" si="162"/>
        <v>0</v>
      </c>
      <c r="AL425" s="149">
        <f t="shared" si="163"/>
        <v>0</v>
      </c>
      <c r="AM425" s="149">
        <f t="shared" si="164"/>
        <v>0</v>
      </c>
      <c r="AN425" s="149">
        <f t="shared" si="165"/>
        <v>0</v>
      </c>
      <c r="AO425" s="149">
        <f t="shared" si="166"/>
        <v>0</v>
      </c>
      <c r="AP425" s="149">
        <f t="shared" si="167"/>
        <v>0</v>
      </c>
      <c r="AQ425" s="149">
        <f t="shared" si="168"/>
        <v>0</v>
      </c>
      <c r="AR425" s="149">
        <f t="shared" si="169"/>
        <v>0</v>
      </c>
      <c r="AS425" s="149">
        <f t="shared" si="170"/>
        <v>0</v>
      </c>
      <c r="AT425" s="149">
        <f t="shared" si="171"/>
        <v>0</v>
      </c>
      <c r="AU425" s="149">
        <f t="shared" si="172"/>
        <v>0</v>
      </c>
      <c r="AV425" s="149">
        <f t="shared" si="173"/>
        <v>0</v>
      </c>
      <c r="AW425" s="149">
        <f t="shared" si="174"/>
        <v>0</v>
      </c>
      <c r="AX425" s="149">
        <f t="shared" si="175"/>
        <v>0</v>
      </c>
      <c r="AY425" s="149">
        <f t="shared" si="176"/>
        <v>0</v>
      </c>
      <c r="AZ425" s="149">
        <f t="shared" si="177"/>
        <v>0</v>
      </c>
      <c r="BA425" s="149">
        <f>IFERROR(IF(VLOOKUP($D425,Listen!$A$2:$F$45,6,0)="Ja",AX425-MAX(AY425:AZ425),AX425-AY425),0)</f>
        <v>0</v>
      </c>
      <c r="BB425" s="149">
        <f t="shared" si="178"/>
        <v>0</v>
      </c>
      <c r="BC425" s="149">
        <f t="shared" si="179"/>
        <v>0</v>
      </c>
      <c r="BD425" s="149">
        <f t="shared" si="180"/>
        <v>0</v>
      </c>
      <c r="BE425" s="149">
        <f>IFERROR(IF(VLOOKUP($D425,Listen!$A$2:$F$45,6,0)="Ja",BB425-MAX(BC425:BD425),BB425-BC425),0)</f>
        <v>0</v>
      </c>
    </row>
    <row r="426" spans="1:57" x14ac:dyDescent="0.25">
      <c r="A426" s="142">
        <v>422</v>
      </c>
      <c r="B426" s="143" t="str">
        <f>IF(AND(E426&lt;&gt;0,D426&lt;&gt;0,F426&lt;&gt;0),IF(C426&lt;&gt;0,CONCATENATE(C426,"-AGr",VLOOKUP(D426,Listen!$A$2:$D$45,4,FALSE),"-",E426,"-",F426,),CONCATENATE("AGr",VLOOKUP(D426,Listen!$A$2:$D$45,4,FALSE),"-",E426,"-",F426)),"keine vollständige ID")</f>
        <v>keine vollständige ID</v>
      </c>
      <c r="C426" s="28"/>
      <c r="D426" s="144"/>
      <c r="E426" s="144"/>
      <c r="F426" s="151"/>
      <c r="G426" s="12"/>
      <c r="H426" s="12"/>
      <c r="I426" s="12"/>
      <c r="J426" s="12"/>
      <c r="K426" s="12"/>
      <c r="L426" s="145">
        <f>IF(E426&gt;A_Stammdaten!$B$12,0,G426+H426-J426)</f>
        <v>0</v>
      </c>
      <c r="M426" s="12"/>
      <c r="N426" s="12"/>
      <c r="O426" s="12"/>
      <c r="P426" s="45">
        <f t="shared" si="158"/>
        <v>0</v>
      </c>
      <c r="Q426" s="26"/>
      <c r="R426" s="26"/>
      <c r="S426" s="26"/>
      <c r="T426" s="26"/>
      <c r="U426" s="146"/>
      <c r="V426" s="26"/>
      <c r="W426" s="46" t="str">
        <f t="shared" si="159"/>
        <v>-</v>
      </c>
      <c r="X426" s="46" t="str">
        <f t="shared" si="160"/>
        <v>-</v>
      </c>
      <c r="Y426" s="46">
        <f>IF(ISBLANK($D426),0,VLOOKUP($D426,Listen!$A$2:$C$45,2,FALSE))</f>
        <v>0</v>
      </c>
      <c r="Z426" s="46">
        <f>IF(ISBLANK($D426),0,VLOOKUP($D426,Listen!$A$2:$C$45,3,FALSE))</f>
        <v>0</v>
      </c>
      <c r="AA426" s="35">
        <f t="shared" si="182"/>
        <v>0</v>
      </c>
      <c r="AB426" s="35">
        <f t="shared" si="182"/>
        <v>0</v>
      </c>
      <c r="AC426" s="35">
        <f>IFERROR(IF(OR($R426&lt;&gt;"Ja",VLOOKUP($D426,Listen!$A$2:$F$45,5,0)="Nein",E426&lt;IF(D426="LNG Anbindungsanlagen gemäß separater Festlegung",2022,2023)),$Y426,$W426),0)</f>
        <v>0</v>
      </c>
      <c r="AD426" s="35">
        <f>IFERROR(IF(OR($R426&lt;&gt;"Ja",VLOOKUP($D426,Listen!$A$2:$F$45,5,0)="Nein",E426&lt;IF(D426="LNG Anbindungsanlagen gemäß separater Festlegung",2022,2023)),$Y426,$W426),0)</f>
        <v>0</v>
      </c>
      <c r="AE426" s="35">
        <f>IFERROR(IF(OR($S426&lt;&gt;"Ja",VLOOKUP($D426,Listen!$A$2:$F$45,6,0)="Nein"),$Y426,$X426),0)</f>
        <v>0</v>
      </c>
      <c r="AF426" s="35">
        <f>IFERROR(IF(OR($S426&lt;&gt;"Ja",VLOOKUP($D426,Listen!$A$2:$F$45,6,0)="Nein"),$Y426,$X426),0)</f>
        <v>0</v>
      </c>
      <c r="AG426" s="35">
        <f>IFERROR(IF(OR($S426&lt;&gt;"Ja",VLOOKUP($D426,Listen!$A$2:$F$45,6,0)="Nein"),$Y426,$X426),0)</f>
        <v>0</v>
      </c>
      <c r="AH426" s="37">
        <f t="shared" si="161"/>
        <v>0</v>
      </c>
      <c r="AI426" s="147">
        <f>IFERROR(IF(VLOOKUP($D426,Listen!$A$2:$F$45,6,0)="Ja",MAX(BC426:BD426),D_SAV!$BC426),0)</f>
        <v>0</v>
      </c>
      <c r="AJ426" s="37">
        <f t="shared" si="162"/>
        <v>0</v>
      </c>
      <c r="AL426" s="149">
        <f t="shared" si="163"/>
        <v>0</v>
      </c>
      <c r="AM426" s="149">
        <f t="shared" si="164"/>
        <v>0</v>
      </c>
      <c r="AN426" s="149">
        <f t="shared" si="165"/>
        <v>0</v>
      </c>
      <c r="AO426" s="149">
        <f t="shared" si="166"/>
        <v>0</v>
      </c>
      <c r="AP426" s="149">
        <f t="shared" si="167"/>
        <v>0</v>
      </c>
      <c r="AQ426" s="149">
        <f t="shared" si="168"/>
        <v>0</v>
      </c>
      <c r="AR426" s="149">
        <f t="shared" si="169"/>
        <v>0</v>
      </c>
      <c r="AS426" s="149">
        <f t="shared" si="170"/>
        <v>0</v>
      </c>
      <c r="AT426" s="149">
        <f t="shared" si="171"/>
        <v>0</v>
      </c>
      <c r="AU426" s="149">
        <f t="shared" si="172"/>
        <v>0</v>
      </c>
      <c r="AV426" s="149">
        <f t="shared" si="173"/>
        <v>0</v>
      </c>
      <c r="AW426" s="149">
        <f t="shared" si="174"/>
        <v>0</v>
      </c>
      <c r="AX426" s="149">
        <f t="shared" si="175"/>
        <v>0</v>
      </c>
      <c r="AY426" s="149">
        <f t="shared" si="176"/>
        <v>0</v>
      </c>
      <c r="AZ426" s="149">
        <f t="shared" si="177"/>
        <v>0</v>
      </c>
      <c r="BA426" s="149">
        <f>IFERROR(IF(VLOOKUP($D426,Listen!$A$2:$F$45,6,0)="Ja",AX426-MAX(AY426:AZ426),AX426-AY426),0)</f>
        <v>0</v>
      </c>
      <c r="BB426" s="149">
        <f t="shared" si="178"/>
        <v>0</v>
      </c>
      <c r="BC426" s="149">
        <f t="shared" si="179"/>
        <v>0</v>
      </c>
      <c r="BD426" s="149">
        <f t="shared" si="180"/>
        <v>0</v>
      </c>
      <c r="BE426" s="149">
        <f>IFERROR(IF(VLOOKUP($D426,Listen!$A$2:$F$45,6,0)="Ja",BB426-MAX(BC426:BD426),BB426-BC426),0)</f>
        <v>0</v>
      </c>
    </row>
    <row r="427" spans="1:57" x14ac:dyDescent="0.25">
      <c r="A427" s="142">
        <v>423</v>
      </c>
      <c r="B427" s="143" t="str">
        <f>IF(AND(E427&lt;&gt;0,D427&lt;&gt;0,F427&lt;&gt;0),IF(C427&lt;&gt;0,CONCATENATE(C427,"-AGr",VLOOKUP(D427,Listen!$A$2:$D$45,4,FALSE),"-",E427,"-",F427,),CONCATENATE("AGr",VLOOKUP(D427,Listen!$A$2:$D$45,4,FALSE),"-",E427,"-",F427)),"keine vollständige ID")</f>
        <v>keine vollständige ID</v>
      </c>
      <c r="C427" s="28"/>
      <c r="D427" s="144"/>
      <c r="E427" s="144"/>
      <c r="F427" s="151"/>
      <c r="G427" s="12"/>
      <c r="H427" s="12"/>
      <c r="I427" s="12"/>
      <c r="J427" s="12"/>
      <c r="K427" s="12"/>
      <c r="L427" s="145">
        <f>IF(E427&gt;A_Stammdaten!$B$12,0,G427+H427-J427)</f>
        <v>0</v>
      </c>
      <c r="M427" s="12"/>
      <c r="N427" s="12"/>
      <c r="O427" s="12"/>
      <c r="P427" s="45">
        <f t="shared" si="158"/>
        <v>0</v>
      </c>
      <c r="Q427" s="26"/>
      <c r="R427" s="26"/>
      <c r="S427" s="26"/>
      <c r="T427" s="26"/>
      <c r="U427" s="146"/>
      <c r="V427" s="26"/>
      <c r="W427" s="46" t="str">
        <f t="shared" si="159"/>
        <v>-</v>
      </c>
      <c r="X427" s="46" t="str">
        <f t="shared" si="160"/>
        <v>-</v>
      </c>
      <c r="Y427" s="46">
        <f>IF(ISBLANK($D427),0,VLOOKUP($D427,Listen!$A$2:$C$45,2,FALSE))</f>
        <v>0</v>
      </c>
      <c r="Z427" s="46">
        <f>IF(ISBLANK($D427),0,VLOOKUP($D427,Listen!$A$2:$C$45,3,FALSE))</f>
        <v>0</v>
      </c>
      <c r="AA427" s="35">
        <f t="shared" si="182"/>
        <v>0</v>
      </c>
      <c r="AB427" s="35">
        <f t="shared" si="182"/>
        <v>0</v>
      </c>
      <c r="AC427" s="35">
        <f>IFERROR(IF(OR($R427&lt;&gt;"Ja",VLOOKUP($D427,Listen!$A$2:$F$45,5,0)="Nein",E427&lt;IF(D427="LNG Anbindungsanlagen gemäß separater Festlegung",2022,2023)),$Y427,$W427),0)</f>
        <v>0</v>
      </c>
      <c r="AD427" s="35">
        <f>IFERROR(IF(OR($R427&lt;&gt;"Ja",VLOOKUP($D427,Listen!$A$2:$F$45,5,0)="Nein",E427&lt;IF(D427="LNG Anbindungsanlagen gemäß separater Festlegung",2022,2023)),$Y427,$W427),0)</f>
        <v>0</v>
      </c>
      <c r="AE427" s="35">
        <f>IFERROR(IF(OR($S427&lt;&gt;"Ja",VLOOKUP($D427,Listen!$A$2:$F$45,6,0)="Nein"),$Y427,$X427),0)</f>
        <v>0</v>
      </c>
      <c r="AF427" s="35">
        <f>IFERROR(IF(OR($S427&lt;&gt;"Ja",VLOOKUP($D427,Listen!$A$2:$F$45,6,0)="Nein"),$Y427,$X427),0)</f>
        <v>0</v>
      </c>
      <c r="AG427" s="35">
        <f>IFERROR(IF(OR($S427&lt;&gt;"Ja",VLOOKUP($D427,Listen!$A$2:$F$45,6,0)="Nein"),$Y427,$X427),0)</f>
        <v>0</v>
      </c>
      <c r="AH427" s="37">
        <f t="shared" si="161"/>
        <v>0</v>
      </c>
      <c r="AI427" s="147">
        <f>IFERROR(IF(VLOOKUP($D427,Listen!$A$2:$F$45,6,0)="Ja",MAX(BC427:BD427),D_SAV!$BC427),0)</f>
        <v>0</v>
      </c>
      <c r="AJ427" s="37">
        <f t="shared" si="162"/>
        <v>0</v>
      </c>
      <c r="AL427" s="149">
        <f t="shared" si="163"/>
        <v>0</v>
      </c>
      <c r="AM427" s="149">
        <f t="shared" si="164"/>
        <v>0</v>
      </c>
      <c r="AN427" s="149">
        <f t="shared" si="165"/>
        <v>0</v>
      </c>
      <c r="AO427" s="149">
        <f t="shared" si="166"/>
        <v>0</v>
      </c>
      <c r="AP427" s="149">
        <f t="shared" si="167"/>
        <v>0</v>
      </c>
      <c r="AQ427" s="149">
        <f t="shared" si="168"/>
        <v>0</v>
      </c>
      <c r="AR427" s="149">
        <f t="shared" si="169"/>
        <v>0</v>
      </c>
      <c r="AS427" s="149">
        <f t="shared" si="170"/>
        <v>0</v>
      </c>
      <c r="AT427" s="149">
        <f t="shared" si="171"/>
        <v>0</v>
      </c>
      <c r="AU427" s="149">
        <f t="shared" si="172"/>
        <v>0</v>
      </c>
      <c r="AV427" s="149">
        <f t="shared" si="173"/>
        <v>0</v>
      </c>
      <c r="AW427" s="149">
        <f t="shared" si="174"/>
        <v>0</v>
      </c>
      <c r="AX427" s="149">
        <f t="shared" si="175"/>
        <v>0</v>
      </c>
      <c r="AY427" s="149">
        <f t="shared" si="176"/>
        <v>0</v>
      </c>
      <c r="AZ427" s="149">
        <f t="shared" si="177"/>
        <v>0</v>
      </c>
      <c r="BA427" s="149">
        <f>IFERROR(IF(VLOOKUP($D427,Listen!$A$2:$F$45,6,0)="Ja",AX427-MAX(AY427:AZ427),AX427-AY427),0)</f>
        <v>0</v>
      </c>
      <c r="BB427" s="149">
        <f t="shared" si="178"/>
        <v>0</v>
      </c>
      <c r="BC427" s="149">
        <f t="shared" si="179"/>
        <v>0</v>
      </c>
      <c r="BD427" s="149">
        <f t="shared" si="180"/>
        <v>0</v>
      </c>
      <c r="BE427" s="149">
        <f>IFERROR(IF(VLOOKUP($D427,Listen!$A$2:$F$45,6,0)="Ja",BB427-MAX(BC427:BD427),BB427-BC427),0)</f>
        <v>0</v>
      </c>
    </row>
    <row r="428" spans="1:57" x14ac:dyDescent="0.25">
      <c r="A428" s="142">
        <v>424</v>
      </c>
      <c r="B428" s="143" t="str">
        <f>IF(AND(E428&lt;&gt;0,D428&lt;&gt;0,F428&lt;&gt;0),IF(C428&lt;&gt;0,CONCATENATE(C428,"-AGr",VLOOKUP(D428,Listen!$A$2:$D$45,4,FALSE),"-",E428,"-",F428,),CONCATENATE("AGr",VLOOKUP(D428,Listen!$A$2:$D$45,4,FALSE),"-",E428,"-",F428)),"keine vollständige ID")</f>
        <v>keine vollständige ID</v>
      </c>
      <c r="C428" s="28"/>
      <c r="D428" s="144"/>
      <c r="E428" s="144"/>
      <c r="F428" s="151"/>
      <c r="G428" s="12"/>
      <c r="H428" s="12"/>
      <c r="I428" s="12"/>
      <c r="J428" s="12"/>
      <c r="K428" s="12"/>
      <c r="L428" s="145">
        <f>IF(E428&gt;A_Stammdaten!$B$12,0,G428+H428-J428)</f>
        <v>0</v>
      </c>
      <c r="M428" s="12"/>
      <c r="N428" s="12"/>
      <c r="O428" s="12"/>
      <c r="P428" s="45">
        <f t="shared" si="158"/>
        <v>0</v>
      </c>
      <c r="Q428" s="26"/>
      <c r="R428" s="26"/>
      <c r="S428" s="26"/>
      <c r="T428" s="26"/>
      <c r="U428" s="146"/>
      <c r="V428" s="26"/>
      <c r="W428" s="46" t="str">
        <f t="shared" si="159"/>
        <v>-</v>
      </c>
      <c r="X428" s="46" t="str">
        <f t="shared" si="160"/>
        <v>-</v>
      </c>
      <c r="Y428" s="46">
        <f>IF(ISBLANK($D428),0,VLOOKUP($D428,Listen!$A$2:$C$45,2,FALSE))</f>
        <v>0</v>
      </c>
      <c r="Z428" s="46">
        <f>IF(ISBLANK($D428),0,VLOOKUP($D428,Listen!$A$2:$C$45,3,FALSE))</f>
        <v>0</v>
      </c>
      <c r="AA428" s="35">
        <f t="shared" si="182"/>
        <v>0</v>
      </c>
      <c r="AB428" s="35">
        <f t="shared" si="182"/>
        <v>0</v>
      </c>
      <c r="AC428" s="35">
        <f>IFERROR(IF(OR($R428&lt;&gt;"Ja",VLOOKUP($D428,Listen!$A$2:$F$45,5,0)="Nein",E428&lt;IF(D428="LNG Anbindungsanlagen gemäß separater Festlegung",2022,2023)),$Y428,$W428),0)</f>
        <v>0</v>
      </c>
      <c r="AD428" s="35">
        <f>IFERROR(IF(OR($R428&lt;&gt;"Ja",VLOOKUP($D428,Listen!$A$2:$F$45,5,0)="Nein",E428&lt;IF(D428="LNG Anbindungsanlagen gemäß separater Festlegung",2022,2023)),$Y428,$W428),0)</f>
        <v>0</v>
      </c>
      <c r="AE428" s="35">
        <f>IFERROR(IF(OR($S428&lt;&gt;"Ja",VLOOKUP($D428,Listen!$A$2:$F$45,6,0)="Nein"),$Y428,$X428),0)</f>
        <v>0</v>
      </c>
      <c r="AF428" s="35">
        <f>IFERROR(IF(OR($S428&lt;&gt;"Ja",VLOOKUP($D428,Listen!$A$2:$F$45,6,0)="Nein"),$Y428,$X428),0)</f>
        <v>0</v>
      </c>
      <c r="AG428" s="35">
        <f>IFERROR(IF(OR($S428&lt;&gt;"Ja",VLOOKUP($D428,Listen!$A$2:$F$45,6,0)="Nein"),$Y428,$X428),0)</f>
        <v>0</v>
      </c>
      <c r="AH428" s="37">
        <f t="shared" si="161"/>
        <v>0</v>
      </c>
      <c r="AI428" s="147">
        <f>IFERROR(IF(VLOOKUP($D428,Listen!$A$2:$F$45,6,0)="Ja",MAX(BC428:BD428),D_SAV!$BC428),0)</f>
        <v>0</v>
      </c>
      <c r="AJ428" s="37">
        <f t="shared" si="162"/>
        <v>0</v>
      </c>
      <c r="AL428" s="149">
        <f t="shared" si="163"/>
        <v>0</v>
      </c>
      <c r="AM428" s="149">
        <f t="shared" si="164"/>
        <v>0</v>
      </c>
      <c r="AN428" s="149">
        <f t="shared" si="165"/>
        <v>0</v>
      </c>
      <c r="AO428" s="149">
        <f t="shared" si="166"/>
        <v>0</v>
      </c>
      <c r="AP428" s="149">
        <f t="shared" si="167"/>
        <v>0</v>
      </c>
      <c r="AQ428" s="149">
        <f t="shared" si="168"/>
        <v>0</v>
      </c>
      <c r="AR428" s="149">
        <f t="shared" si="169"/>
        <v>0</v>
      </c>
      <c r="AS428" s="149">
        <f t="shared" si="170"/>
        <v>0</v>
      </c>
      <c r="AT428" s="149">
        <f t="shared" si="171"/>
        <v>0</v>
      </c>
      <c r="AU428" s="149">
        <f t="shared" si="172"/>
        <v>0</v>
      </c>
      <c r="AV428" s="149">
        <f t="shared" si="173"/>
        <v>0</v>
      </c>
      <c r="AW428" s="149">
        <f t="shared" si="174"/>
        <v>0</v>
      </c>
      <c r="AX428" s="149">
        <f t="shared" si="175"/>
        <v>0</v>
      </c>
      <c r="AY428" s="149">
        <f t="shared" si="176"/>
        <v>0</v>
      </c>
      <c r="AZ428" s="149">
        <f t="shared" si="177"/>
        <v>0</v>
      </c>
      <c r="BA428" s="149">
        <f>IFERROR(IF(VLOOKUP($D428,Listen!$A$2:$F$45,6,0)="Ja",AX428-MAX(AY428:AZ428),AX428-AY428),0)</f>
        <v>0</v>
      </c>
      <c r="BB428" s="149">
        <f t="shared" si="178"/>
        <v>0</v>
      </c>
      <c r="BC428" s="149">
        <f t="shared" si="179"/>
        <v>0</v>
      </c>
      <c r="BD428" s="149">
        <f t="shared" si="180"/>
        <v>0</v>
      </c>
      <c r="BE428" s="149">
        <f>IFERROR(IF(VLOOKUP($D428,Listen!$A$2:$F$45,6,0)="Ja",BB428-MAX(BC428:BD428),BB428-BC428),0)</f>
        <v>0</v>
      </c>
    </row>
    <row r="429" spans="1:57" x14ac:dyDescent="0.25">
      <c r="A429" s="142">
        <v>425</v>
      </c>
      <c r="B429" s="143" t="str">
        <f>IF(AND(E429&lt;&gt;0,D429&lt;&gt;0,F429&lt;&gt;0),IF(C429&lt;&gt;0,CONCATENATE(C429,"-AGr",VLOOKUP(D429,Listen!$A$2:$D$45,4,FALSE),"-",E429,"-",F429,),CONCATENATE("AGr",VLOOKUP(D429,Listen!$A$2:$D$45,4,FALSE),"-",E429,"-",F429)),"keine vollständige ID")</f>
        <v>keine vollständige ID</v>
      </c>
      <c r="C429" s="28"/>
      <c r="D429" s="144"/>
      <c r="E429" s="144"/>
      <c r="F429" s="151"/>
      <c r="G429" s="12"/>
      <c r="H429" s="12"/>
      <c r="I429" s="12"/>
      <c r="J429" s="12"/>
      <c r="K429" s="12"/>
      <c r="L429" s="145">
        <f>IF(E429&gt;A_Stammdaten!$B$12,0,G429+H429-J429)</f>
        <v>0</v>
      </c>
      <c r="M429" s="12"/>
      <c r="N429" s="12"/>
      <c r="O429" s="12"/>
      <c r="P429" s="45">
        <f t="shared" si="158"/>
        <v>0</v>
      </c>
      <c r="Q429" s="26"/>
      <c r="R429" s="26"/>
      <c r="S429" s="26"/>
      <c r="T429" s="26"/>
      <c r="U429" s="146"/>
      <c r="V429" s="26"/>
      <c r="W429" s="46" t="str">
        <f t="shared" si="159"/>
        <v>-</v>
      </c>
      <c r="X429" s="46" t="str">
        <f t="shared" si="160"/>
        <v>-</v>
      </c>
      <c r="Y429" s="46">
        <f>IF(ISBLANK($D429),0,VLOOKUP($D429,Listen!$A$2:$C$45,2,FALSE))</f>
        <v>0</v>
      </c>
      <c r="Z429" s="46">
        <f>IF(ISBLANK($D429),0,VLOOKUP($D429,Listen!$A$2:$C$45,3,FALSE))</f>
        <v>0</v>
      </c>
      <c r="AA429" s="35">
        <f t="shared" si="182"/>
        <v>0</v>
      </c>
      <c r="AB429" s="35">
        <f t="shared" si="182"/>
        <v>0</v>
      </c>
      <c r="AC429" s="35">
        <f>IFERROR(IF(OR($R429&lt;&gt;"Ja",VLOOKUP($D429,Listen!$A$2:$F$45,5,0)="Nein",E429&lt;IF(D429="LNG Anbindungsanlagen gemäß separater Festlegung",2022,2023)),$Y429,$W429),0)</f>
        <v>0</v>
      </c>
      <c r="AD429" s="35">
        <f>IFERROR(IF(OR($R429&lt;&gt;"Ja",VLOOKUP($D429,Listen!$A$2:$F$45,5,0)="Nein",E429&lt;IF(D429="LNG Anbindungsanlagen gemäß separater Festlegung",2022,2023)),$Y429,$W429),0)</f>
        <v>0</v>
      </c>
      <c r="AE429" s="35">
        <f>IFERROR(IF(OR($S429&lt;&gt;"Ja",VLOOKUP($D429,Listen!$A$2:$F$45,6,0)="Nein"),$Y429,$X429),0)</f>
        <v>0</v>
      </c>
      <c r="AF429" s="35">
        <f>IFERROR(IF(OR($S429&lt;&gt;"Ja",VLOOKUP($D429,Listen!$A$2:$F$45,6,0)="Nein"),$Y429,$X429),0)</f>
        <v>0</v>
      </c>
      <c r="AG429" s="35">
        <f>IFERROR(IF(OR($S429&lt;&gt;"Ja",VLOOKUP($D429,Listen!$A$2:$F$45,6,0)="Nein"),$Y429,$X429),0)</f>
        <v>0</v>
      </c>
      <c r="AH429" s="37">
        <f t="shared" si="161"/>
        <v>0</v>
      </c>
      <c r="AI429" s="147">
        <f>IFERROR(IF(VLOOKUP($D429,Listen!$A$2:$F$45,6,0)="Ja",MAX(BC429:BD429),D_SAV!$BC429),0)</f>
        <v>0</v>
      </c>
      <c r="AJ429" s="37">
        <f t="shared" si="162"/>
        <v>0</v>
      </c>
      <c r="AL429" s="149">
        <f t="shared" si="163"/>
        <v>0</v>
      </c>
      <c r="AM429" s="149">
        <f t="shared" si="164"/>
        <v>0</v>
      </c>
      <c r="AN429" s="149">
        <f t="shared" si="165"/>
        <v>0</v>
      </c>
      <c r="AO429" s="149">
        <f t="shared" si="166"/>
        <v>0</v>
      </c>
      <c r="AP429" s="149">
        <f t="shared" si="167"/>
        <v>0</v>
      </c>
      <c r="AQ429" s="149">
        <f t="shared" si="168"/>
        <v>0</v>
      </c>
      <c r="AR429" s="149">
        <f t="shared" si="169"/>
        <v>0</v>
      </c>
      <c r="AS429" s="149">
        <f t="shared" si="170"/>
        <v>0</v>
      </c>
      <c r="AT429" s="149">
        <f t="shared" si="171"/>
        <v>0</v>
      </c>
      <c r="AU429" s="149">
        <f t="shared" si="172"/>
        <v>0</v>
      </c>
      <c r="AV429" s="149">
        <f t="shared" si="173"/>
        <v>0</v>
      </c>
      <c r="AW429" s="149">
        <f t="shared" si="174"/>
        <v>0</v>
      </c>
      <c r="AX429" s="149">
        <f t="shared" si="175"/>
        <v>0</v>
      </c>
      <c r="AY429" s="149">
        <f t="shared" si="176"/>
        <v>0</v>
      </c>
      <c r="AZ429" s="149">
        <f t="shared" si="177"/>
        <v>0</v>
      </c>
      <c r="BA429" s="149">
        <f>IFERROR(IF(VLOOKUP($D429,Listen!$A$2:$F$45,6,0)="Ja",AX429-MAX(AY429:AZ429),AX429-AY429),0)</f>
        <v>0</v>
      </c>
      <c r="BB429" s="149">
        <f t="shared" si="178"/>
        <v>0</v>
      </c>
      <c r="BC429" s="149">
        <f t="shared" si="179"/>
        <v>0</v>
      </c>
      <c r="BD429" s="149">
        <f t="shared" si="180"/>
        <v>0</v>
      </c>
      <c r="BE429" s="149">
        <f>IFERROR(IF(VLOOKUP($D429,Listen!$A$2:$F$45,6,0)="Ja",BB429-MAX(BC429:BD429),BB429-BC429),0)</f>
        <v>0</v>
      </c>
    </row>
    <row r="430" spans="1:57" x14ac:dyDescent="0.25">
      <c r="A430" s="142">
        <v>426</v>
      </c>
      <c r="B430" s="143" t="str">
        <f>IF(AND(E430&lt;&gt;0,D430&lt;&gt;0,F430&lt;&gt;0),IF(C430&lt;&gt;0,CONCATENATE(C430,"-AGr",VLOOKUP(D430,Listen!$A$2:$D$45,4,FALSE),"-",E430,"-",F430,),CONCATENATE("AGr",VLOOKUP(D430,Listen!$A$2:$D$45,4,FALSE),"-",E430,"-",F430)),"keine vollständige ID")</f>
        <v>keine vollständige ID</v>
      </c>
      <c r="C430" s="28"/>
      <c r="D430" s="144"/>
      <c r="E430" s="144"/>
      <c r="F430" s="151"/>
      <c r="G430" s="12"/>
      <c r="H430" s="12"/>
      <c r="I430" s="12"/>
      <c r="J430" s="12"/>
      <c r="K430" s="12"/>
      <c r="L430" s="145">
        <f>IF(E430&gt;A_Stammdaten!$B$12,0,G430+H430-J430)</f>
        <v>0</v>
      </c>
      <c r="M430" s="12"/>
      <c r="N430" s="12"/>
      <c r="O430" s="12"/>
      <c r="P430" s="45">
        <f t="shared" si="158"/>
        <v>0</v>
      </c>
      <c r="Q430" s="26"/>
      <c r="R430" s="26"/>
      <c r="S430" s="26"/>
      <c r="T430" s="26"/>
      <c r="U430" s="146"/>
      <c r="V430" s="26"/>
      <c r="W430" s="46" t="str">
        <f t="shared" si="159"/>
        <v>-</v>
      </c>
      <c r="X430" s="46" t="str">
        <f t="shared" si="160"/>
        <v>-</v>
      </c>
      <c r="Y430" s="46">
        <f>IF(ISBLANK($D430),0,VLOOKUP($D430,Listen!$A$2:$C$45,2,FALSE))</f>
        <v>0</v>
      </c>
      <c r="Z430" s="46">
        <f>IF(ISBLANK($D430),0,VLOOKUP($D430,Listen!$A$2:$C$45,3,FALSE))</f>
        <v>0</v>
      </c>
      <c r="AA430" s="35">
        <f t="shared" si="182"/>
        <v>0</v>
      </c>
      <c r="AB430" s="35">
        <f t="shared" si="182"/>
        <v>0</v>
      </c>
      <c r="AC430" s="35">
        <f>IFERROR(IF(OR($R430&lt;&gt;"Ja",VLOOKUP($D430,Listen!$A$2:$F$45,5,0)="Nein",E430&lt;IF(D430="LNG Anbindungsanlagen gemäß separater Festlegung",2022,2023)),$Y430,$W430),0)</f>
        <v>0</v>
      </c>
      <c r="AD430" s="35">
        <f>IFERROR(IF(OR($R430&lt;&gt;"Ja",VLOOKUP($D430,Listen!$A$2:$F$45,5,0)="Nein",E430&lt;IF(D430="LNG Anbindungsanlagen gemäß separater Festlegung",2022,2023)),$Y430,$W430),0)</f>
        <v>0</v>
      </c>
      <c r="AE430" s="35">
        <f>IFERROR(IF(OR($S430&lt;&gt;"Ja",VLOOKUP($D430,Listen!$A$2:$F$45,6,0)="Nein"),$Y430,$X430),0)</f>
        <v>0</v>
      </c>
      <c r="AF430" s="35">
        <f>IFERROR(IF(OR($S430&lt;&gt;"Ja",VLOOKUP($D430,Listen!$A$2:$F$45,6,0)="Nein"),$Y430,$X430),0)</f>
        <v>0</v>
      </c>
      <c r="AG430" s="35">
        <f>IFERROR(IF(OR($S430&lt;&gt;"Ja",VLOOKUP($D430,Listen!$A$2:$F$45,6,0)="Nein"),$Y430,$X430),0)</f>
        <v>0</v>
      </c>
      <c r="AH430" s="37">
        <f t="shared" si="161"/>
        <v>0</v>
      </c>
      <c r="AI430" s="147">
        <f>IFERROR(IF(VLOOKUP($D430,Listen!$A$2:$F$45,6,0)="Ja",MAX(BC430:BD430),D_SAV!$BC430),0)</f>
        <v>0</v>
      </c>
      <c r="AJ430" s="37">
        <f t="shared" si="162"/>
        <v>0</v>
      </c>
      <c r="AL430" s="149">
        <f t="shared" si="163"/>
        <v>0</v>
      </c>
      <c r="AM430" s="149">
        <f t="shared" si="164"/>
        <v>0</v>
      </c>
      <c r="AN430" s="149">
        <f t="shared" si="165"/>
        <v>0</v>
      </c>
      <c r="AO430" s="149">
        <f t="shared" si="166"/>
        <v>0</v>
      </c>
      <c r="AP430" s="149">
        <f t="shared" si="167"/>
        <v>0</v>
      </c>
      <c r="AQ430" s="149">
        <f t="shared" si="168"/>
        <v>0</v>
      </c>
      <c r="AR430" s="149">
        <f t="shared" si="169"/>
        <v>0</v>
      </c>
      <c r="AS430" s="149">
        <f t="shared" si="170"/>
        <v>0</v>
      </c>
      <c r="AT430" s="149">
        <f t="shared" si="171"/>
        <v>0</v>
      </c>
      <c r="AU430" s="149">
        <f t="shared" si="172"/>
        <v>0</v>
      </c>
      <c r="AV430" s="149">
        <f t="shared" si="173"/>
        <v>0</v>
      </c>
      <c r="AW430" s="149">
        <f t="shared" si="174"/>
        <v>0</v>
      </c>
      <c r="AX430" s="149">
        <f t="shared" si="175"/>
        <v>0</v>
      </c>
      <c r="AY430" s="149">
        <f t="shared" si="176"/>
        <v>0</v>
      </c>
      <c r="AZ430" s="149">
        <f t="shared" si="177"/>
        <v>0</v>
      </c>
      <c r="BA430" s="149">
        <f>IFERROR(IF(VLOOKUP($D430,Listen!$A$2:$F$45,6,0)="Ja",AX430-MAX(AY430:AZ430),AX430-AY430),0)</f>
        <v>0</v>
      </c>
      <c r="BB430" s="149">
        <f t="shared" si="178"/>
        <v>0</v>
      </c>
      <c r="BC430" s="149">
        <f t="shared" si="179"/>
        <v>0</v>
      </c>
      <c r="BD430" s="149">
        <f t="shared" si="180"/>
        <v>0</v>
      </c>
      <c r="BE430" s="149">
        <f>IFERROR(IF(VLOOKUP($D430,Listen!$A$2:$F$45,6,0)="Ja",BB430-MAX(BC430:BD430),BB430-BC430),0)</f>
        <v>0</v>
      </c>
    </row>
    <row r="431" spans="1:57" x14ac:dyDescent="0.25">
      <c r="A431" s="142">
        <v>427</v>
      </c>
      <c r="B431" s="143" t="str">
        <f>IF(AND(E431&lt;&gt;0,D431&lt;&gt;0,F431&lt;&gt;0),IF(C431&lt;&gt;0,CONCATENATE(C431,"-AGr",VLOOKUP(D431,Listen!$A$2:$D$45,4,FALSE),"-",E431,"-",F431,),CONCATENATE("AGr",VLOOKUP(D431,Listen!$A$2:$D$45,4,FALSE),"-",E431,"-",F431)),"keine vollständige ID")</f>
        <v>keine vollständige ID</v>
      </c>
      <c r="C431" s="28"/>
      <c r="D431" s="144"/>
      <c r="E431" s="144"/>
      <c r="F431" s="151"/>
      <c r="G431" s="12"/>
      <c r="H431" s="12"/>
      <c r="I431" s="12"/>
      <c r="J431" s="12"/>
      <c r="K431" s="12"/>
      <c r="L431" s="145">
        <f>IF(E431&gt;A_Stammdaten!$B$12,0,G431+H431-J431)</f>
        <v>0</v>
      </c>
      <c r="M431" s="12"/>
      <c r="N431" s="12"/>
      <c r="O431" s="12"/>
      <c r="P431" s="45">
        <f t="shared" si="158"/>
        <v>0</v>
      </c>
      <c r="Q431" s="26"/>
      <c r="R431" s="26"/>
      <c r="S431" s="26"/>
      <c r="T431" s="26"/>
      <c r="U431" s="146"/>
      <c r="V431" s="26"/>
      <c r="W431" s="46" t="str">
        <f t="shared" si="159"/>
        <v>-</v>
      </c>
      <c r="X431" s="46" t="str">
        <f t="shared" si="160"/>
        <v>-</v>
      </c>
      <c r="Y431" s="46">
        <f>IF(ISBLANK($D431),0,VLOOKUP($D431,Listen!$A$2:$C$45,2,FALSE))</f>
        <v>0</v>
      </c>
      <c r="Z431" s="46">
        <f>IF(ISBLANK($D431),0,VLOOKUP($D431,Listen!$A$2:$C$45,3,FALSE))</f>
        <v>0</v>
      </c>
      <c r="AA431" s="35">
        <f t="shared" si="182"/>
        <v>0</v>
      </c>
      <c r="AB431" s="35">
        <f t="shared" si="182"/>
        <v>0</v>
      </c>
      <c r="AC431" s="35">
        <f>IFERROR(IF(OR($R431&lt;&gt;"Ja",VLOOKUP($D431,Listen!$A$2:$F$45,5,0)="Nein",E431&lt;IF(D431="LNG Anbindungsanlagen gemäß separater Festlegung",2022,2023)),$Y431,$W431),0)</f>
        <v>0</v>
      </c>
      <c r="AD431" s="35">
        <f>IFERROR(IF(OR($R431&lt;&gt;"Ja",VLOOKUP($D431,Listen!$A$2:$F$45,5,0)="Nein",E431&lt;IF(D431="LNG Anbindungsanlagen gemäß separater Festlegung",2022,2023)),$Y431,$W431),0)</f>
        <v>0</v>
      </c>
      <c r="AE431" s="35">
        <f>IFERROR(IF(OR($S431&lt;&gt;"Ja",VLOOKUP($D431,Listen!$A$2:$F$45,6,0)="Nein"),$Y431,$X431),0)</f>
        <v>0</v>
      </c>
      <c r="AF431" s="35">
        <f>IFERROR(IF(OR($S431&lt;&gt;"Ja",VLOOKUP($D431,Listen!$A$2:$F$45,6,0)="Nein"),$Y431,$X431),0)</f>
        <v>0</v>
      </c>
      <c r="AG431" s="35">
        <f>IFERROR(IF(OR($S431&lt;&gt;"Ja",VLOOKUP($D431,Listen!$A$2:$F$45,6,0)="Nein"),$Y431,$X431),0)</f>
        <v>0</v>
      </c>
      <c r="AH431" s="37">
        <f t="shared" si="161"/>
        <v>0</v>
      </c>
      <c r="AI431" s="147">
        <f>IFERROR(IF(VLOOKUP($D431,Listen!$A$2:$F$45,6,0)="Ja",MAX(BC431:BD431),D_SAV!$BC431),0)</f>
        <v>0</v>
      </c>
      <c r="AJ431" s="37">
        <f t="shared" si="162"/>
        <v>0</v>
      </c>
      <c r="AL431" s="149">
        <f t="shared" si="163"/>
        <v>0</v>
      </c>
      <c r="AM431" s="149">
        <f t="shared" si="164"/>
        <v>0</v>
      </c>
      <c r="AN431" s="149">
        <f t="shared" si="165"/>
        <v>0</v>
      </c>
      <c r="AO431" s="149">
        <f t="shared" si="166"/>
        <v>0</v>
      </c>
      <c r="AP431" s="149">
        <f t="shared" si="167"/>
        <v>0</v>
      </c>
      <c r="AQ431" s="149">
        <f t="shared" si="168"/>
        <v>0</v>
      </c>
      <c r="AR431" s="149">
        <f t="shared" si="169"/>
        <v>0</v>
      </c>
      <c r="AS431" s="149">
        <f t="shared" si="170"/>
        <v>0</v>
      </c>
      <c r="AT431" s="149">
        <f t="shared" si="171"/>
        <v>0</v>
      </c>
      <c r="AU431" s="149">
        <f t="shared" si="172"/>
        <v>0</v>
      </c>
      <c r="AV431" s="149">
        <f t="shared" si="173"/>
        <v>0</v>
      </c>
      <c r="AW431" s="149">
        <f t="shared" si="174"/>
        <v>0</v>
      </c>
      <c r="AX431" s="149">
        <f t="shared" si="175"/>
        <v>0</v>
      </c>
      <c r="AY431" s="149">
        <f t="shared" si="176"/>
        <v>0</v>
      </c>
      <c r="AZ431" s="149">
        <f t="shared" si="177"/>
        <v>0</v>
      </c>
      <c r="BA431" s="149">
        <f>IFERROR(IF(VLOOKUP($D431,Listen!$A$2:$F$45,6,0)="Ja",AX431-MAX(AY431:AZ431),AX431-AY431),0)</f>
        <v>0</v>
      </c>
      <c r="BB431" s="149">
        <f t="shared" si="178"/>
        <v>0</v>
      </c>
      <c r="BC431" s="149">
        <f t="shared" si="179"/>
        <v>0</v>
      </c>
      <c r="BD431" s="149">
        <f t="shared" si="180"/>
        <v>0</v>
      </c>
      <c r="BE431" s="149">
        <f>IFERROR(IF(VLOOKUP($D431,Listen!$A$2:$F$45,6,0)="Ja",BB431-MAX(BC431:BD431),BB431-BC431),0)</f>
        <v>0</v>
      </c>
    </row>
    <row r="432" spans="1:57" x14ac:dyDescent="0.25">
      <c r="A432" s="142">
        <v>428</v>
      </c>
      <c r="B432" s="143" t="str">
        <f>IF(AND(E432&lt;&gt;0,D432&lt;&gt;0,F432&lt;&gt;0),IF(C432&lt;&gt;0,CONCATENATE(C432,"-AGr",VLOOKUP(D432,Listen!$A$2:$D$45,4,FALSE),"-",E432,"-",F432,),CONCATENATE("AGr",VLOOKUP(D432,Listen!$A$2:$D$45,4,FALSE),"-",E432,"-",F432)),"keine vollständige ID")</f>
        <v>keine vollständige ID</v>
      </c>
      <c r="C432" s="28"/>
      <c r="D432" s="144"/>
      <c r="E432" s="144"/>
      <c r="F432" s="151"/>
      <c r="G432" s="12"/>
      <c r="H432" s="12"/>
      <c r="I432" s="12"/>
      <c r="J432" s="12"/>
      <c r="K432" s="12"/>
      <c r="L432" s="145">
        <f>IF(E432&gt;A_Stammdaten!$B$12,0,G432+H432-J432)</f>
        <v>0</v>
      </c>
      <c r="M432" s="12"/>
      <c r="N432" s="12"/>
      <c r="O432" s="12"/>
      <c r="P432" s="45">
        <f t="shared" si="158"/>
        <v>0</v>
      </c>
      <c r="Q432" s="26"/>
      <c r="R432" s="26"/>
      <c r="S432" s="26"/>
      <c r="T432" s="26"/>
      <c r="U432" s="146"/>
      <c r="V432" s="26"/>
      <c r="W432" s="46" t="str">
        <f t="shared" si="159"/>
        <v>-</v>
      </c>
      <c r="X432" s="46" t="str">
        <f t="shared" si="160"/>
        <v>-</v>
      </c>
      <c r="Y432" s="46">
        <f>IF(ISBLANK($D432),0,VLOOKUP($D432,Listen!$A$2:$C$45,2,FALSE))</f>
        <v>0</v>
      </c>
      <c r="Z432" s="46">
        <f>IF(ISBLANK($D432),0,VLOOKUP($D432,Listen!$A$2:$C$45,3,FALSE))</f>
        <v>0</v>
      </c>
      <c r="AA432" s="35">
        <f t="shared" si="182"/>
        <v>0</v>
      </c>
      <c r="AB432" s="35">
        <f t="shared" si="182"/>
        <v>0</v>
      </c>
      <c r="AC432" s="35">
        <f>IFERROR(IF(OR($R432&lt;&gt;"Ja",VLOOKUP($D432,Listen!$A$2:$F$45,5,0)="Nein",E432&lt;IF(D432="LNG Anbindungsanlagen gemäß separater Festlegung",2022,2023)),$Y432,$W432),0)</f>
        <v>0</v>
      </c>
      <c r="AD432" s="35">
        <f>IFERROR(IF(OR($R432&lt;&gt;"Ja",VLOOKUP($D432,Listen!$A$2:$F$45,5,0)="Nein",E432&lt;IF(D432="LNG Anbindungsanlagen gemäß separater Festlegung",2022,2023)),$Y432,$W432),0)</f>
        <v>0</v>
      </c>
      <c r="AE432" s="35">
        <f>IFERROR(IF(OR($S432&lt;&gt;"Ja",VLOOKUP($D432,Listen!$A$2:$F$45,6,0)="Nein"),$Y432,$X432),0)</f>
        <v>0</v>
      </c>
      <c r="AF432" s="35">
        <f>IFERROR(IF(OR($S432&lt;&gt;"Ja",VLOOKUP($D432,Listen!$A$2:$F$45,6,0)="Nein"),$Y432,$X432),0)</f>
        <v>0</v>
      </c>
      <c r="AG432" s="35">
        <f>IFERROR(IF(OR($S432&lt;&gt;"Ja",VLOOKUP($D432,Listen!$A$2:$F$45,6,0)="Nein"),$Y432,$X432),0)</f>
        <v>0</v>
      </c>
      <c r="AH432" s="37">
        <f t="shared" si="161"/>
        <v>0</v>
      </c>
      <c r="AI432" s="147">
        <f>IFERROR(IF(VLOOKUP($D432,Listen!$A$2:$F$45,6,0)="Ja",MAX(BC432:BD432),D_SAV!$BC432),0)</f>
        <v>0</v>
      </c>
      <c r="AJ432" s="37">
        <f t="shared" si="162"/>
        <v>0</v>
      </c>
      <c r="AL432" s="149">
        <f t="shared" si="163"/>
        <v>0</v>
      </c>
      <c r="AM432" s="149">
        <f t="shared" si="164"/>
        <v>0</v>
      </c>
      <c r="AN432" s="149">
        <f t="shared" si="165"/>
        <v>0</v>
      </c>
      <c r="AO432" s="149">
        <f t="shared" si="166"/>
        <v>0</v>
      </c>
      <c r="AP432" s="149">
        <f t="shared" si="167"/>
        <v>0</v>
      </c>
      <c r="AQ432" s="149">
        <f t="shared" si="168"/>
        <v>0</v>
      </c>
      <c r="AR432" s="149">
        <f t="shared" si="169"/>
        <v>0</v>
      </c>
      <c r="AS432" s="149">
        <f t="shared" si="170"/>
        <v>0</v>
      </c>
      <c r="AT432" s="149">
        <f t="shared" si="171"/>
        <v>0</v>
      </c>
      <c r="AU432" s="149">
        <f t="shared" si="172"/>
        <v>0</v>
      </c>
      <c r="AV432" s="149">
        <f t="shared" si="173"/>
        <v>0</v>
      </c>
      <c r="AW432" s="149">
        <f t="shared" si="174"/>
        <v>0</v>
      </c>
      <c r="AX432" s="149">
        <f t="shared" si="175"/>
        <v>0</v>
      </c>
      <c r="AY432" s="149">
        <f t="shared" si="176"/>
        <v>0</v>
      </c>
      <c r="AZ432" s="149">
        <f t="shared" si="177"/>
        <v>0</v>
      </c>
      <c r="BA432" s="149">
        <f>IFERROR(IF(VLOOKUP($D432,Listen!$A$2:$F$45,6,0)="Ja",AX432-MAX(AY432:AZ432),AX432-AY432),0)</f>
        <v>0</v>
      </c>
      <c r="BB432" s="149">
        <f t="shared" si="178"/>
        <v>0</v>
      </c>
      <c r="BC432" s="149">
        <f t="shared" si="179"/>
        <v>0</v>
      </c>
      <c r="BD432" s="149">
        <f t="shared" si="180"/>
        <v>0</v>
      </c>
      <c r="BE432" s="149">
        <f>IFERROR(IF(VLOOKUP($D432,Listen!$A$2:$F$45,6,0)="Ja",BB432-MAX(BC432:BD432),BB432-BC432),0)</f>
        <v>0</v>
      </c>
    </row>
    <row r="433" spans="1:57" x14ac:dyDescent="0.25">
      <c r="A433" s="142">
        <v>429</v>
      </c>
      <c r="B433" s="143" t="str">
        <f>IF(AND(E433&lt;&gt;0,D433&lt;&gt;0,F433&lt;&gt;0),IF(C433&lt;&gt;0,CONCATENATE(C433,"-AGr",VLOOKUP(D433,Listen!$A$2:$D$45,4,FALSE),"-",E433,"-",F433,),CONCATENATE("AGr",VLOOKUP(D433,Listen!$A$2:$D$45,4,FALSE),"-",E433,"-",F433)),"keine vollständige ID")</f>
        <v>keine vollständige ID</v>
      </c>
      <c r="C433" s="28"/>
      <c r="D433" s="144"/>
      <c r="E433" s="144"/>
      <c r="F433" s="151"/>
      <c r="G433" s="12"/>
      <c r="H433" s="12"/>
      <c r="I433" s="12"/>
      <c r="J433" s="12"/>
      <c r="K433" s="12"/>
      <c r="L433" s="145">
        <f>IF(E433&gt;A_Stammdaten!$B$12,0,G433+H433-J433)</f>
        <v>0</v>
      </c>
      <c r="M433" s="12"/>
      <c r="N433" s="12"/>
      <c r="O433" s="12"/>
      <c r="P433" s="45">
        <f t="shared" si="158"/>
        <v>0</v>
      </c>
      <c r="Q433" s="26"/>
      <c r="R433" s="26"/>
      <c r="S433" s="26"/>
      <c r="T433" s="26"/>
      <c r="U433" s="146"/>
      <c r="V433" s="26"/>
      <c r="W433" s="46" t="str">
        <f t="shared" si="159"/>
        <v>-</v>
      </c>
      <c r="X433" s="46" t="str">
        <f t="shared" si="160"/>
        <v>-</v>
      </c>
      <c r="Y433" s="46">
        <f>IF(ISBLANK($D433),0,VLOOKUP($D433,Listen!$A$2:$C$45,2,FALSE))</f>
        <v>0</v>
      </c>
      <c r="Z433" s="46">
        <f>IF(ISBLANK($D433),0,VLOOKUP($D433,Listen!$A$2:$C$45,3,FALSE))</f>
        <v>0</v>
      </c>
      <c r="AA433" s="35">
        <f t="shared" si="182"/>
        <v>0</v>
      </c>
      <c r="AB433" s="35">
        <f t="shared" si="182"/>
        <v>0</v>
      </c>
      <c r="AC433" s="35">
        <f>IFERROR(IF(OR($R433&lt;&gt;"Ja",VLOOKUP($D433,Listen!$A$2:$F$45,5,0)="Nein",E433&lt;IF(D433="LNG Anbindungsanlagen gemäß separater Festlegung",2022,2023)),$Y433,$W433),0)</f>
        <v>0</v>
      </c>
      <c r="AD433" s="35">
        <f>IFERROR(IF(OR($R433&lt;&gt;"Ja",VLOOKUP($D433,Listen!$A$2:$F$45,5,0)="Nein",E433&lt;IF(D433="LNG Anbindungsanlagen gemäß separater Festlegung",2022,2023)),$Y433,$W433),0)</f>
        <v>0</v>
      </c>
      <c r="AE433" s="35">
        <f>IFERROR(IF(OR($S433&lt;&gt;"Ja",VLOOKUP($D433,Listen!$A$2:$F$45,6,0)="Nein"),$Y433,$X433),0)</f>
        <v>0</v>
      </c>
      <c r="AF433" s="35">
        <f>IFERROR(IF(OR($S433&lt;&gt;"Ja",VLOOKUP($D433,Listen!$A$2:$F$45,6,0)="Nein"),$Y433,$X433),0)</f>
        <v>0</v>
      </c>
      <c r="AG433" s="35">
        <f>IFERROR(IF(OR($S433&lt;&gt;"Ja",VLOOKUP($D433,Listen!$A$2:$F$45,6,0)="Nein"),$Y433,$X433),0)</f>
        <v>0</v>
      </c>
      <c r="AH433" s="37">
        <f t="shared" si="161"/>
        <v>0</v>
      </c>
      <c r="AI433" s="147">
        <f>IFERROR(IF(VLOOKUP($D433,Listen!$A$2:$F$45,6,0)="Ja",MAX(BC433:BD433),D_SAV!$BC433),0)</f>
        <v>0</v>
      </c>
      <c r="AJ433" s="37">
        <f t="shared" si="162"/>
        <v>0</v>
      </c>
      <c r="AL433" s="149">
        <f t="shared" si="163"/>
        <v>0</v>
      </c>
      <c r="AM433" s="149">
        <f t="shared" si="164"/>
        <v>0</v>
      </c>
      <c r="AN433" s="149">
        <f t="shared" si="165"/>
        <v>0</v>
      </c>
      <c r="AO433" s="149">
        <f t="shared" si="166"/>
        <v>0</v>
      </c>
      <c r="AP433" s="149">
        <f t="shared" si="167"/>
        <v>0</v>
      </c>
      <c r="AQ433" s="149">
        <f t="shared" si="168"/>
        <v>0</v>
      </c>
      <c r="AR433" s="149">
        <f t="shared" si="169"/>
        <v>0</v>
      </c>
      <c r="AS433" s="149">
        <f t="shared" si="170"/>
        <v>0</v>
      </c>
      <c r="AT433" s="149">
        <f t="shared" si="171"/>
        <v>0</v>
      </c>
      <c r="AU433" s="149">
        <f t="shared" si="172"/>
        <v>0</v>
      </c>
      <c r="AV433" s="149">
        <f t="shared" si="173"/>
        <v>0</v>
      </c>
      <c r="AW433" s="149">
        <f t="shared" si="174"/>
        <v>0</v>
      </c>
      <c r="AX433" s="149">
        <f t="shared" si="175"/>
        <v>0</v>
      </c>
      <c r="AY433" s="149">
        <f t="shared" si="176"/>
        <v>0</v>
      </c>
      <c r="AZ433" s="149">
        <f t="shared" si="177"/>
        <v>0</v>
      </c>
      <c r="BA433" s="149">
        <f>IFERROR(IF(VLOOKUP($D433,Listen!$A$2:$F$45,6,0)="Ja",AX433-MAX(AY433:AZ433),AX433-AY433),0)</f>
        <v>0</v>
      </c>
      <c r="BB433" s="149">
        <f t="shared" si="178"/>
        <v>0</v>
      </c>
      <c r="BC433" s="149">
        <f t="shared" si="179"/>
        <v>0</v>
      </c>
      <c r="BD433" s="149">
        <f t="shared" si="180"/>
        <v>0</v>
      </c>
      <c r="BE433" s="149">
        <f>IFERROR(IF(VLOOKUP($D433,Listen!$A$2:$F$45,6,0)="Ja",BB433-MAX(BC433:BD433),BB433-BC433),0)</f>
        <v>0</v>
      </c>
    </row>
    <row r="434" spans="1:57" x14ac:dyDescent="0.25">
      <c r="A434" s="142">
        <v>430</v>
      </c>
      <c r="B434" s="143" t="str">
        <f>IF(AND(E434&lt;&gt;0,D434&lt;&gt;0,F434&lt;&gt;0),IF(C434&lt;&gt;0,CONCATENATE(C434,"-AGr",VLOOKUP(D434,Listen!$A$2:$D$45,4,FALSE),"-",E434,"-",F434,),CONCATENATE("AGr",VLOOKUP(D434,Listen!$A$2:$D$45,4,FALSE),"-",E434,"-",F434)),"keine vollständige ID")</f>
        <v>keine vollständige ID</v>
      </c>
      <c r="C434" s="28"/>
      <c r="D434" s="144"/>
      <c r="E434" s="144"/>
      <c r="F434" s="151"/>
      <c r="G434" s="12"/>
      <c r="H434" s="12"/>
      <c r="I434" s="12"/>
      <c r="J434" s="12"/>
      <c r="K434" s="12"/>
      <c r="L434" s="145">
        <f>IF(E434&gt;A_Stammdaten!$B$12,0,G434+H434-J434)</f>
        <v>0</v>
      </c>
      <c r="M434" s="12"/>
      <c r="N434" s="12"/>
      <c r="O434" s="12"/>
      <c r="P434" s="45">
        <f t="shared" si="158"/>
        <v>0</v>
      </c>
      <c r="Q434" s="26"/>
      <c r="R434" s="26"/>
      <c r="S434" s="26"/>
      <c r="T434" s="26"/>
      <c r="U434" s="146"/>
      <c r="V434" s="26"/>
      <c r="W434" s="46" t="str">
        <f t="shared" si="159"/>
        <v>-</v>
      </c>
      <c r="X434" s="46" t="str">
        <f t="shared" si="160"/>
        <v>-</v>
      </c>
      <c r="Y434" s="46">
        <f>IF(ISBLANK($D434),0,VLOOKUP($D434,Listen!$A$2:$C$45,2,FALSE))</f>
        <v>0</v>
      </c>
      <c r="Z434" s="46">
        <f>IF(ISBLANK($D434),0,VLOOKUP($D434,Listen!$A$2:$C$45,3,FALSE))</f>
        <v>0</v>
      </c>
      <c r="AA434" s="35">
        <f t="shared" si="182"/>
        <v>0</v>
      </c>
      <c r="AB434" s="35">
        <f t="shared" si="182"/>
        <v>0</v>
      </c>
      <c r="AC434" s="35">
        <f>IFERROR(IF(OR($R434&lt;&gt;"Ja",VLOOKUP($D434,Listen!$A$2:$F$45,5,0)="Nein",E434&lt;IF(D434="LNG Anbindungsanlagen gemäß separater Festlegung",2022,2023)),$Y434,$W434),0)</f>
        <v>0</v>
      </c>
      <c r="AD434" s="35">
        <f>IFERROR(IF(OR($R434&lt;&gt;"Ja",VLOOKUP($D434,Listen!$A$2:$F$45,5,0)="Nein",E434&lt;IF(D434="LNG Anbindungsanlagen gemäß separater Festlegung",2022,2023)),$Y434,$W434),0)</f>
        <v>0</v>
      </c>
      <c r="AE434" s="35">
        <f>IFERROR(IF(OR($S434&lt;&gt;"Ja",VLOOKUP($D434,Listen!$A$2:$F$45,6,0)="Nein"),$Y434,$X434),0)</f>
        <v>0</v>
      </c>
      <c r="AF434" s="35">
        <f>IFERROR(IF(OR($S434&lt;&gt;"Ja",VLOOKUP($D434,Listen!$A$2:$F$45,6,0)="Nein"),$Y434,$X434),0)</f>
        <v>0</v>
      </c>
      <c r="AG434" s="35">
        <f>IFERROR(IF(OR($S434&lt;&gt;"Ja",VLOOKUP($D434,Listen!$A$2:$F$45,6,0)="Nein"),$Y434,$X434),0)</f>
        <v>0</v>
      </c>
      <c r="AH434" s="37">
        <f t="shared" si="161"/>
        <v>0</v>
      </c>
      <c r="AI434" s="147">
        <f>IFERROR(IF(VLOOKUP($D434,Listen!$A$2:$F$45,6,0)="Ja",MAX(BC434:BD434),D_SAV!$BC434),0)</f>
        <v>0</v>
      </c>
      <c r="AJ434" s="37">
        <f t="shared" si="162"/>
        <v>0</v>
      </c>
      <c r="AL434" s="149">
        <f t="shared" si="163"/>
        <v>0</v>
      </c>
      <c r="AM434" s="149">
        <f t="shared" si="164"/>
        <v>0</v>
      </c>
      <c r="AN434" s="149">
        <f t="shared" si="165"/>
        <v>0</v>
      </c>
      <c r="AO434" s="149">
        <f t="shared" si="166"/>
        <v>0</v>
      </c>
      <c r="AP434" s="149">
        <f t="shared" si="167"/>
        <v>0</v>
      </c>
      <c r="AQ434" s="149">
        <f t="shared" si="168"/>
        <v>0</v>
      </c>
      <c r="AR434" s="149">
        <f t="shared" si="169"/>
        <v>0</v>
      </c>
      <c r="AS434" s="149">
        <f t="shared" si="170"/>
        <v>0</v>
      </c>
      <c r="AT434" s="149">
        <f t="shared" si="171"/>
        <v>0</v>
      </c>
      <c r="AU434" s="149">
        <f t="shared" si="172"/>
        <v>0</v>
      </c>
      <c r="AV434" s="149">
        <f t="shared" si="173"/>
        <v>0</v>
      </c>
      <c r="AW434" s="149">
        <f t="shared" si="174"/>
        <v>0</v>
      </c>
      <c r="AX434" s="149">
        <f t="shared" si="175"/>
        <v>0</v>
      </c>
      <c r="AY434" s="149">
        <f t="shared" si="176"/>
        <v>0</v>
      </c>
      <c r="AZ434" s="149">
        <f t="shared" si="177"/>
        <v>0</v>
      </c>
      <c r="BA434" s="149">
        <f>IFERROR(IF(VLOOKUP($D434,Listen!$A$2:$F$45,6,0)="Ja",AX434-MAX(AY434:AZ434),AX434-AY434),0)</f>
        <v>0</v>
      </c>
      <c r="BB434" s="149">
        <f t="shared" si="178"/>
        <v>0</v>
      </c>
      <c r="BC434" s="149">
        <f t="shared" si="179"/>
        <v>0</v>
      </c>
      <c r="BD434" s="149">
        <f t="shared" si="180"/>
        <v>0</v>
      </c>
      <c r="BE434" s="149">
        <f>IFERROR(IF(VLOOKUP($D434,Listen!$A$2:$F$45,6,0)="Ja",BB434-MAX(BC434:BD434),BB434-BC434),0)</f>
        <v>0</v>
      </c>
    </row>
    <row r="435" spans="1:57" x14ac:dyDescent="0.25">
      <c r="A435" s="142">
        <v>431</v>
      </c>
      <c r="B435" s="143" t="str">
        <f>IF(AND(E435&lt;&gt;0,D435&lt;&gt;0,F435&lt;&gt;0),IF(C435&lt;&gt;0,CONCATENATE(C435,"-AGr",VLOOKUP(D435,Listen!$A$2:$D$45,4,FALSE),"-",E435,"-",F435,),CONCATENATE("AGr",VLOOKUP(D435,Listen!$A$2:$D$45,4,FALSE),"-",E435,"-",F435)),"keine vollständige ID")</f>
        <v>keine vollständige ID</v>
      </c>
      <c r="C435" s="28"/>
      <c r="D435" s="144"/>
      <c r="E435" s="144"/>
      <c r="F435" s="151"/>
      <c r="G435" s="12"/>
      <c r="H435" s="12"/>
      <c r="I435" s="12"/>
      <c r="J435" s="12"/>
      <c r="K435" s="12"/>
      <c r="L435" s="145">
        <f>IF(E435&gt;A_Stammdaten!$B$12,0,G435+H435-J435)</f>
        <v>0</v>
      </c>
      <c r="M435" s="12"/>
      <c r="N435" s="12"/>
      <c r="O435" s="12"/>
      <c r="P435" s="45">
        <f t="shared" si="158"/>
        <v>0</v>
      </c>
      <c r="Q435" s="26"/>
      <c r="R435" s="26"/>
      <c r="S435" s="26"/>
      <c r="T435" s="26"/>
      <c r="U435" s="146"/>
      <c r="V435" s="26"/>
      <c r="W435" s="46" t="str">
        <f t="shared" si="159"/>
        <v>-</v>
      </c>
      <c r="X435" s="46" t="str">
        <f t="shared" si="160"/>
        <v>-</v>
      </c>
      <c r="Y435" s="46">
        <f>IF(ISBLANK($D435),0,VLOOKUP($D435,Listen!$A$2:$C$45,2,FALSE))</f>
        <v>0</v>
      </c>
      <c r="Z435" s="46">
        <f>IF(ISBLANK($D435),0,VLOOKUP($D435,Listen!$A$2:$C$45,3,FALSE))</f>
        <v>0</v>
      </c>
      <c r="AA435" s="35">
        <f t="shared" si="182"/>
        <v>0</v>
      </c>
      <c r="AB435" s="35">
        <f t="shared" si="182"/>
        <v>0</v>
      </c>
      <c r="AC435" s="35">
        <f>IFERROR(IF(OR($R435&lt;&gt;"Ja",VLOOKUP($D435,Listen!$A$2:$F$45,5,0)="Nein",E435&lt;IF(D435="LNG Anbindungsanlagen gemäß separater Festlegung",2022,2023)),$Y435,$W435),0)</f>
        <v>0</v>
      </c>
      <c r="AD435" s="35">
        <f>IFERROR(IF(OR($R435&lt;&gt;"Ja",VLOOKUP($D435,Listen!$A$2:$F$45,5,0)="Nein",E435&lt;IF(D435="LNG Anbindungsanlagen gemäß separater Festlegung",2022,2023)),$Y435,$W435),0)</f>
        <v>0</v>
      </c>
      <c r="AE435" s="35">
        <f>IFERROR(IF(OR($S435&lt;&gt;"Ja",VLOOKUP($D435,Listen!$A$2:$F$45,6,0)="Nein"),$Y435,$X435),0)</f>
        <v>0</v>
      </c>
      <c r="AF435" s="35">
        <f>IFERROR(IF(OR($S435&lt;&gt;"Ja",VLOOKUP($D435,Listen!$A$2:$F$45,6,0)="Nein"),$Y435,$X435),0)</f>
        <v>0</v>
      </c>
      <c r="AG435" s="35">
        <f>IFERROR(IF(OR($S435&lt;&gt;"Ja",VLOOKUP($D435,Listen!$A$2:$F$45,6,0)="Nein"),$Y435,$X435),0)</f>
        <v>0</v>
      </c>
      <c r="AH435" s="37">
        <f t="shared" si="161"/>
        <v>0</v>
      </c>
      <c r="AI435" s="147">
        <f>IFERROR(IF(VLOOKUP($D435,Listen!$A$2:$F$45,6,0)="Ja",MAX(BC435:BD435),D_SAV!$BC435),0)</f>
        <v>0</v>
      </c>
      <c r="AJ435" s="37">
        <f t="shared" si="162"/>
        <v>0</v>
      </c>
      <c r="AL435" s="149">
        <f t="shared" si="163"/>
        <v>0</v>
      </c>
      <c r="AM435" s="149">
        <f t="shared" si="164"/>
        <v>0</v>
      </c>
      <c r="AN435" s="149">
        <f t="shared" si="165"/>
        <v>0</v>
      </c>
      <c r="AO435" s="149">
        <f t="shared" si="166"/>
        <v>0</v>
      </c>
      <c r="AP435" s="149">
        <f t="shared" si="167"/>
        <v>0</v>
      </c>
      <c r="AQ435" s="149">
        <f t="shared" si="168"/>
        <v>0</v>
      </c>
      <c r="AR435" s="149">
        <f t="shared" si="169"/>
        <v>0</v>
      </c>
      <c r="AS435" s="149">
        <f t="shared" si="170"/>
        <v>0</v>
      </c>
      <c r="AT435" s="149">
        <f t="shared" si="171"/>
        <v>0</v>
      </c>
      <c r="AU435" s="149">
        <f t="shared" si="172"/>
        <v>0</v>
      </c>
      <c r="AV435" s="149">
        <f t="shared" si="173"/>
        <v>0</v>
      </c>
      <c r="AW435" s="149">
        <f t="shared" si="174"/>
        <v>0</v>
      </c>
      <c r="AX435" s="149">
        <f t="shared" si="175"/>
        <v>0</v>
      </c>
      <c r="AY435" s="149">
        <f t="shared" si="176"/>
        <v>0</v>
      </c>
      <c r="AZ435" s="149">
        <f t="shared" si="177"/>
        <v>0</v>
      </c>
      <c r="BA435" s="149">
        <f>IFERROR(IF(VLOOKUP($D435,Listen!$A$2:$F$45,6,0)="Ja",AX435-MAX(AY435:AZ435),AX435-AY435),0)</f>
        <v>0</v>
      </c>
      <c r="BB435" s="149">
        <f t="shared" si="178"/>
        <v>0</v>
      </c>
      <c r="BC435" s="149">
        <f t="shared" si="179"/>
        <v>0</v>
      </c>
      <c r="BD435" s="149">
        <f t="shared" si="180"/>
        <v>0</v>
      </c>
      <c r="BE435" s="149">
        <f>IFERROR(IF(VLOOKUP($D435,Listen!$A$2:$F$45,6,0)="Ja",BB435-MAX(BC435:BD435),BB435-BC435),0)</f>
        <v>0</v>
      </c>
    </row>
    <row r="436" spans="1:57" x14ac:dyDescent="0.25">
      <c r="A436" s="142">
        <v>432</v>
      </c>
      <c r="B436" s="143" t="str">
        <f>IF(AND(E436&lt;&gt;0,D436&lt;&gt;0,F436&lt;&gt;0),IF(C436&lt;&gt;0,CONCATENATE(C436,"-AGr",VLOOKUP(D436,Listen!$A$2:$D$45,4,FALSE),"-",E436,"-",F436,),CONCATENATE("AGr",VLOOKUP(D436,Listen!$A$2:$D$45,4,FALSE),"-",E436,"-",F436)),"keine vollständige ID")</f>
        <v>keine vollständige ID</v>
      </c>
      <c r="C436" s="28"/>
      <c r="D436" s="144"/>
      <c r="E436" s="144"/>
      <c r="F436" s="151"/>
      <c r="G436" s="12"/>
      <c r="H436" s="12"/>
      <c r="I436" s="12"/>
      <c r="J436" s="12"/>
      <c r="K436" s="12"/>
      <c r="L436" s="145">
        <f>IF(E436&gt;A_Stammdaten!$B$12,0,G436+H436-J436)</f>
        <v>0</v>
      </c>
      <c r="M436" s="12"/>
      <c r="N436" s="12"/>
      <c r="O436" s="12"/>
      <c r="P436" s="45">
        <f t="shared" si="158"/>
        <v>0</v>
      </c>
      <c r="Q436" s="26"/>
      <c r="R436" s="26"/>
      <c r="S436" s="26"/>
      <c r="T436" s="26"/>
      <c r="U436" s="146"/>
      <c r="V436" s="26"/>
      <c r="W436" s="46" t="str">
        <f t="shared" si="159"/>
        <v>-</v>
      </c>
      <c r="X436" s="46" t="str">
        <f t="shared" si="160"/>
        <v>-</v>
      </c>
      <c r="Y436" s="46">
        <f>IF(ISBLANK($D436),0,VLOOKUP($D436,Listen!$A$2:$C$45,2,FALSE))</f>
        <v>0</v>
      </c>
      <c r="Z436" s="46">
        <f>IF(ISBLANK($D436),0,VLOOKUP($D436,Listen!$A$2:$C$45,3,FALSE))</f>
        <v>0</v>
      </c>
      <c r="AA436" s="35">
        <f t="shared" si="182"/>
        <v>0</v>
      </c>
      <c r="AB436" s="35">
        <f t="shared" si="182"/>
        <v>0</v>
      </c>
      <c r="AC436" s="35">
        <f>IFERROR(IF(OR($R436&lt;&gt;"Ja",VLOOKUP($D436,Listen!$A$2:$F$45,5,0)="Nein",E436&lt;IF(D436="LNG Anbindungsanlagen gemäß separater Festlegung",2022,2023)),$Y436,$W436),0)</f>
        <v>0</v>
      </c>
      <c r="AD436" s="35">
        <f>IFERROR(IF(OR($R436&lt;&gt;"Ja",VLOOKUP($D436,Listen!$A$2:$F$45,5,0)="Nein",E436&lt;IF(D436="LNG Anbindungsanlagen gemäß separater Festlegung",2022,2023)),$Y436,$W436),0)</f>
        <v>0</v>
      </c>
      <c r="AE436" s="35">
        <f>IFERROR(IF(OR($S436&lt;&gt;"Ja",VLOOKUP($D436,Listen!$A$2:$F$45,6,0)="Nein"),$Y436,$X436),0)</f>
        <v>0</v>
      </c>
      <c r="AF436" s="35">
        <f>IFERROR(IF(OR($S436&lt;&gt;"Ja",VLOOKUP($D436,Listen!$A$2:$F$45,6,0)="Nein"),$Y436,$X436),0)</f>
        <v>0</v>
      </c>
      <c r="AG436" s="35">
        <f>IFERROR(IF(OR($S436&lt;&gt;"Ja",VLOOKUP($D436,Listen!$A$2:$F$45,6,0)="Nein"),$Y436,$X436),0)</f>
        <v>0</v>
      </c>
      <c r="AH436" s="37">
        <f t="shared" si="161"/>
        <v>0</v>
      </c>
      <c r="AI436" s="147">
        <f>IFERROR(IF(VLOOKUP($D436,Listen!$A$2:$F$45,6,0)="Ja",MAX(BC436:BD436),D_SAV!$BC436),0)</f>
        <v>0</v>
      </c>
      <c r="AJ436" s="37">
        <f t="shared" si="162"/>
        <v>0</v>
      </c>
      <c r="AL436" s="149">
        <f t="shared" si="163"/>
        <v>0</v>
      </c>
      <c r="AM436" s="149">
        <f t="shared" si="164"/>
        <v>0</v>
      </c>
      <c r="AN436" s="149">
        <f t="shared" si="165"/>
        <v>0</v>
      </c>
      <c r="AO436" s="149">
        <f t="shared" si="166"/>
        <v>0</v>
      </c>
      <c r="AP436" s="149">
        <f t="shared" si="167"/>
        <v>0</v>
      </c>
      <c r="AQ436" s="149">
        <f t="shared" si="168"/>
        <v>0</v>
      </c>
      <c r="AR436" s="149">
        <f t="shared" si="169"/>
        <v>0</v>
      </c>
      <c r="AS436" s="149">
        <f t="shared" si="170"/>
        <v>0</v>
      </c>
      <c r="AT436" s="149">
        <f t="shared" si="171"/>
        <v>0</v>
      </c>
      <c r="AU436" s="149">
        <f t="shared" si="172"/>
        <v>0</v>
      </c>
      <c r="AV436" s="149">
        <f t="shared" si="173"/>
        <v>0</v>
      </c>
      <c r="AW436" s="149">
        <f t="shared" si="174"/>
        <v>0</v>
      </c>
      <c r="AX436" s="149">
        <f t="shared" si="175"/>
        <v>0</v>
      </c>
      <c r="AY436" s="149">
        <f t="shared" si="176"/>
        <v>0</v>
      </c>
      <c r="AZ436" s="149">
        <f t="shared" si="177"/>
        <v>0</v>
      </c>
      <c r="BA436" s="149">
        <f>IFERROR(IF(VLOOKUP($D436,Listen!$A$2:$F$45,6,0)="Ja",AX436-MAX(AY436:AZ436),AX436-AY436),0)</f>
        <v>0</v>
      </c>
      <c r="BB436" s="149">
        <f t="shared" si="178"/>
        <v>0</v>
      </c>
      <c r="BC436" s="149">
        <f t="shared" si="179"/>
        <v>0</v>
      </c>
      <c r="BD436" s="149">
        <f t="shared" si="180"/>
        <v>0</v>
      </c>
      <c r="BE436" s="149">
        <f>IFERROR(IF(VLOOKUP($D436,Listen!$A$2:$F$45,6,0)="Ja",BB436-MAX(BC436:BD436),BB436-BC436),0)</f>
        <v>0</v>
      </c>
    </row>
    <row r="437" spans="1:57" x14ac:dyDescent="0.25">
      <c r="A437" s="142">
        <v>433</v>
      </c>
      <c r="B437" s="143" t="str">
        <f>IF(AND(E437&lt;&gt;0,D437&lt;&gt;0,F437&lt;&gt;0),IF(C437&lt;&gt;0,CONCATENATE(C437,"-AGr",VLOOKUP(D437,Listen!$A$2:$D$45,4,FALSE),"-",E437,"-",F437,),CONCATENATE("AGr",VLOOKUP(D437,Listen!$A$2:$D$45,4,FALSE),"-",E437,"-",F437)),"keine vollständige ID")</f>
        <v>keine vollständige ID</v>
      </c>
      <c r="C437" s="28"/>
      <c r="D437" s="144"/>
      <c r="E437" s="144"/>
      <c r="F437" s="151"/>
      <c r="G437" s="12"/>
      <c r="H437" s="12"/>
      <c r="I437" s="12"/>
      <c r="J437" s="12"/>
      <c r="K437" s="12"/>
      <c r="L437" s="145">
        <f>IF(E437&gt;A_Stammdaten!$B$12,0,G437+H437-J437)</f>
        <v>0</v>
      </c>
      <c r="M437" s="12"/>
      <c r="N437" s="12"/>
      <c r="O437" s="12"/>
      <c r="P437" s="45">
        <f t="shared" si="158"/>
        <v>0</v>
      </c>
      <c r="Q437" s="26"/>
      <c r="R437" s="26"/>
      <c r="S437" s="26"/>
      <c r="T437" s="26"/>
      <c r="U437" s="146"/>
      <c r="V437" s="26"/>
      <c r="W437" s="46" t="str">
        <f t="shared" si="159"/>
        <v>-</v>
      </c>
      <c r="X437" s="46" t="str">
        <f t="shared" si="160"/>
        <v>-</v>
      </c>
      <c r="Y437" s="46">
        <f>IF(ISBLANK($D437),0,VLOOKUP($D437,Listen!$A$2:$C$45,2,FALSE))</f>
        <v>0</v>
      </c>
      <c r="Z437" s="46">
        <f>IF(ISBLANK($D437),0,VLOOKUP($D437,Listen!$A$2:$C$45,3,FALSE))</f>
        <v>0</v>
      </c>
      <c r="AA437" s="35">
        <f t="shared" si="182"/>
        <v>0</v>
      </c>
      <c r="AB437" s="35">
        <f t="shared" si="182"/>
        <v>0</v>
      </c>
      <c r="AC437" s="35">
        <f>IFERROR(IF(OR($R437&lt;&gt;"Ja",VLOOKUP($D437,Listen!$A$2:$F$45,5,0)="Nein",E437&lt;IF(D437="LNG Anbindungsanlagen gemäß separater Festlegung",2022,2023)),$Y437,$W437),0)</f>
        <v>0</v>
      </c>
      <c r="AD437" s="35">
        <f>IFERROR(IF(OR($R437&lt;&gt;"Ja",VLOOKUP($D437,Listen!$A$2:$F$45,5,0)="Nein",E437&lt;IF(D437="LNG Anbindungsanlagen gemäß separater Festlegung",2022,2023)),$Y437,$W437),0)</f>
        <v>0</v>
      </c>
      <c r="AE437" s="35">
        <f>IFERROR(IF(OR($S437&lt;&gt;"Ja",VLOOKUP($D437,Listen!$A$2:$F$45,6,0)="Nein"),$Y437,$X437),0)</f>
        <v>0</v>
      </c>
      <c r="AF437" s="35">
        <f>IFERROR(IF(OR($S437&lt;&gt;"Ja",VLOOKUP($D437,Listen!$A$2:$F$45,6,0)="Nein"),$Y437,$X437),0)</f>
        <v>0</v>
      </c>
      <c r="AG437" s="35">
        <f>IFERROR(IF(OR($S437&lt;&gt;"Ja",VLOOKUP($D437,Listen!$A$2:$F$45,6,0)="Nein"),$Y437,$X437),0)</f>
        <v>0</v>
      </c>
      <c r="AH437" s="37">
        <f t="shared" si="161"/>
        <v>0</v>
      </c>
      <c r="AI437" s="147">
        <f>IFERROR(IF(VLOOKUP($D437,Listen!$A$2:$F$45,6,0)="Ja",MAX(BC437:BD437),D_SAV!$BC437),0)</f>
        <v>0</v>
      </c>
      <c r="AJ437" s="37">
        <f t="shared" si="162"/>
        <v>0</v>
      </c>
      <c r="AL437" s="149">
        <f t="shared" si="163"/>
        <v>0</v>
      </c>
      <c r="AM437" s="149">
        <f t="shared" si="164"/>
        <v>0</v>
      </c>
      <c r="AN437" s="149">
        <f t="shared" si="165"/>
        <v>0</v>
      </c>
      <c r="AO437" s="149">
        <f t="shared" si="166"/>
        <v>0</v>
      </c>
      <c r="AP437" s="149">
        <f t="shared" si="167"/>
        <v>0</v>
      </c>
      <c r="AQ437" s="149">
        <f t="shared" si="168"/>
        <v>0</v>
      </c>
      <c r="AR437" s="149">
        <f t="shared" si="169"/>
        <v>0</v>
      </c>
      <c r="AS437" s="149">
        <f t="shared" si="170"/>
        <v>0</v>
      </c>
      <c r="AT437" s="149">
        <f t="shared" si="171"/>
        <v>0</v>
      </c>
      <c r="AU437" s="149">
        <f t="shared" si="172"/>
        <v>0</v>
      </c>
      <c r="AV437" s="149">
        <f t="shared" si="173"/>
        <v>0</v>
      </c>
      <c r="AW437" s="149">
        <f t="shared" si="174"/>
        <v>0</v>
      </c>
      <c r="AX437" s="149">
        <f t="shared" si="175"/>
        <v>0</v>
      </c>
      <c r="AY437" s="149">
        <f t="shared" si="176"/>
        <v>0</v>
      </c>
      <c r="AZ437" s="149">
        <f t="shared" si="177"/>
        <v>0</v>
      </c>
      <c r="BA437" s="149">
        <f>IFERROR(IF(VLOOKUP($D437,Listen!$A$2:$F$45,6,0)="Ja",AX437-MAX(AY437:AZ437),AX437-AY437),0)</f>
        <v>0</v>
      </c>
      <c r="BB437" s="149">
        <f t="shared" si="178"/>
        <v>0</v>
      </c>
      <c r="BC437" s="149">
        <f t="shared" si="179"/>
        <v>0</v>
      </c>
      <c r="BD437" s="149">
        <f t="shared" si="180"/>
        <v>0</v>
      </c>
      <c r="BE437" s="149">
        <f>IFERROR(IF(VLOOKUP($D437,Listen!$A$2:$F$45,6,0)="Ja",BB437-MAX(BC437:BD437),BB437-BC437),0)</f>
        <v>0</v>
      </c>
    </row>
    <row r="438" spans="1:57" x14ac:dyDescent="0.25">
      <c r="A438" s="142">
        <v>434</v>
      </c>
      <c r="B438" s="143" t="str">
        <f>IF(AND(E438&lt;&gt;0,D438&lt;&gt;0,F438&lt;&gt;0),IF(C438&lt;&gt;0,CONCATENATE(C438,"-AGr",VLOOKUP(D438,Listen!$A$2:$D$45,4,FALSE),"-",E438,"-",F438,),CONCATENATE("AGr",VLOOKUP(D438,Listen!$A$2:$D$45,4,FALSE),"-",E438,"-",F438)),"keine vollständige ID")</f>
        <v>keine vollständige ID</v>
      </c>
      <c r="C438" s="28"/>
      <c r="D438" s="144"/>
      <c r="E438" s="144"/>
      <c r="F438" s="151"/>
      <c r="G438" s="12"/>
      <c r="H438" s="12"/>
      <c r="I438" s="12"/>
      <c r="J438" s="12"/>
      <c r="K438" s="12"/>
      <c r="L438" s="145">
        <f>IF(E438&gt;A_Stammdaten!$B$12,0,G438+H438-J438)</f>
        <v>0</v>
      </c>
      <c r="M438" s="12"/>
      <c r="N438" s="12"/>
      <c r="O438" s="12"/>
      <c r="P438" s="45">
        <f t="shared" si="158"/>
        <v>0</v>
      </c>
      <c r="Q438" s="26"/>
      <c r="R438" s="26"/>
      <c r="S438" s="26"/>
      <c r="T438" s="26"/>
      <c r="U438" s="146"/>
      <c r="V438" s="26"/>
      <c r="W438" s="46" t="str">
        <f t="shared" si="159"/>
        <v>-</v>
      </c>
      <c r="X438" s="46" t="str">
        <f t="shared" si="160"/>
        <v>-</v>
      </c>
      <c r="Y438" s="46">
        <f>IF(ISBLANK($D438),0,VLOOKUP($D438,Listen!$A$2:$C$45,2,FALSE))</f>
        <v>0</v>
      </c>
      <c r="Z438" s="46">
        <f>IF(ISBLANK($D438),0,VLOOKUP($D438,Listen!$A$2:$C$45,3,FALSE))</f>
        <v>0</v>
      </c>
      <c r="AA438" s="35">
        <f t="shared" si="182"/>
        <v>0</v>
      </c>
      <c r="AB438" s="35">
        <f t="shared" si="182"/>
        <v>0</v>
      </c>
      <c r="AC438" s="35">
        <f>IFERROR(IF(OR($R438&lt;&gt;"Ja",VLOOKUP($D438,Listen!$A$2:$F$45,5,0)="Nein",E438&lt;IF(D438="LNG Anbindungsanlagen gemäß separater Festlegung",2022,2023)),$Y438,$W438),0)</f>
        <v>0</v>
      </c>
      <c r="AD438" s="35">
        <f>IFERROR(IF(OR($R438&lt;&gt;"Ja",VLOOKUP($D438,Listen!$A$2:$F$45,5,0)="Nein",E438&lt;IF(D438="LNG Anbindungsanlagen gemäß separater Festlegung",2022,2023)),$Y438,$W438),0)</f>
        <v>0</v>
      </c>
      <c r="AE438" s="35">
        <f>IFERROR(IF(OR($S438&lt;&gt;"Ja",VLOOKUP($D438,Listen!$A$2:$F$45,6,0)="Nein"),$Y438,$X438),0)</f>
        <v>0</v>
      </c>
      <c r="AF438" s="35">
        <f>IFERROR(IF(OR($S438&lt;&gt;"Ja",VLOOKUP($D438,Listen!$A$2:$F$45,6,0)="Nein"),$Y438,$X438),0)</f>
        <v>0</v>
      </c>
      <c r="AG438" s="35">
        <f>IFERROR(IF(OR($S438&lt;&gt;"Ja",VLOOKUP($D438,Listen!$A$2:$F$45,6,0)="Nein"),$Y438,$X438),0)</f>
        <v>0</v>
      </c>
      <c r="AH438" s="37">
        <f t="shared" si="161"/>
        <v>0</v>
      </c>
      <c r="AI438" s="147">
        <f>IFERROR(IF(VLOOKUP($D438,Listen!$A$2:$F$45,6,0)="Ja",MAX(BC438:BD438),D_SAV!$BC438),0)</f>
        <v>0</v>
      </c>
      <c r="AJ438" s="37">
        <f t="shared" si="162"/>
        <v>0</v>
      </c>
      <c r="AL438" s="149">
        <f t="shared" si="163"/>
        <v>0</v>
      </c>
      <c r="AM438" s="149">
        <f t="shared" si="164"/>
        <v>0</v>
      </c>
      <c r="AN438" s="149">
        <f t="shared" si="165"/>
        <v>0</v>
      </c>
      <c r="AO438" s="149">
        <f t="shared" si="166"/>
        <v>0</v>
      </c>
      <c r="AP438" s="149">
        <f t="shared" si="167"/>
        <v>0</v>
      </c>
      <c r="AQ438" s="149">
        <f t="shared" si="168"/>
        <v>0</v>
      </c>
      <c r="AR438" s="149">
        <f t="shared" si="169"/>
        <v>0</v>
      </c>
      <c r="AS438" s="149">
        <f t="shared" si="170"/>
        <v>0</v>
      </c>
      <c r="AT438" s="149">
        <f t="shared" si="171"/>
        <v>0</v>
      </c>
      <c r="AU438" s="149">
        <f t="shared" si="172"/>
        <v>0</v>
      </c>
      <c r="AV438" s="149">
        <f t="shared" si="173"/>
        <v>0</v>
      </c>
      <c r="AW438" s="149">
        <f t="shared" si="174"/>
        <v>0</v>
      </c>
      <c r="AX438" s="149">
        <f t="shared" si="175"/>
        <v>0</v>
      </c>
      <c r="AY438" s="149">
        <f t="shared" si="176"/>
        <v>0</v>
      </c>
      <c r="AZ438" s="149">
        <f t="shared" si="177"/>
        <v>0</v>
      </c>
      <c r="BA438" s="149">
        <f>IFERROR(IF(VLOOKUP($D438,Listen!$A$2:$F$45,6,0)="Ja",AX438-MAX(AY438:AZ438),AX438-AY438),0)</f>
        <v>0</v>
      </c>
      <c r="BB438" s="149">
        <f t="shared" si="178"/>
        <v>0</v>
      </c>
      <c r="BC438" s="149">
        <f t="shared" si="179"/>
        <v>0</v>
      </c>
      <c r="BD438" s="149">
        <f t="shared" si="180"/>
        <v>0</v>
      </c>
      <c r="BE438" s="149">
        <f>IFERROR(IF(VLOOKUP($D438,Listen!$A$2:$F$45,6,0)="Ja",BB438-MAX(BC438:BD438),BB438-BC438),0)</f>
        <v>0</v>
      </c>
    </row>
    <row r="439" spans="1:57" x14ac:dyDescent="0.25">
      <c r="A439" s="142">
        <v>435</v>
      </c>
      <c r="B439" s="143" t="str">
        <f>IF(AND(E439&lt;&gt;0,D439&lt;&gt;0,F439&lt;&gt;0),IF(C439&lt;&gt;0,CONCATENATE(C439,"-AGr",VLOOKUP(D439,Listen!$A$2:$D$45,4,FALSE),"-",E439,"-",F439,),CONCATENATE("AGr",VLOOKUP(D439,Listen!$A$2:$D$45,4,FALSE),"-",E439,"-",F439)),"keine vollständige ID")</f>
        <v>keine vollständige ID</v>
      </c>
      <c r="C439" s="28"/>
      <c r="D439" s="144"/>
      <c r="E439" s="144"/>
      <c r="F439" s="151"/>
      <c r="G439" s="12"/>
      <c r="H439" s="12"/>
      <c r="I439" s="12"/>
      <c r="J439" s="12"/>
      <c r="K439" s="12"/>
      <c r="L439" s="145">
        <f>IF(E439&gt;A_Stammdaten!$B$12,0,G439+H439-J439)</f>
        <v>0</v>
      </c>
      <c r="M439" s="12"/>
      <c r="N439" s="12"/>
      <c r="O439" s="12"/>
      <c r="P439" s="45">
        <f t="shared" si="158"/>
        <v>0</v>
      </c>
      <c r="Q439" s="26"/>
      <c r="R439" s="26"/>
      <c r="S439" s="26"/>
      <c r="T439" s="26"/>
      <c r="U439" s="146"/>
      <c r="V439" s="26"/>
      <c r="W439" s="46" t="str">
        <f t="shared" si="159"/>
        <v>-</v>
      </c>
      <c r="X439" s="46" t="str">
        <f t="shared" si="160"/>
        <v>-</v>
      </c>
      <c r="Y439" s="46">
        <f>IF(ISBLANK($D439),0,VLOOKUP($D439,Listen!$A$2:$C$45,2,FALSE))</f>
        <v>0</v>
      </c>
      <c r="Z439" s="46">
        <f>IF(ISBLANK($D439),0,VLOOKUP($D439,Listen!$A$2:$C$45,3,FALSE))</f>
        <v>0</v>
      </c>
      <c r="AA439" s="35">
        <f t="shared" si="182"/>
        <v>0</v>
      </c>
      <c r="AB439" s="35">
        <f t="shared" si="182"/>
        <v>0</v>
      </c>
      <c r="AC439" s="35">
        <f>IFERROR(IF(OR($R439&lt;&gt;"Ja",VLOOKUP($D439,Listen!$A$2:$F$45,5,0)="Nein",E439&lt;IF(D439="LNG Anbindungsanlagen gemäß separater Festlegung",2022,2023)),$Y439,$W439),0)</f>
        <v>0</v>
      </c>
      <c r="AD439" s="35">
        <f>IFERROR(IF(OR($R439&lt;&gt;"Ja",VLOOKUP($D439,Listen!$A$2:$F$45,5,0)="Nein",E439&lt;IF(D439="LNG Anbindungsanlagen gemäß separater Festlegung",2022,2023)),$Y439,$W439),0)</f>
        <v>0</v>
      </c>
      <c r="AE439" s="35">
        <f>IFERROR(IF(OR($S439&lt;&gt;"Ja",VLOOKUP($D439,Listen!$A$2:$F$45,6,0)="Nein"),$Y439,$X439),0)</f>
        <v>0</v>
      </c>
      <c r="AF439" s="35">
        <f>IFERROR(IF(OR($S439&lt;&gt;"Ja",VLOOKUP($D439,Listen!$A$2:$F$45,6,0)="Nein"),$Y439,$X439),0)</f>
        <v>0</v>
      </c>
      <c r="AG439" s="35">
        <f>IFERROR(IF(OR($S439&lt;&gt;"Ja",VLOOKUP($D439,Listen!$A$2:$F$45,6,0)="Nein"),$Y439,$X439),0)</f>
        <v>0</v>
      </c>
      <c r="AH439" s="37">
        <f t="shared" si="161"/>
        <v>0</v>
      </c>
      <c r="AI439" s="147">
        <f>IFERROR(IF(VLOOKUP($D439,Listen!$A$2:$F$45,6,0)="Ja",MAX(BC439:BD439),D_SAV!$BC439),0)</f>
        <v>0</v>
      </c>
      <c r="AJ439" s="37">
        <f t="shared" si="162"/>
        <v>0</v>
      </c>
      <c r="AL439" s="149">
        <f t="shared" si="163"/>
        <v>0</v>
      </c>
      <c r="AM439" s="149">
        <f t="shared" si="164"/>
        <v>0</v>
      </c>
      <c r="AN439" s="149">
        <f t="shared" si="165"/>
        <v>0</v>
      </c>
      <c r="AO439" s="149">
        <f t="shared" si="166"/>
        <v>0</v>
      </c>
      <c r="AP439" s="149">
        <f t="shared" si="167"/>
        <v>0</v>
      </c>
      <c r="AQ439" s="149">
        <f t="shared" si="168"/>
        <v>0</v>
      </c>
      <c r="AR439" s="149">
        <f t="shared" si="169"/>
        <v>0</v>
      </c>
      <c r="AS439" s="149">
        <f t="shared" si="170"/>
        <v>0</v>
      </c>
      <c r="AT439" s="149">
        <f t="shared" si="171"/>
        <v>0</v>
      </c>
      <c r="AU439" s="149">
        <f t="shared" si="172"/>
        <v>0</v>
      </c>
      <c r="AV439" s="149">
        <f t="shared" si="173"/>
        <v>0</v>
      </c>
      <c r="AW439" s="149">
        <f t="shared" si="174"/>
        <v>0</v>
      </c>
      <c r="AX439" s="149">
        <f t="shared" si="175"/>
        <v>0</v>
      </c>
      <c r="AY439" s="149">
        <f t="shared" si="176"/>
        <v>0</v>
      </c>
      <c r="AZ439" s="149">
        <f t="shared" si="177"/>
        <v>0</v>
      </c>
      <c r="BA439" s="149">
        <f>IFERROR(IF(VLOOKUP($D439,Listen!$A$2:$F$45,6,0)="Ja",AX439-MAX(AY439:AZ439),AX439-AY439),0)</f>
        <v>0</v>
      </c>
      <c r="BB439" s="149">
        <f t="shared" si="178"/>
        <v>0</v>
      </c>
      <c r="BC439" s="149">
        <f t="shared" si="179"/>
        <v>0</v>
      </c>
      <c r="BD439" s="149">
        <f t="shared" si="180"/>
        <v>0</v>
      </c>
      <c r="BE439" s="149">
        <f>IFERROR(IF(VLOOKUP($D439,Listen!$A$2:$F$45,6,0)="Ja",BB439-MAX(BC439:BD439),BB439-BC439),0)</f>
        <v>0</v>
      </c>
    </row>
    <row r="440" spans="1:57" x14ac:dyDescent="0.25">
      <c r="A440" s="142">
        <v>436</v>
      </c>
      <c r="B440" s="143" t="str">
        <f>IF(AND(E440&lt;&gt;0,D440&lt;&gt;0,F440&lt;&gt;0),IF(C440&lt;&gt;0,CONCATENATE(C440,"-AGr",VLOOKUP(D440,Listen!$A$2:$D$45,4,FALSE),"-",E440,"-",F440,),CONCATENATE("AGr",VLOOKUP(D440,Listen!$A$2:$D$45,4,FALSE),"-",E440,"-",F440)),"keine vollständige ID")</f>
        <v>keine vollständige ID</v>
      </c>
      <c r="C440" s="28"/>
      <c r="D440" s="144"/>
      <c r="E440" s="144"/>
      <c r="F440" s="151"/>
      <c r="G440" s="12"/>
      <c r="H440" s="12"/>
      <c r="I440" s="12"/>
      <c r="J440" s="12"/>
      <c r="K440" s="12"/>
      <c r="L440" s="145">
        <f>IF(E440&gt;A_Stammdaten!$B$12,0,G440+H440-J440)</f>
        <v>0</v>
      </c>
      <c r="M440" s="12"/>
      <c r="N440" s="12"/>
      <c r="O440" s="12"/>
      <c r="P440" s="45">
        <f t="shared" si="158"/>
        <v>0</v>
      </c>
      <c r="Q440" s="26"/>
      <c r="R440" s="26"/>
      <c r="S440" s="26"/>
      <c r="T440" s="26"/>
      <c r="U440" s="146"/>
      <c r="V440" s="26"/>
      <c r="W440" s="46" t="str">
        <f t="shared" si="159"/>
        <v>-</v>
      </c>
      <c r="X440" s="46" t="str">
        <f t="shared" si="160"/>
        <v>-</v>
      </c>
      <c r="Y440" s="46">
        <f>IF(ISBLANK($D440),0,VLOOKUP($D440,Listen!$A$2:$C$45,2,FALSE))</f>
        <v>0</v>
      </c>
      <c r="Z440" s="46">
        <f>IF(ISBLANK($D440),0,VLOOKUP($D440,Listen!$A$2:$C$45,3,FALSE))</f>
        <v>0</v>
      </c>
      <c r="AA440" s="35">
        <f t="shared" si="182"/>
        <v>0</v>
      </c>
      <c r="AB440" s="35">
        <f t="shared" si="182"/>
        <v>0</v>
      </c>
      <c r="AC440" s="35">
        <f>IFERROR(IF(OR($R440&lt;&gt;"Ja",VLOOKUP($D440,Listen!$A$2:$F$45,5,0)="Nein",E440&lt;IF(D440="LNG Anbindungsanlagen gemäß separater Festlegung",2022,2023)),$Y440,$W440),0)</f>
        <v>0</v>
      </c>
      <c r="AD440" s="35">
        <f>IFERROR(IF(OR($R440&lt;&gt;"Ja",VLOOKUP($D440,Listen!$A$2:$F$45,5,0)="Nein",E440&lt;IF(D440="LNG Anbindungsanlagen gemäß separater Festlegung",2022,2023)),$Y440,$W440),0)</f>
        <v>0</v>
      </c>
      <c r="AE440" s="35">
        <f>IFERROR(IF(OR($S440&lt;&gt;"Ja",VLOOKUP($D440,Listen!$A$2:$F$45,6,0)="Nein"),$Y440,$X440),0)</f>
        <v>0</v>
      </c>
      <c r="AF440" s="35">
        <f>IFERROR(IF(OR($S440&lt;&gt;"Ja",VLOOKUP($D440,Listen!$A$2:$F$45,6,0)="Nein"),$Y440,$X440),0)</f>
        <v>0</v>
      </c>
      <c r="AG440" s="35">
        <f>IFERROR(IF(OR($S440&lt;&gt;"Ja",VLOOKUP($D440,Listen!$A$2:$F$45,6,0)="Nein"),$Y440,$X440),0)</f>
        <v>0</v>
      </c>
      <c r="AH440" s="37">
        <f t="shared" si="161"/>
        <v>0</v>
      </c>
      <c r="AI440" s="147">
        <f>IFERROR(IF(VLOOKUP($D440,Listen!$A$2:$F$45,6,0)="Ja",MAX(BC440:BD440),D_SAV!$BC440),0)</f>
        <v>0</v>
      </c>
      <c r="AJ440" s="37">
        <f t="shared" si="162"/>
        <v>0</v>
      </c>
      <c r="AL440" s="149">
        <f t="shared" si="163"/>
        <v>0</v>
      </c>
      <c r="AM440" s="149">
        <f t="shared" si="164"/>
        <v>0</v>
      </c>
      <c r="AN440" s="149">
        <f t="shared" si="165"/>
        <v>0</v>
      </c>
      <c r="AO440" s="149">
        <f t="shared" si="166"/>
        <v>0</v>
      </c>
      <c r="AP440" s="149">
        <f t="shared" si="167"/>
        <v>0</v>
      </c>
      <c r="AQ440" s="149">
        <f t="shared" si="168"/>
        <v>0</v>
      </c>
      <c r="AR440" s="149">
        <f t="shared" si="169"/>
        <v>0</v>
      </c>
      <c r="AS440" s="149">
        <f t="shared" si="170"/>
        <v>0</v>
      </c>
      <c r="AT440" s="149">
        <f t="shared" si="171"/>
        <v>0</v>
      </c>
      <c r="AU440" s="149">
        <f t="shared" si="172"/>
        <v>0</v>
      </c>
      <c r="AV440" s="149">
        <f t="shared" si="173"/>
        <v>0</v>
      </c>
      <c r="AW440" s="149">
        <f t="shared" si="174"/>
        <v>0</v>
      </c>
      <c r="AX440" s="149">
        <f t="shared" si="175"/>
        <v>0</v>
      </c>
      <c r="AY440" s="149">
        <f t="shared" si="176"/>
        <v>0</v>
      </c>
      <c r="AZ440" s="149">
        <f t="shared" si="177"/>
        <v>0</v>
      </c>
      <c r="BA440" s="149">
        <f>IFERROR(IF(VLOOKUP($D440,Listen!$A$2:$F$45,6,0)="Ja",AX440-MAX(AY440:AZ440),AX440-AY440),0)</f>
        <v>0</v>
      </c>
      <c r="BB440" s="149">
        <f t="shared" si="178"/>
        <v>0</v>
      </c>
      <c r="BC440" s="149">
        <f t="shared" si="179"/>
        <v>0</v>
      </c>
      <c r="BD440" s="149">
        <f t="shared" si="180"/>
        <v>0</v>
      </c>
      <c r="BE440" s="149">
        <f>IFERROR(IF(VLOOKUP($D440,Listen!$A$2:$F$45,6,0)="Ja",BB440-MAX(BC440:BD440),BB440-BC440),0)</f>
        <v>0</v>
      </c>
    </row>
    <row r="441" spans="1:57" x14ac:dyDescent="0.25">
      <c r="A441" s="142">
        <v>437</v>
      </c>
      <c r="B441" s="143" t="str">
        <f>IF(AND(E441&lt;&gt;0,D441&lt;&gt;0,F441&lt;&gt;0),IF(C441&lt;&gt;0,CONCATENATE(C441,"-AGr",VLOOKUP(D441,Listen!$A$2:$D$45,4,FALSE),"-",E441,"-",F441,),CONCATENATE("AGr",VLOOKUP(D441,Listen!$A$2:$D$45,4,FALSE),"-",E441,"-",F441)),"keine vollständige ID")</f>
        <v>keine vollständige ID</v>
      </c>
      <c r="C441" s="28"/>
      <c r="D441" s="144"/>
      <c r="E441" s="144"/>
      <c r="F441" s="151"/>
      <c r="G441" s="12"/>
      <c r="H441" s="12"/>
      <c r="I441" s="12"/>
      <c r="J441" s="12"/>
      <c r="K441" s="12"/>
      <c r="L441" s="145">
        <f>IF(E441&gt;A_Stammdaten!$B$12,0,G441+H441-J441)</f>
        <v>0</v>
      </c>
      <c r="M441" s="12"/>
      <c r="N441" s="12"/>
      <c r="O441" s="12"/>
      <c r="P441" s="45">
        <f t="shared" si="158"/>
        <v>0</v>
      </c>
      <c r="Q441" s="26"/>
      <c r="R441" s="26"/>
      <c r="S441" s="26"/>
      <c r="T441" s="26"/>
      <c r="U441" s="146"/>
      <c r="V441" s="26"/>
      <c r="W441" s="46" t="str">
        <f t="shared" si="159"/>
        <v>-</v>
      </c>
      <c r="X441" s="46" t="str">
        <f t="shared" si="160"/>
        <v>-</v>
      </c>
      <c r="Y441" s="46">
        <f>IF(ISBLANK($D441),0,VLOOKUP($D441,Listen!$A$2:$C$45,2,FALSE))</f>
        <v>0</v>
      </c>
      <c r="Z441" s="46">
        <f>IF(ISBLANK($D441),0,VLOOKUP($D441,Listen!$A$2:$C$45,3,FALSE))</f>
        <v>0</v>
      </c>
      <c r="AA441" s="35">
        <f t="shared" si="182"/>
        <v>0</v>
      </c>
      <c r="AB441" s="35">
        <f t="shared" si="182"/>
        <v>0</v>
      </c>
      <c r="AC441" s="35">
        <f>IFERROR(IF(OR($R441&lt;&gt;"Ja",VLOOKUP($D441,Listen!$A$2:$F$45,5,0)="Nein",E441&lt;IF(D441="LNG Anbindungsanlagen gemäß separater Festlegung",2022,2023)),$Y441,$W441),0)</f>
        <v>0</v>
      </c>
      <c r="AD441" s="35">
        <f>IFERROR(IF(OR($R441&lt;&gt;"Ja",VLOOKUP($D441,Listen!$A$2:$F$45,5,0)="Nein",E441&lt;IF(D441="LNG Anbindungsanlagen gemäß separater Festlegung",2022,2023)),$Y441,$W441),0)</f>
        <v>0</v>
      </c>
      <c r="AE441" s="35">
        <f>IFERROR(IF(OR($S441&lt;&gt;"Ja",VLOOKUP($D441,Listen!$A$2:$F$45,6,0)="Nein"),$Y441,$X441),0)</f>
        <v>0</v>
      </c>
      <c r="AF441" s="35">
        <f>IFERROR(IF(OR($S441&lt;&gt;"Ja",VLOOKUP($D441,Listen!$A$2:$F$45,6,0)="Nein"),$Y441,$X441),0)</f>
        <v>0</v>
      </c>
      <c r="AG441" s="35">
        <f>IFERROR(IF(OR($S441&lt;&gt;"Ja",VLOOKUP($D441,Listen!$A$2:$F$45,6,0)="Nein"),$Y441,$X441),0)</f>
        <v>0</v>
      </c>
      <c r="AH441" s="37">
        <f t="shared" si="161"/>
        <v>0</v>
      </c>
      <c r="AI441" s="147">
        <f>IFERROR(IF(VLOOKUP($D441,Listen!$A$2:$F$45,6,0)="Ja",MAX(BC441:BD441),D_SAV!$BC441),0)</f>
        <v>0</v>
      </c>
      <c r="AJ441" s="37">
        <f t="shared" si="162"/>
        <v>0</v>
      </c>
      <c r="AL441" s="149">
        <f t="shared" si="163"/>
        <v>0</v>
      </c>
      <c r="AM441" s="149">
        <f t="shared" si="164"/>
        <v>0</v>
      </c>
      <c r="AN441" s="149">
        <f t="shared" si="165"/>
        <v>0</v>
      </c>
      <c r="AO441" s="149">
        <f t="shared" si="166"/>
        <v>0</v>
      </c>
      <c r="AP441" s="149">
        <f t="shared" si="167"/>
        <v>0</v>
      </c>
      <c r="AQ441" s="149">
        <f t="shared" si="168"/>
        <v>0</v>
      </c>
      <c r="AR441" s="149">
        <f t="shared" si="169"/>
        <v>0</v>
      </c>
      <c r="AS441" s="149">
        <f t="shared" si="170"/>
        <v>0</v>
      </c>
      <c r="AT441" s="149">
        <f t="shared" si="171"/>
        <v>0</v>
      </c>
      <c r="AU441" s="149">
        <f t="shared" si="172"/>
        <v>0</v>
      </c>
      <c r="AV441" s="149">
        <f t="shared" si="173"/>
        <v>0</v>
      </c>
      <c r="AW441" s="149">
        <f t="shared" si="174"/>
        <v>0</v>
      </c>
      <c r="AX441" s="149">
        <f t="shared" si="175"/>
        <v>0</v>
      </c>
      <c r="AY441" s="149">
        <f t="shared" si="176"/>
        <v>0</v>
      </c>
      <c r="AZ441" s="149">
        <f t="shared" si="177"/>
        <v>0</v>
      </c>
      <c r="BA441" s="149">
        <f>IFERROR(IF(VLOOKUP($D441,Listen!$A$2:$F$45,6,0)="Ja",AX441-MAX(AY441:AZ441),AX441-AY441),0)</f>
        <v>0</v>
      </c>
      <c r="BB441" s="149">
        <f t="shared" si="178"/>
        <v>0</v>
      </c>
      <c r="BC441" s="149">
        <f t="shared" si="179"/>
        <v>0</v>
      </c>
      <c r="BD441" s="149">
        <f t="shared" si="180"/>
        <v>0</v>
      </c>
      <c r="BE441" s="149">
        <f>IFERROR(IF(VLOOKUP($D441,Listen!$A$2:$F$45,6,0)="Ja",BB441-MAX(BC441:BD441),BB441-BC441),0)</f>
        <v>0</v>
      </c>
    </row>
    <row r="442" spans="1:57" x14ac:dyDescent="0.25">
      <c r="A442" s="142">
        <v>438</v>
      </c>
      <c r="B442" s="143" t="str">
        <f>IF(AND(E442&lt;&gt;0,D442&lt;&gt;0,F442&lt;&gt;0),IF(C442&lt;&gt;0,CONCATENATE(C442,"-AGr",VLOOKUP(D442,Listen!$A$2:$D$45,4,FALSE),"-",E442,"-",F442,),CONCATENATE("AGr",VLOOKUP(D442,Listen!$A$2:$D$45,4,FALSE),"-",E442,"-",F442)),"keine vollständige ID")</f>
        <v>keine vollständige ID</v>
      </c>
      <c r="C442" s="28"/>
      <c r="D442" s="144"/>
      <c r="E442" s="144"/>
      <c r="F442" s="151"/>
      <c r="G442" s="12"/>
      <c r="H442" s="12"/>
      <c r="I442" s="12"/>
      <c r="J442" s="12"/>
      <c r="K442" s="12"/>
      <c r="L442" s="145">
        <f>IF(E442&gt;A_Stammdaten!$B$12,0,G442+H442-J442)</f>
        <v>0</v>
      </c>
      <c r="M442" s="12"/>
      <c r="N442" s="12"/>
      <c r="O442" s="12"/>
      <c r="P442" s="45">
        <f t="shared" si="158"/>
        <v>0</v>
      </c>
      <c r="Q442" s="26"/>
      <c r="R442" s="26"/>
      <c r="S442" s="26"/>
      <c r="T442" s="26"/>
      <c r="U442" s="146"/>
      <c r="V442" s="26"/>
      <c r="W442" s="46" t="str">
        <f t="shared" si="159"/>
        <v>-</v>
      </c>
      <c r="X442" s="46" t="str">
        <f t="shared" si="160"/>
        <v>-</v>
      </c>
      <c r="Y442" s="46">
        <f>IF(ISBLANK($D442),0,VLOOKUP($D442,Listen!$A$2:$C$45,2,FALSE))</f>
        <v>0</v>
      </c>
      <c r="Z442" s="46">
        <f>IF(ISBLANK($D442),0,VLOOKUP($D442,Listen!$A$2:$C$45,3,FALSE))</f>
        <v>0</v>
      </c>
      <c r="AA442" s="35">
        <f t="shared" si="182"/>
        <v>0</v>
      </c>
      <c r="AB442" s="35">
        <f t="shared" si="182"/>
        <v>0</v>
      </c>
      <c r="AC442" s="35">
        <f>IFERROR(IF(OR($R442&lt;&gt;"Ja",VLOOKUP($D442,Listen!$A$2:$F$45,5,0)="Nein",E442&lt;IF(D442="LNG Anbindungsanlagen gemäß separater Festlegung",2022,2023)),$Y442,$W442),0)</f>
        <v>0</v>
      </c>
      <c r="AD442" s="35">
        <f>IFERROR(IF(OR($R442&lt;&gt;"Ja",VLOOKUP($D442,Listen!$A$2:$F$45,5,0)="Nein",E442&lt;IF(D442="LNG Anbindungsanlagen gemäß separater Festlegung",2022,2023)),$Y442,$W442),0)</f>
        <v>0</v>
      </c>
      <c r="AE442" s="35">
        <f>IFERROR(IF(OR($S442&lt;&gt;"Ja",VLOOKUP($D442,Listen!$A$2:$F$45,6,0)="Nein"),$Y442,$X442),0)</f>
        <v>0</v>
      </c>
      <c r="AF442" s="35">
        <f>IFERROR(IF(OR($S442&lt;&gt;"Ja",VLOOKUP($D442,Listen!$A$2:$F$45,6,0)="Nein"),$Y442,$X442),0)</f>
        <v>0</v>
      </c>
      <c r="AG442" s="35">
        <f>IFERROR(IF(OR($S442&lt;&gt;"Ja",VLOOKUP($D442,Listen!$A$2:$F$45,6,0)="Nein"),$Y442,$X442),0)</f>
        <v>0</v>
      </c>
      <c r="AH442" s="37">
        <f t="shared" si="161"/>
        <v>0</v>
      </c>
      <c r="AI442" s="147">
        <f>IFERROR(IF(VLOOKUP($D442,Listen!$A$2:$F$45,6,0)="Ja",MAX(BC442:BD442),D_SAV!$BC442),0)</f>
        <v>0</v>
      </c>
      <c r="AJ442" s="37">
        <f t="shared" si="162"/>
        <v>0</v>
      </c>
      <c r="AL442" s="149">
        <f t="shared" si="163"/>
        <v>0</v>
      </c>
      <c r="AM442" s="149">
        <f t="shared" si="164"/>
        <v>0</v>
      </c>
      <c r="AN442" s="149">
        <f t="shared" si="165"/>
        <v>0</v>
      </c>
      <c r="AO442" s="149">
        <f t="shared" si="166"/>
        <v>0</v>
      </c>
      <c r="AP442" s="149">
        <f t="shared" si="167"/>
        <v>0</v>
      </c>
      <c r="AQ442" s="149">
        <f t="shared" si="168"/>
        <v>0</v>
      </c>
      <c r="AR442" s="149">
        <f t="shared" si="169"/>
        <v>0</v>
      </c>
      <c r="AS442" s="149">
        <f t="shared" si="170"/>
        <v>0</v>
      </c>
      <c r="AT442" s="149">
        <f t="shared" si="171"/>
        <v>0</v>
      </c>
      <c r="AU442" s="149">
        <f t="shared" si="172"/>
        <v>0</v>
      </c>
      <c r="AV442" s="149">
        <f t="shared" si="173"/>
        <v>0</v>
      </c>
      <c r="AW442" s="149">
        <f t="shared" si="174"/>
        <v>0</v>
      </c>
      <c r="AX442" s="149">
        <f t="shared" si="175"/>
        <v>0</v>
      </c>
      <c r="AY442" s="149">
        <f t="shared" si="176"/>
        <v>0</v>
      </c>
      <c r="AZ442" s="149">
        <f t="shared" si="177"/>
        <v>0</v>
      </c>
      <c r="BA442" s="149">
        <f>IFERROR(IF(VLOOKUP($D442,Listen!$A$2:$F$45,6,0)="Ja",AX442-MAX(AY442:AZ442),AX442-AY442),0)</f>
        <v>0</v>
      </c>
      <c r="BB442" s="149">
        <f t="shared" si="178"/>
        <v>0</v>
      </c>
      <c r="BC442" s="149">
        <f t="shared" si="179"/>
        <v>0</v>
      </c>
      <c r="BD442" s="149">
        <f t="shared" si="180"/>
        <v>0</v>
      </c>
      <c r="BE442" s="149">
        <f>IFERROR(IF(VLOOKUP($D442,Listen!$A$2:$F$45,6,0)="Ja",BB442-MAX(BC442:BD442),BB442-BC442),0)</f>
        <v>0</v>
      </c>
    </row>
    <row r="443" spans="1:57" x14ac:dyDescent="0.25">
      <c r="A443" s="142">
        <v>439</v>
      </c>
      <c r="B443" s="143" t="str">
        <f>IF(AND(E443&lt;&gt;0,D443&lt;&gt;0,F443&lt;&gt;0),IF(C443&lt;&gt;0,CONCATENATE(C443,"-AGr",VLOOKUP(D443,Listen!$A$2:$D$45,4,FALSE),"-",E443,"-",F443,),CONCATENATE("AGr",VLOOKUP(D443,Listen!$A$2:$D$45,4,FALSE),"-",E443,"-",F443)),"keine vollständige ID")</f>
        <v>keine vollständige ID</v>
      </c>
      <c r="C443" s="28"/>
      <c r="D443" s="144"/>
      <c r="E443" s="144"/>
      <c r="F443" s="151"/>
      <c r="G443" s="12"/>
      <c r="H443" s="12"/>
      <c r="I443" s="12"/>
      <c r="J443" s="12"/>
      <c r="K443" s="12"/>
      <c r="L443" s="145">
        <f>IF(E443&gt;A_Stammdaten!$B$12,0,G443+H443-J443)</f>
        <v>0</v>
      </c>
      <c r="M443" s="12"/>
      <c r="N443" s="12"/>
      <c r="O443" s="12"/>
      <c r="P443" s="45">
        <f t="shared" si="158"/>
        <v>0</v>
      </c>
      <c r="Q443" s="26"/>
      <c r="R443" s="26"/>
      <c r="S443" s="26"/>
      <c r="T443" s="26"/>
      <c r="U443" s="146"/>
      <c r="V443" s="26"/>
      <c r="W443" s="46" t="str">
        <f t="shared" si="159"/>
        <v>-</v>
      </c>
      <c r="X443" s="46" t="str">
        <f t="shared" si="160"/>
        <v>-</v>
      </c>
      <c r="Y443" s="46">
        <f>IF(ISBLANK($D443),0,VLOOKUP($D443,Listen!$A$2:$C$45,2,FALSE))</f>
        <v>0</v>
      </c>
      <c r="Z443" s="46">
        <f>IF(ISBLANK($D443),0,VLOOKUP($D443,Listen!$A$2:$C$45,3,FALSE))</f>
        <v>0</v>
      </c>
      <c r="AA443" s="35">
        <f t="shared" si="182"/>
        <v>0</v>
      </c>
      <c r="AB443" s="35">
        <f t="shared" si="182"/>
        <v>0</v>
      </c>
      <c r="AC443" s="35">
        <f>IFERROR(IF(OR($R443&lt;&gt;"Ja",VLOOKUP($D443,Listen!$A$2:$F$45,5,0)="Nein",E443&lt;IF(D443="LNG Anbindungsanlagen gemäß separater Festlegung",2022,2023)),$Y443,$W443),0)</f>
        <v>0</v>
      </c>
      <c r="AD443" s="35">
        <f>IFERROR(IF(OR($R443&lt;&gt;"Ja",VLOOKUP($D443,Listen!$A$2:$F$45,5,0)="Nein",E443&lt;IF(D443="LNG Anbindungsanlagen gemäß separater Festlegung",2022,2023)),$Y443,$W443),0)</f>
        <v>0</v>
      </c>
      <c r="AE443" s="35">
        <f>IFERROR(IF(OR($S443&lt;&gt;"Ja",VLOOKUP($D443,Listen!$A$2:$F$45,6,0)="Nein"),$Y443,$X443),0)</f>
        <v>0</v>
      </c>
      <c r="AF443" s="35">
        <f>IFERROR(IF(OR($S443&lt;&gt;"Ja",VLOOKUP($D443,Listen!$A$2:$F$45,6,0)="Nein"),$Y443,$X443),0)</f>
        <v>0</v>
      </c>
      <c r="AG443" s="35">
        <f>IFERROR(IF(OR($S443&lt;&gt;"Ja",VLOOKUP($D443,Listen!$A$2:$F$45,6,0)="Nein"),$Y443,$X443),0)</f>
        <v>0</v>
      </c>
      <c r="AH443" s="37">
        <f t="shared" si="161"/>
        <v>0</v>
      </c>
      <c r="AI443" s="147">
        <f>IFERROR(IF(VLOOKUP($D443,Listen!$A$2:$F$45,6,0)="Ja",MAX(BC443:BD443),D_SAV!$BC443),0)</f>
        <v>0</v>
      </c>
      <c r="AJ443" s="37">
        <f t="shared" si="162"/>
        <v>0</v>
      </c>
      <c r="AL443" s="149">
        <f t="shared" si="163"/>
        <v>0</v>
      </c>
      <c r="AM443" s="149">
        <f t="shared" si="164"/>
        <v>0</v>
      </c>
      <c r="AN443" s="149">
        <f t="shared" si="165"/>
        <v>0</v>
      </c>
      <c r="AO443" s="149">
        <f t="shared" si="166"/>
        <v>0</v>
      </c>
      <c r="AP443" s="149">
        <f t="shared" si="167"/>
        <v>0</v>
      </c>
      <c r="AQ443" s="149">
        <f t="shared" si="168"/>
        <v>0</v>
      </c>
      <c r="AR443" s="149">
        <f t="shared" si="169"/>
        <v>0</v>
      </c>
      <c r="AS443" s="149">
        <f t="shared" si="170"/>
        <v>0</v>
      </c>
      <c r="AT443" s="149">
        <f t="shared" si="171"/>
        <v>0</v>
      </c>
      <c r="AU443" s="149">
        <f t="shared" si="172"/>
        <v>0</v>
      </c>
      <c r="AV443" s="149">
        <f t="shared" si="173"/>
        <v>0</v>
      </c>
      <c r="AW443" s="149">
        <f t="shared" si="174"/>
        <v>0</v>
      </c>
      <c r="AX443" s="149">
        <f t="shared" si="175"/>
        <v>0</v>
      </c>
      <c r="AY443" s="149">
        <f t="shared" si="176"/>
        <v>0</v>
      </c>
      <c r="AZ443" s="149">
        <f t="shared" si="177"/>
        <v>0</v>
      </c>
      <c r="BA443" s="149">
        <f>IFERROR(IF(VLOOKUP($D443,Listen!$A$2:$F$45,6,0)="Ja",AX443-MAX(AY443:AZ443),AX443-AY443),0)</f>
        <v>0</v>
      </c>
      <c r="BB443" s="149">
        <f t="shared" si="178"/>
        <v>0</v>
      </c>
      <c r="BC443" s="149">
        <f t="shared" si="179"/>
        <v>0</v>
      </c>
      <c r="BD443" s="149">
        <f t="shared" si="180"/>
        <v>0</v>
      </c>
      <c r="BE443" s="149">
        <f>IFERROR(IF(VLOOKUP($D443,Listen!$A$2:$F$45,6,0)="Ja",BB443-MAX(BC443:BD443),BB443-BC443),0)</f>
        <v>0</v>
      </c>
    </row>
    <row r="444" spans="1:57" x14ac:dyDescent="0.25">
      <c r="A444" s="142">
        <v>440</v>
      </c>
      <c r="B444" s="143" t="str">
        <f>IF(AND(E444&lt;&gt;0,D444&lt;&gt;0,F444&lt;&gt;0),IF(C444&lt;&gt;0,CONCATENATE(C444,"-AGr",VLOOKUP(D444,Listen!$A$2:$D$45,4,FALSE),"-",E444,"-",F444,),CONCATENATE("AGr",VLOOKUP(D444,Listen!$A$2:$D$45,4,FALSE),"-",E444,"-",F444)),"keine vollständige ID")</f>
        <v>keine vollständige ID</v>
      </c>
      <c r="C444" s="28"/>
      <c r="D444" s="144"/>
      <c r="E444" s="144"/>
      <c r="F444" s="151"/>
      <c r="G444" s="12"/>
      <c r="H444" s="12"/>
      <c r="I444" s="12"/>
      <c r="J444" s="12"/>
      <c r="K444" s="12"/>
      <c r="L444" s="145">
        <f>IF(E444&gt;A_Stammdaten!$B$12,0,G444+H444-J444)</f>
        <v>0</v>
      </c>
      <c r="M444" s="12"/>
      <c r="N444" s="12"/>
      <c r="O444" s="12"/>
      <c r="P444" s="45">
        <f t="shared" si="158"/>
        <v>0</v>
      </c>
      <c r="Q444" s="26"/>
      <c r="R444" s="26"/>
      <c r="S444" s="26"/>
      <c r="T444" s="26"/>
      <c r="U444" s="146"/>
      <c r="V444" s="26"/>
      <c r="W444" s="46" t="str">
        <f t="shared" si="159"/>
        <v>-</v>
      </c>
      <c r="X444" s="46" t="str">
        <f t="shared" si="160"/>
        <v>-</v>
      </c>
      <c r="Y444" s="46">
        <f>IF(ISBLANK($D444),0,VLOOKUP($D444,Listen!$A$2:$C$45,2,FALSE))</f>
        <v>0</v>
      </c>
      <c r="Z444" s="46">
        <f>IF(ISBLANK($D444),0,VLOOKUP($D444,Listen!$A$2:$C$45,3,FALSE))</f>
        <v>0</v>
      </c>
      <c r="AA444" s="35">
        <f t="shared" si="182"/>
        <v>0</v>
      </c>
      <c r="AB444" s="35">
        <f t="shared" si="182"/>
        <v>0</v>
      </c>
      <c r="AC444" s="35">
        <f>IFERROR(IF(OR($R444&lt;&gt;"Ja",VLOOKUP($D444,Listen!$A$2:$F$45,5,0)="Nein",E444&lt;IF(D444="LNG Anbindungsanlagen gemäß separater Festlegung",2022,2023)),$Y444,$W444),0)</f>
        <v>0</v>
      </c>
      <c r="AD444" s="35">
        <f>IFERROR(IF(OR($R444&lt;&gt;"Ja",VLOOKUP($D444,Listen!$A$2:$F$45,5,0)="Nein",E444&lt;IF(D444="LNG Anbindungsanlagen gemäß separater Festlegung",2022,2023)),$Y444,$W444),0)</f>
        <v>0</v>
      </c>
      <c r="AE444" s="35">
        <f>IFERROR(IF(OR($S444&lt;&gt;"Ja",VLOOKUP($D444,Listen!$A$2:$F$45,6,0)="Nein"),$Y444,$X444),0)</f>
        <v>0</v>
      </c>
      <c r="AF444" s="35">
        <f>IFERROR(IF(OR($S444&lt;&gt;"Ja",VLOOKUP($D444,Listen!$A$2:$F$45,6,0)="Nein"),$Y444,$X444),0)</f>
        <v>0</v>
      </c>
      <c r="AG444" s="35">
        <f>IFERROR(IF(OR($S444&lt;&gt;"Ja",VLOOKUP($D444,Listen!$A$2:$F$45,6,0)="Nein"),$Y444,$X444),0)</f>
        <v>0</v>
      </c>
      <c r="AH444" s="37">
        <f t="shared" si="161"/>
        <v>0</v>
      </c>
      <c r="AI444" s="147">
        <f>IFERROR(IF(VLOOKUP($D444,Listen!$A$2:$F$45,6,0)="Ja",MAX(BC444:BD444),D_SAV!$BC444),0)</f>
        <v>0</v>
      </c>
      <c r="AJ444" s="37">
        <f t="shared" si="162"/>
        <v>0</v>
      </c>
      <c r="AL444" s="149">
        <f t="shared" si="163"/>
        <v>0</v>
      </c>
      <c r="AM444" s="149">
        <f t="shared" si="164"/>
        <v>0</v>
      </c>
      <c r="AN444" s="149">
        <f t="shared" si="165"/>
        <v>0</v>
      </c>
      <c r="AO444" s="149">
        <f t="shared" si="166"/>
        <v>0</v>
      </c>
      <c r="AP444" s="149">
        <f t="shared" si="167"/>
        <v>0</v>
      </c>
      <c r="AQ444" s="149">
        <f t="shared" si="168"/>
        <v>0</v>
      </c>
      <c r="AR444" s="149">
        <f t="shared" si="169"/>
        <v>0</v>
      </c>
      <c r="AS444" s="149">
        <f t="shared" si="170"/>
        <v>0</v>
      </c>
      <c r="AT444" s="149">
        <f t="shared" si="171"/>
        <v>0</v>
      </c>
      <c r="AU444" s="149">
        <f t="shared" si="172"/>
        <v>0</v>
      </c>
      <c r="AV444" s="149">
        <f t="shared" si="173"/>
        <v>0</v>
      </c>
      <c r="AW444" s="149">
        <f t="shared" si="174"/>
        <v>0</v>
      </c>
      <c r="AX444" s="149">
        <f t="shared" si="175"/>
        <v>0</v>
      </c>
      <c r="AY444" s="149">
        <f t="shared" si="176"/>
        <v>0</v>
      </c>
      <c r="AZ444" s="149">
        <f t="shared" si="177"/>
        <v>0</v>
      </c>
      <c r="BA444" s="149">
        <f>IFERROR(IF(VLOOKUP($D444,Listen!$A$2:$F$45,6,0)="Ja",AX444-MAX(AY444:AZ444),AX444-AY444),0)</f>
        <v>0</v>
      </c>
      <c r="BB444" s="149">
        <f t="shared" si="178"/>
        <v>0</v>
      </c>
      <c r="BC444" s="149">
        <f t="shared" si="179"/>
        <v>0</v>
      </c>
      <c r="BD444" s="149">
        <f t="shared" si="180"/>
        <v>0</v>
      </c>
      <c r="BE444" s="149">
        <f>IFERROR(IF(VLOOKUP($D444,Listen!$A$2:$F$45,6,0)="Ja",BB444-MAX(BC444:BD444),BB444-BC444),0)</f>
        <v>0</v>
      </c>
    </row>
    <row r="445" spans="1:57" x14ac:dyDescent="0.25">
      <c r="A445" s="142">
        <v>441</v>
      </c>
      <c r="B445" s="143" t="str">
        <f>IF(AND(E445&lt;&gt;0,D445&lt;&gt;0,F445&lt;&gt;0),IF(C445&lt;&gt;0,CONCATENATE(C445,"-AGr",VLOOKUP(D445,Listen!$A$2:$D$45,4,FALSE),"-",E445,"-",F445,),CONCATENATE("AGr",VLOOKUP(D445,Listen!$A$2:$D$45,4,FALSE),"-",E445,"-",F445)),"keine vollständige ID")</f>
        <v>keine vollständige ID</v>
      </c>
      <c r="C445" s="28"/>
      <c r="D445" s="144"/>
      <c r="E445" s="144"/>
      <c r="F445" s="151"/>
      <c r="G445" s="12"/>
      <c r="H445" s="12"/>
      <c r="I445" s="12"/>
      <c r="J445" s="12"/>
      <c r="K445" s="12"/>
      <c r="L445" s="145">
        <f>IF(E445&gt;A_Stammdaten!$B$12,0,G445+H445-J445)</f>
        <v>0</v>
      </c>
      <c r="M445" s="12"/>
      <c r="N445" s="12"/>
      <c r="O445" s="12"/>
      <c r="P445" s="45">
        <f t="shared" si="158"/>
        <v>0</v>
      </c>
      <c r="Q445" s="26"/>
      <c r="R445" s="26"/>
      <c r="S445" s="26"/>
      <c r="T445" s="26"/>
      <c r="U445" s="146"/>
      <c r="V445" s="26"/>
      <c r="W445" s="46" t="str">
        <f t="shared" si="159"/>
        <v>-</v>
      </c>
      <c r="X445" s="46" t="str">
        <f t="shared" si="160"/>
        <v>-</v>
      </c>
      <c r="Y445" s="46">
        <f>IF(ISBLANK($D445),0,VLOOKUP($D445,Listen!$A$2:$C$45,2,FALSE))</f>
        <v>0</v>
      </c>
      <c r="Z445" s="46">
        <f>IF(ISBLANK($D445),0,VLOOKUP($D445,Listen!$A$2:$C$45,3,FALSE))</f>
        <v>0</v>
      </c>
      <c r="AA445" s="35">
        <f t="shared" ref="AA445:AB464" si="183">IFERROR($Y445,0)</f>
        <v>0</v>
      </c>
      <c r="AB445" s="35">
        <f t="shared" si="183"/>
        <v>0</v>
      </c>
      <c r="AC445" s="35">
        <f>IFERROR(IF(OR($R445&lt;&gt;"Ja",VLOOKUP($D445,Listen!$A$2:$F$45,5,0)="Nein",E445&lt;IF(D445="LNG Anbindungsanlagen gemäß separater Festlegung",2022,2023)),$Y445,$W445),0)</f>
        <v>0</v>
      </c>
      <c r="AD445" s="35">
        <f>IFERROR(IF(OR($R445&lt;&gt;"Ja",VLOOKUP($D445,Listen!$A$2:$F$45,5,0)="Nein",E445&lt;IF(D445="LNG Anbindungsanlagen gemäß separater Festlegung",2022,2023)),$Y445,$W445),0)</f>
        <v>0</v>
      </c>
      <c r="AE445" s="35">
        <f>IFERROR(IF(OR($S445&lt;&gt;"Ja",VLOOKUP($D445,Listen!$A$2:$F$45,6,0)="Nein"),$Y445,$X445),0)</f>
        <v>0</v>
      </c>
      <c r="AF445" s="35">
        <f>IFERROR(IF(OR($S445&lt;&gt;"Ja",VLOOKUP($D445,Listen!$A$2:$F$45,6,0)="Nein"),$Y445,$X445),0)</f>
        <v>0</v>
      </c>
      <c r="AG445" s="35">
        <f>IFERROR(IF(OR($S445&lt;&gt;"Ja",VLOOKUP($D445,Listen!$A$2:$F$45,6,0)="Nein"),$Y445,$X445),0)</f>
        <v>0</v>
      </c>
      <c r="AH445" s="37">
        <f t="shared" si="161"/>
        <v>0</v>
      </c>
      <c r="AI445" s="147">
        <f>IFERROR(IF(VLOOKUP($D445,Listen!$A$2:$F$45,6,0)="Ja",MAX(BC445:BD445),D_SAV!$BC445),0)</f>
        <v>0</v>
      </c>
      <c r="AJ445" s="37">
        <f t="shared" si="162"/>
        <v>0</v>
      </c>
      <c r="AL445" s="149">
        <f t="shared" si="163"/>
        <v>0</v>
      </c>
      <c r="AM445" s="149">
        <f t="shared" si="164"/>
        <v>0</v>
      </c>
      <c r="AN445" s="149">
        <f t="shared" si="165"/>
        <v>0</v>
      </c>
      <c r="AO445" s="149">
        <f t="shared" si="166"/>
        <v>0</v>
      </c>
      <c r="AP445" s="149">
        <f t="shared" si="167"/>
        <v>0</v>
      </c>
      <c r="AQ445" s="149">
        <f t="shared" si="168"/>
        <v>0</v>
      </c>
      <c r="AR445" s="149">
        <f t="shared" si="169"/>
        <v>0</v>
      </c>
      <c r="AS445" s="149">
        <f t="shared" si="170"/>
        <v>0</v>
      </c>
      <c r="AT445" s="149">
        <f t="shared" si="171"/>
        <v>0</v>
      </c>
      <c r="AU445" s="149">
        <f t="shared" si="172"/>
        <v>0</v>
      </c>
      <c r="AV445" s="149">
        <f t="shared" si="173"/>
        <v>0</v>
      </c>
      <c r="AW445" s="149">
        <f t="shared" si="174"/>
        <v>0</v>
      </c>
      <c r="AX445" s="149">
        <f t="shared" si="175"/>
        <v>0</v>
      </c>
      <c r="AY445" s="149">
        <f t="shared" si="176"/>
        <v>0</v>
      </c>
      <c r="AZ445" s="149">
        <f t="shared" si="177"/>
        <v>0</v>
      </c>
      <c r="BA445" s="149">
        <f>IFERROR(IF(VLOOKUP($D445,Listen!$A$2:$F$45,6,0)="Ja",AX445-MAX(AY445:AZ445),AX445-AY445),0)</f>
        <v>0</v>
      </c>
      <c r="BB445" s="149">
        <f t="shared" si="178"/>
        <v>0</v>
      </c>
      <c r="BC445" s="149">
        <f t="shared" si="179"/>
        <v>0</v>
      </c>
      <c r="BD445" s="149">
        <f t="shared" si="180"/>
        <v>0</v>
      </c>
      <c r="BE445" s="149">
        <f>IFERROR(IF(VLOOKUP($D445,Listen!$A$2:$F$45,6,0)="Ja",BB445-MAX(BC445:BD445),BB445-BC445),0)</f>
        <v>0</v>
      </c>
    </row>
    <row r="446" spans="1:57" x14ac:dyDescent="0.25">
      <c r="A446" s="142">
        <v>442</v>
      </c>
      <c r="B446" s="143" t="str">
        <f>IF(AND(E446&lt;&gt;0,D446&lt;&gt;0,F446&lt;&gt;0),IF(C446&lt;&gt;0,CONCATENATE(C446,"-AGr",VLOOKUP(D446,Listen!$A$2:$D$45,4,FALSE),"-",E446,"-",F446,),CONCATENATE("AGr",VLOOKUP(D446,Listen!$A$2:$D$45,4,FALSE),"-",E446,"-",F446)),"keine vollständige ID")</f>
        <v>keine vollständige ID</v>
      </c>
      <c r="C446" s="28"/>
      <c r="D446" s="144"/>
      <c r="E446" s="144"/>
      <c r="F446" s="151"/>
      <c r="G446" s="12"/>
      <c r="H446" s="12"/>
      <c r="I446" s="12"/>
      <c r="J446" s="12"/>
      <c r="K446" s="12"/>
      <c r="L446" s="145">
        <f>IF(E446&gt;A_Stammdaten!$B$12,0,G446+H446-J446)</f>
        <v>0</v>
      </c>
      <c r="M446" s="12"/>
      <c r="N446" s="12"/>
      <c r="O446" s="12"/>
      <c r="P446" s="45">
        <f t="shared" si="158"/>
        <v>0</v>
      </c>
      <c r="Q446" s="26"/>
      <c r="R446" s="26"/>
      <c r="S446" s="26"/>
      <c r="T446" s="26"/>
      <c r="U446" s="146"/>
      <c r="V446" s="26"/>
      <c r="W446" s="46" t="str">
        <f t="shared" si="159"/>
        <v>-</v>
      </c>
      <c r="X446" s="46" t="str">
        <f t="shared" si="160"/>
        <v>-</v>
      </c>
      <c r="Y446" s="46">
        <f>IF(ISBLANK($D446),0,VLOOKUP($D446,Listen!$A$2:$C$45,2,FALSE))</f>
        <v>0</v>
      </c>
      <c r="Z446" s="46">
        <f>IF(ISBLANK($D446),0,VLOOKUP($D446,Listen!$A$2:$C$45,3,FALSE))</f>
        <v>0</v>
      </c>
      <c r="AA446" s="35">
        <f t="shared" si="183"/>
        <v>0</v>
      </c>
      <c r="AB446" s="35">
        <f t="shared" si="183"/>
        <v>0</v>
      </c>
      <c r="AC446" s="35">
        <f>IFERROR(IF(OR($R446&lt;&gt;"Ja",VLOOKUP($D446,Listen!$A$2:$F$45,5,0)="Nein",E446&lt;IF(D446="LNG Anbindungsanlagen gemäß separater Festlegung",2022,2023)),$Y446,$W446),0)</f>
        <v>0</v>
      </c>
      <c r="AD446" s="35">
        <f>IFERROR(IF(OR($R446&lt;&gt;"Ja",VLOOKUP($D446,Listen!$A$2:$F$45,5,0)="Nein",E446&lt;IF(D446="LNG Anbindungsanlagen gemäß separater Festlegung",2022,2023)),$Y446,$W446),0)</f>
        <v>0</v>
      </c>
      <c r="AE446" s="35">
        <f>IFERROR(IF(OR($S446&lt;&gt;"Ja",VLOOKUP($D446,Listen!$A$2:$F$45,6,0)="Nein"),$Y446,$X446),0)</f>
        <v>0</v>
      </c>
      <c r="AF446" s="35">
        <f>IFERROR(IF(OR($S446&lt;&gt;"Ja",VLOOKUP($D446,Listen!$A$2:$F$45,6,0)="Nein"),$Y446,$X446),0)</f>
        <v>0</v>
      </c>
      <c r="AG446" s="35">
        <f>IFERROR(IF(OR($S446&lt;&gt;"Ja",VLOOKUP($D446,Listen!$A$2:$F$45,6,0)="Nein"),$Y446,$X446),0)</f>
        <v>0</v>
      </c>
      <c r="AH446" s="37">
        <f t="shared" si="161"/>
        <v>0</v>
      </c>
      <c r="AI446" s="147">
        <f>IFERROR(IF(VLOOKUP($D446,Listen!$A$2:$F$45,6,0)="Ja",MAX(BC446:BD446),D_SAV!$BC446),0)</f>
        <v>0</v>
      </c>
      <c r="AJ446" s="37">
        <f t="shared" si="162"/>
        <v>0</v>
      </c>
      <c r="AL446" s="149">
        <f t="shared" si="163"/>
        <v>0</v>
      </c>
      <c r="AM446" s="149">
        <f t="shared" si="164"/>
        <v>0</v>
      </c>
      <c r="AN446" s="149">
        <f t="shared" si="165"/>
        <v>0</v>
      </c>
      <c r="AO446" s="149">
        <f t="shared" si="166"/>
        <v>0</v>
      </c>
      <c r="AP446" s="149">
        <f t="shared" si="167"/>
        <v>0</v>
      </c>
      <c r="AQ446" s="149">
        <f t="shared" si="168"/>
        <v>0</v>
      </c>
      <c r="AR446" s="149">
        <f t="shared" si="169"/>
        <v>0</v>
      </c>
      <c r="AS446" s="149">
        <f t="shared" si="170"/>
        <v>0</v>
      </c>
      <c r="AT446" s="149">
        <f t="shared" si="171"/>
        <v>0</v>
      </c>
      <c r="AU446" s="149">
        <f t="shared" si="172"/>
        <v>0</v>
      </c>
      <c r="AV446" s="149">
        <f t="shared" si="173"/>
        <v>0</v>
      </c>
      <c r="AW446" s="149">
        <f t="shared" si="174"/>
        <v>0</v>
      </c>
      <c r="AX446" s="149">
        <f t="shared" si="175"/>
        <v>0</v>
      </c>
      <c r="AY446" s="149">
        <f t="shared" si="176"/>
        <v>0</v>
      </c>
      <c r="AZ446" s="149">
        <f t="shared" si="177"/>
        <v>0</v>
      </c>
      <c r="BA446" s="149">
        <f>IFERROR(IF(VLOOKUP($D446,Listen!$A$2:$F$45,6,0)="Ja",AX446-MAX(AY446:AZ446),AX446-AY446),0)</f>
        <v>0</v>
      </c>
      <c r="BB446" s="149">
        <f t="shared" si="178"/>
        <v>0</v>
      </c>
      <c r="BC446" s="149">
        <f t="shared" si="179"/>
        <v>0</v>
      </c>
      <c r="BD446" s="149">
        <f t="shared" si="180"/>
        <v>0</v>
      </c>
      <c r="BE446" s="149">
        <f>IFERROR(IF(VLOOKUP($D446,Listen!$A$2:$F$45,6,0)="Ja",BB446-MAX(BC446:BD446),BB446-BC446),0)</f>
        <v>0</v>
      </c>
    </row>
    <row r="447" spans="1:57" x14ac:dyDescent="0.25">
      <c r="A447" s="142">
        <v>443</v>
      </c>
      <c r="B447" s="143" t="str">
        <f>IF(AND(E447&lt;&gt;0,D447&lt;&gt;0,F447&lt;&gt;0),IF(C447&lt;&gt;0,CONCATENATE(C447,"-AGr",VLOOKUP(D447,Listen!$A$2:$D$45,4,FALSE),"-",E447,"-",F447,),CONCATENATE("AGr",VLOOKUP(D447,Listen!$A$2:$D$45,4,FALSE),"-",E447,"-",F447)),"keine vollständige ID")</f>
        <v>keine vollständige ID</v>
      </c>
      <c r="C447" s="28"/>
      <c r="D447" s="144"/>
      <c r="E447" s="144"/>
      <c r="F447" s="151"/>
      <c r="G447" s="12"/>
      <c r="H447" s="12"/>
      <c r="I447" s="12"/>
      <c r="J447" s="12"/>
      <c r="K447" s="12"/>
      <c r="L447" s="145">
        <f>IF(E447&gt;A_Stammdaten!$B$12,0,G447+H447-J447)</f>
        <v>0</v>
      </c>
      <c r="M447" s="12"/>
      <c r="N447" s="12"/>
      <c r="O447" s="12"/>
      <c r="P447" s="45">
        <f t="shared" si="158"/>
        <v>0</v>
      </c>
      <c r="Q447" s="26"/>
      <c r="R447" s="26"/>
      <c r="S447" s="26"/>
      <c r="T447" s="26"/>
      <c r="U447" s="146"/>
      <c r="V447" s="26"/>
      <c r="W447" s="46" t="str">
        <f t="shared" si="159"/>
        <v>-</v>
      </c>
      <c r="X447" s="46" t="str">
        <f t="shared" si="160"/>
        <v>-</v>
      </c>
      <c r="Y447" s="46">
        <f>IF(ISBLANK($D447),0,VLOOKUP($D447,Listen!$A$2:$C$45,2,FALSE))</f>
        <v>0</v>
      </c>
      <c r="Z447" s="46">
        <f>IF(ISBLANK($D447),0,VLOOKUP($D447,Listen!$A$2:$C$45,3,FALSE))</f>
        <v>0</v>
      </c>
      <c r="AA447" s="35">
        <f t="shared" si="183"/>
        <v>0</v>
      </c>
      <c r="AB447" s="35">
        <f t="shared" si="183"/>
        <v>0</v>
      </c>
      <c r="AC447" s="35">
        <f>IFERROR(IF(OR($R447&lt;&gt;"Ja",VLOOKUP($D447,Listen!$A$2:$F$45,5,0)="Nein",E447&lt;IF(D447="LNG Anbindungsanlagen gemäß separater Festlegung",2022,2023)),$Y447,$W447),0)</f>
        <v>0</v>
      </c>
      <c r="AD447" s="35">
        <f>IFERROR(IF(OR($R447&lt;&gt;"Ja",VLOOKUP($D447,Listen!$A$2:$F$45,5,0)="Nein",E447&lt;IF(D447="LNG Anbindungsanlagen gemäß separater Festlegung",2022,2023)),$Y447,$W447),0)</f>
        <v>0</v>
      </c>
      <c r="AE447" s="35">
        <f>IFERROR(IF(OR($S447&lt;&gt;"Ja",VLOOKUP($D447,Listen!$A$2:$F$45,6,0)="Nein"),$Y447,$X447),0)</f>
        <v>0</v>
      </c>
      <c r="AF447" s="35">
        <f>IFERROR(IF(OR($S447&lt;&gt;"Ja",VLOOKUP($D447,Listen!$A$2:$F$45,6,0)="Nein"),$Y447,$X447),0)</f>
        <v>0</v>
      </c>
      <c r="AG447" s="35">
        <f>IFERROR(IF(OR($S447&lt;&gt;"Ja",VLOOKUP($D447,Listen!$A$2:$F$45,6,0)="Nein"),$Y447,$X447),0)</f>
        <v>0</v>
      </c>
      <c r="AH447" s="37">
        <f t="shared" si="161"/>
        <v>0</v>
      </c>
      <c r="AI447" s="147">
        <f>IFERROR(IF(VLOOKUP($D447,Listen!$A$2:$F$45,6,0)="Ja",MAX(BC447:BD447),D_SAV!$BC447),0)</f>
        <v>0</v>
      </c>
      <c r="AJ447" s="37">
        <f t="shared" si="162"/>
        <v>0</v>
      </c>
      <c r="AL447" s="149">
        <f t="shared" si="163"/>
        <v>0</v>
      </c>
      <c r="AM447" s="149">
        <f t="shared" si="164"/>
        <v>0</v>
      </c>
      <c r="AN447" s="149">
        <f t="shared" si="165"/>
        <v>0</v>
      </c>
      <c r="AO447" s="149">
        <f t="shared" si="166"/>
        <v>0</v>
      </c>
      <c r="AP447" s="149">
        <f t="shared" si="167"/>
        <v>0</v>
      </c>
      <c r="AQ447" s="149">
        <f t="shared" si="168"/>
        <v>0</v>
      </c>
      <c r="AR447" s="149">
        <f t="shared" si="169"/>
        <v>0</v>
      </c>
      <c r="AS447" s="149">
        <f t="shared" si="170"/>
        <v>0</v>
      </c>
      <c r="AT447" s="149">
        <f t="shared" si="171"/>
        <v>0</v>
      </c>
      <c r="AU447" s="149">
        <f t="shared" si="172"/>
        <v>0</v>
      </c>
      <c r="AV447" s="149">
        <f t="shared" si="173"/>
        <v>0</v>
      </c>
      <c r="AW447" s="149">
        <f t="shared" si="174"/>
        <v>0</v>
      </c>
      <c r="AX447" s="149">
        <f t="shared" si="175"/>
        <v>0</v>
      </c>
      <c r="AY447" s="149">
        <f t="shared" si="176"/>
        <v>0</v>
      </c>
      <c r="AZ447" s="149">
        <f t="shared" si="177"/>
        <v>0</v>
      </c>
      <c r="BA447" s="149">
        <f>IFERROR(IF(VLOOKUP($D447,Listen!$A$2:$F$45,6,0)="Ja",AX447-MAX(AY447:AZ447),AX447-AY447),0)</f>
        <v>0</v>
      </c>
      <c r="BB447" s="149">
        <f t="shared" si="178"/>
        <v>0</v>
      </c>
      <c r="BC447" s="149">
        <f t="shared" si="179"/>
        <v>0</v>
      </c>
      <c r="BD447" s="149">
        <f t="shared" si="180"/>
        <v>0</v>
      </c>
      <c r="BE447" s="149">
        <f>IFERROR(IF(VLOOKUP($D447,Listen!$A$2:$F$45,6,0)="Ja",BB447-MAX(BC447:BD447),BB447-BC447),0)</f>
        <v>0</v>
      </c>
    </row>
    <row r="448" spans="1:57" x14ac:dyDescent="0.25">
      <c r="A448" s="142">
        <v>444</v>
      </c>
      <c r="B448" s="143" t="str">
        <f>IF(AND(E448&lt;&gt;0,D448&lt;&gt;0,F448&lt;&gt;0),IF(C448&lt;&gt;0,CONCATENATE(C448,"-AGr",VLOOKUP(D448,Listen!$A$2:$D$45,4,FALSE),"-",E448,"-",F448,),CONCATENATE("AGr",VLOOKUP(D448,Listen!$A$2:$D$45,4,FALSE),"-",E448,"-",F448)),"keine vollständige ID")</f>
        <v>keine vollständige ID</v>
      </c>
      <c r="C448" s="28"/>
      <c r="D448" s="144"/>
      <c r="E448" s="144"/>
      <c r="F448" s="151"/>
      <c r="G448" s="12"/>
      <c r="H448" s="12"/>
      <c r="I448" s="12"/>
      <c r="J448" s="12"/>
      <c r="K448" s="12"/>
      <c r="L448" s="145">
        <f>IF(E448&gt;A_Stammdaten!$B$12,0,G448+H448-J448)</f>
        <v>0</v>
      </c>
      <c r="M448" s="12"/>
      <c r="N448" s="12"/>
      <c r="O448" s="12"/>
      <c r="P448" s="45">
        <f t="shared" si="158"/>
        <v>0</v>
      </c>
      <c r="Q448" s="26"/>
      <c r="R448" s="26"/>
      <c r="S448" s="26"/>
      <c r="T448" s="26"/>
      <c r="U448" s="146"/>
      <c r="V448" s="26"/>
      <c r="W448" s="46" t="str">
        <f t="shared" si="159"/>
        <v>-</v>
      </c>
      <c r="X448" s="46" t="str">
        <f t="shared" si="160"/>
        <v>-</v>
      </c>
      <c r="Y448" s="46">
        <f>IF(ISBLANK($D448),0,VLOOKUP($D448,Listen!$A$2:$C$45,2,FALSE))</f>
        <v>0</v>
      </c>
      <c r="Z448" s="46">
        <f>IF(ISBLANK($D448),0,VLOOKUP($D448,Listen!$A$2:$C$45,3,FALSE))</f>
        <v>0</v>
      </c>
      <c r="AA448" s="35">
        <f t="shared" si="183"/>
        <v>0</v>
      </c>
      <c r="AB448" s="35">
        <f t="shared" si="183"/>
        <v>0</v>
      </c>
      <c r="AC448" s="35">
        <f>IFERROR(IF(OR($R448&lt;&gt;"Ja",VLOOKUP($D448,Listen!$A$2:$F$45,5,0)="Nein",E448&lt;IF(D448="LNG Anbindungsanlagen gemäß separater Festlegung",2022,2023)),$Y448,$W448),0)</f>
        <v>0</v>
      </c>
      <c r="AD448" s="35">
        <f>IFERROR(IF(OR($R448&lt;&gt;"Ja",VLOOKUP($D448,Listen!$A$2:$F$45,5,0)="Nein",E448&lt;IF(D448="LNG Anbindungsanlagen gemäß separater Festlegung",2022,2023)),$Y448,$W448),0)</f>
        <v>0</v>
      </c>
      <c r="AE448" s="35">
        <f>IFERROR(IF(OR($S448&lt;&gt;"Ja",VLOOKUP($D448,Listen!$A$2:$F$45,6,0)="Nein"),$Y448,$X448),0)</f>
        <v>0</v>
      </c>
      <c r="AF448" s="35">
        <f>IFERROR(IF(OR($S448&lt;&gt;"Ja",VLOOKUP($D448,Listen!$A$2:$F$45,6,0)="Nein"),$Y448,$X448),0)</f>
        <v>0</v>
      </c>
      <c r="AG448" s="35">
        <f>IFERROR(IF(OR($S448&lt;&gt;"Ja",VLOOKUP($D448,Listen!$A$2:$F$45,6,0)="Nein"),$Y448,$X448),0)</f>
        <v>0</v>
      </c>
      <c r="AH448" s="37">
        <f t="shared" si="161"/>
        <v>0</v>
      </c>
      <c r="AI448" s="147">
        <f>IFERROR(IF(VLOOKUP($D448,Listen!$A$2:$F$45,6,0)="Ja",MAX(BC448:BD448),D_SAV!$BC448),0)</f>
        <v>0</v>
      </c>
      <c r="AJ448" s="37">
        <f t="shared" si="162"/>
        <v>0</v>
      </c>
      <c r="AL448" s="149">
        <f t="shared" si="163"/>
        <v>0</v>
      </c>
      <c r="AM448" s="149">
        <f t="shared" si="164"/>
        <v>0</v>
      </c>
      <c r="AN448" s="149">
        <f t="shared" si="165"/>
        <v>0</v>
      </c>
      <c r="AO448" s="149">
        <f t="shared" si="166"/>
        <v>0</v>
      </c>
      <c r="AP448" s="149">
        <f t="shared" si="167"/>
        <v>0</v>
      </c>
      <c r="AQ448" s="149">
        <f t="shared" si="168"/>
        <v>0</v>
      </c>
      <c r="AR448" s="149">
        <f t="shared" si="169"/>
        <v>0</v>
      </c>
      <c r="AS448" s="149">
        <f t="shared" si="170"/>
        <v>0</v>
      </c>
      <c r="AT448" s="149">
        <f t="shared" si="171"/>
        <v>0</v>
      </c>
      <c r="AU448" s="149">
        <f t="shared" si="172"/>
        <v>0</v>
      </c>
      <c r="AV448" s="149">
        <f t="shared" si="173"/>
        <v>0</v>
      </c>
      <c r="AW448" s="149">
        <f t="shared" si="174"/>
        <v>0</v>
      </c>
      <c r="AX448" s="149">
        <f t="shared" si="175"/>
        <v>0</v>
      </c>
      <c r="AY448" s="149">
        <f t="shared" si="176"/>
        <v>0</v>
      </c>
      <c r="AZ448" s="149">
        <f t="shared" si="177"/>
        <v>0</v>
      </c>
      <c r="BA448" s="149">
        <f>IFERROR(IF(VLOOKUP($D448,Listen!$A$2:$F$45,6,0)="Ja",AX448-MAX(AY448:AZ448),AX448-AY448),0)</f>
        <v>0</v>
      </c>
      <c r="BB448" s="149">
        <f t="shared" si="178"/>
        <v>0</v>
      </c>
      <c r="BC448" s="149">
        <f t="shared" si="179"/>
        <v>0</v>
      </c>
      <c r="BD448" s="149">
        <f t="shared" si="180"/>
        <v>0</v>
      </c>
      <c r="BE448" s="149">
        <f>IFERROR(IF(VLOOKUP($D448,Listen!$A$2:$F$45,6,0)="Ja",BB448-MAX(BC448:BD448),BB448-BC448),0)</f>
        <v>0</v>
      </c>
    </row>
    <row r="449" spans="1:57" x14ac:dyDescent="0.25">
      <c r="A449" s="142">
        <v>445</v>
      </c>
      <c r="B449" s="143" t="str">
        <f>IF(AND(E449&lt;&gt;0,D449&lt;&gt;0,F449&lt;&gt;0),IF(C449&lt;&gt;0,CONCATENATE(C449,"-AGr",VLOOKUP(D449,Listen!$A$2:$D$45,4,FALSE),"-",E449,"-",F449,),CONCATENATE("AGr",VLOOKUP(D449,Listen!$A$2:$D$45,4,FALSE),"-",E449,"-",F449)),"keine vollständige ID")</f>
        <v>keine vollständige ID</v>
      </c>
      <c r="C449" s="28"/>
      <c r="D449" s="144"/>
      <c r="E449" s="144"/>
      <c r="F449" s="151"/>
      <c r="G449" s="12"/>
      <c r="H449" s="12"/>
      <c r="I449" s="12"/>
      <c r="J449" s="12"/>
      <c r="K449" s="12"/>
      <c r="L449" s="145">
        <f>IF(E449&gt;A_Stammdaten!$B$12,0,G449+H449-J449)</f>
        <v>0</v>
      </c>
      <c r="M449" s="12"/>
      <c r="N449" s="12"/>
      <c r="O449" s="12"/>
      <c r="P449" s="45">
        <f t="shared" si="158"/>
        <v>0</v>
      </c>
      <c r="Q449" s="26"/>
      <c r="R449" s="26"/>
      <c r="S449" s="26"/>
      <c r="T449" s="26"/>
      <c r="U449" s="146"/>
      <c r="V449" s="26"/>
      <c r="W449" s="46" t="str">
        <f t="shared" si="159"/>
        <v>-</v>
      </c>
      <c r="X449" s="46" t="str">
        <f t="shared" si="160"/>
        <v>-</v>
      </c>
      <c r="Y449" s="46">
        <f>IF(ISBLANK($D449),0,VLOOKUP($D449,Listen!$A$2:$C$45,2,FALSE))</f>
        <v>0</v>
      </c>
      <c r="Z449" s="46">
        <f>IF(ISBLANK($D449),0,VLOOKUP($D449,Listen!$A$2:$C$45,3,FALSE))</f>
        <v>0</v>
      </c>
      <c r="AA449" s="35">
        <f t="shared" si="183"/>
        <v>0</v>
      </c>
      <c r="AB449" s="35">
        <f t="shared" si="183"/>
        <v>0</v>
      </c>
      <c r="AC449" s="35">
        <f>IFERROR(IF(OR($R449&lt;&gt;"Ja",VLOOKUP($D449,Listen!$A$2:$F$45,5,0)="Nein",E449&lt;IF(D449="LNG Anbindungsanlagen gemäß separater Festlegung",2022,2023)),$Y449,$W449),0)</f>
        <v>0</v>
      </c>
      <c r="AD449" s="35">
        <f>IFERROR(IF(OR($R449&lt;&gt;"Ja",VLOOKUP($D449,Listen!$A$2:$F$45,5,0)="Nein",E449&lt;IF(D449="LNG Anbindungsanlagen gemäß separater Festlegung",2022,2023)),$Y449,$W449),0)</f>
        <v>0</v>
      </c>
      <c r="AE449" s="35">
        <f>IFERROR(IF(OR($S449&lt;&gt;"Ja",VLOOKUP($D449,Listen!$A$2:$F$45,6,0)="Nein"),$Y449,$X449),0)</f>
        <v>0</v>
      </c>
      <c r="AF449" s="35">
        <f>IFERROR(IF(OR($S449&lt;&gt;"Ja",VLOOKUP($D449,Listen!$A$2:$F$45,6,0)="Nein"),$Y449,$X449),0)</f>
        <v>0</v>
      </c>
      <c r="AG449" s="35">
        <f>IFERROR(IF(OR($S449&lt;&gt;"Ja",VLOOKUP($D449,Listen!$A$2:$F$45,6,0)="Nein"),$Y449,$X449),0)</f>
        <v>0</v>
      </c>
      <c r="AH449" s="37">
        <f t="shared" si="161"/>
        <v>0</v>
      </c>
      <c r="AI449" s="147">
        <f>IFERROR(IF(VLOOKUP($D449,Listen!$A$2:$F$45,6,0)="Ja",MAX(BC449:BD449),D_SAV!$BC449),0)</f>
        <v>0</v>
      </c>
      <c r="AJ449" s="37">
        <f t="shared" si="162"/>
        <v>0</v>
      </c>
      <c r="AL449" s="149">
        <f t="shared" si="163"/>
        <v>0</v>
      </c>
      <c r="AM449" s="149">
        <f t="shared" si="164"/>
        <v>0</v>
      </c>
      <c r="AN449" s="149">
        <f t="shared" si="165"/>
        <v>0</v>
      </c>
      <c r="AO449" s="149">
        <f t="shared" si="166"/>
        <v>0</v>
      </c>
      <c r="AP449" s="149">
        <f t="shared" si="167"/>
        <v>0</v>
      </c>
      <c r="AQ449" s="149">
        <f t="shared" si="168"/>
        <v>0</v>
      </c>
      <c r="AR449" s="149">
        <f t="shared" si="169"/>
        <v>0</v>
      </c>
      <c r="AS449" s="149">
        <f t="shared" si="170"/>
        <v>0</v>
      </c>
      <c r="AT449" s="149">
        <f t="shared" si="171"/>
        <v>0</v>
      </c>
      <c r="AU449" s="149">
        <f t="shared" si="172"/>
        <v>0</v>
      </c>
      <c r="AV449" s="149">
        <f t="shared" si="173"/>
        <v>0</v>
      </c>
      <c r="AW449" s="149">
        <f t="shared" si="174"/>
        <v>0</v>
      </c>
      <c r="AX449" s="149">
        <f t="shared" si="175"/>
        <v>0</v>
      </c>
      <c r="AY449" s="149">
        <f t="shared" si="176"/>
        <v>0</v>
      </c>
      <c r="AZ449" s="149">
        <f t="shared" si="177"/>
        <v>0</v>
      </c>
      <c r="BA449" s="149">
        <f>IFERROR(IF(VLOOKUP($D449,Listen!$A$2:$F$45,6,0)="Ja",AX449-MAX(AY449:AZ449),AX449-AY449),0)</f>
        <v>0</v>
      </c>
      <c r="BB449" s="149">
        <f t="shared" si="178"/>
        <v>0</v>
      </c>
      <c r="BC449" s="149">
        <f t="shared" si="179"/>
        <v>0</v>
      </c>
      <c r="BD449" s="149">
        <f t="shared" si="180"/>
        <v>0</v>
      </c>
      <c r="BE449" s="149">
        <f>IFERROR(IF(VLOOKUP($D449,Listen!$A$2:$F$45,6,0)="Ja",BB449-MAX(BC449:BD449),BB449-BC449),0)</f>
        <v>0</v>
      </c>
    </row>
    <row r="450" spans="1:57" x14ac:dyDescent="0.25">
      <c r="A450" s="142">
        <v>446</v>
      </c>
      <c r="B450" s="143" t="str">
        <f>IF(AND(E450&lt;&gt;0,D450&lt;&gt;0,F450&lt;&gt;0),IF(C450&lt;&gt;0,CONCATENATE(C450,"-AGr",VLOOKUP(D450,Listen!$A$2:$D$45,4,FALSE),"-",E450,"-",F450,),CONCATENATE("AGr",VLOOKUP(D450,Listen!$A$2:$D$45,4,FALSE),"-",E450,"-",F450)),"keine vollständige ID")</f>
        <v>keine vollständige ID</v>
      </c>
      <c r="C450" s="28"/>
      <c r="D450" s="144"/>
      <c r="E450" s="144"/>
      <c r="F450" s="151"/>
      <c r="G450" s="12"/>
      <c r="H450" s="12"/>
      <c r="I450" s="12"/>
      <c r="J450" s="12"/>
      <c r="K450" s="12"/>
      <c r="L450" s="145">
        <f>IF(E450&gt;A_Stammdaten!$B$12,0,G450+H450-J450)</f>
        <v>0</v>
      </c>
      <c r="M450" s="12"/>
      <c r="N450" s="12"/>
      <c r="O450" s="12"/>
      <c r="P450" s="45">
        <f t="shared" si="158"/>
        <v>0</v>
      </c>
      <c r="Q450" s="26"/>
      <c r="R450" s="26"/>
      <c r="S450" s="26"/>
      <c r="T450" s="26"/>
      <c r="U450" s="146"/>
      <c r="V450" s="26"/>
      <c r="W450" s="46" t="str">
        <f t="shared" si="159"/>
        <v>-</v>
      </c>
      <c r="X450" s="46" t="str">
        <f t="shared" si="160"/>
        <v>-</v>
      </c>
      <c r="Y450" s="46">
        <f>IF(ISBLANK($D450),0,VLOOKUP($D450,Listen!$A$2:$C$45,2,FALSE))</f>
        <v>0</v>
      </c>
      <c r="Z450" s="46">
        <f>IF(ISBLANK($D450),0,VLOOKUP($D450,Listen!$A$2:$C$45,3,FALSE))</f>
        <v>0</v>
      </c>
      <c r="AA450" s="35">
        <f t="shared" si="183"/>
        <v>0</v>
      </c>
      <c r="AB450" s="35">
        <f t="shared" si="183"/>
        <v>0</v>
      </c>
      <c r="AC450" s="35">
        <f>IFERROR(IF(OR($R450&lt;&gt;"Ja",VLOOKUP($D450,Listen!$A$2:$F$45,5,0)="Nein",E450&lt;IF(D450="LNG Anbindungsanlagen gemäß separater Festlegung",2022,2023)),$Y450,$W450),0)</f>
        <v>0</v>
      </c>
      <c r="AD450" s="35">
        <f>IFERROR(IF(OR($R450&lt;&gt;"Ja",VLOOKUP($D450,Listen!$A$2:$F$45,5,0)="Nein",E450&lt;IF(D450="LNG Anbindungsanlagen gemäß separater Festlegung",2022,2023)),$Y450,$W450),0)</f>
        <v>0</v>
      </c>
      <c r="AE450" s="35">
        <f>IFERROR(IF(OR($S450&lt;&gt;"Ja",VLOOKUP($D450,Listen!$A$2:$F$45,6,0)="Nein"),$Y450,$X450),0)</f>
        <v>0</v>
      </c>
      <c r="AF450" s="35">
        <f>IFERROR(IF(OR($S450&lt;&gt;"Ja",VLOOKUP($D450,Listen!$A$2:$F$45,6,0)="Nein"),$Y450,$X450),0)</f>
        <v>0</v>
      </c>
      <c r="AG450" s="35">
        <f>IFERROR(IF(OR($S450&lt;&gt;"Ja",VLOOKUP($D450,Listen!$A$2:$F$45,6,0)="Nein"),$Y450,$X450),0)</f>
        <v>0</v>
      </c>
      <c r="AH450" s="37">
        <f t="shared" si="161"/>
        <v>0</v>
      </c>
      <c r="AI450" s="147">
        <f>IFERROR(IF(VLOOKUP($D450,Listen!$A$2:$F$45,6,0)="Ja",MAX(BC450:BD450),D_SAV!$BC450),0)</f>
        <v>0</v>
      </c>
      <c r="AJ450" s="37">
        <f t="shared" si="162"/>
        <v>0</v>
      </c>
      <c r="AL450" s="149">
        <f t="shared" si="163"/>
        <v>0</v>
      </c>
      <c r="AM450" s="149">
        <f t="shared" si="164"/>
        <v>0</v>
      </c>
      <c r="AN450" s="149">
        <f t="shared" si="165"/>
        <v>0</v>
      </c>
      <c r="AO450" s="149">
        <f t="shared" si="166"/>
        <v>0</v>
      </c>
      <c r="AP450" s="149">
        <f t="shared" si="167"/>
        <v>0</v>
      </c>
      <c r="AQ450" s="149">
        <f t="shared" si="168"/>
        <v>0</v>
      </c>
      <c r="AR450" s="149">
        <f t="shared" si="169"/>
        <v>0</v>
      </c>
      <c r="AS450" s="149">
        <f t="shared" si="170"/>
        <v>0</v>
      </c>
      <c r="AT450" s="149">
        <f t="shared" si="171"/>
        <v>0</v>
      </c>
      <c r="AU450" s="149">
        <f t="shared" si="172"/>
        <v>0</v>
      </c>
      <c r="AV450" s="149">
        <f t="shared" si="173"/>
        <v>0</v>
      </c>
      <c r="AW450" s="149">
        <f t="shared" si="174"/>
        <v>0</v>
      </c>
      <c r="AX450" s="149">
        <f t="shared" si="175"/>
        <v>0</v>
      </c>
      <c r="AY450" s="149">
        <f t="shared" si="176"/>
        <v>0</v>
      </c>
      <c r="AZ450" s="149">
        <f t="shared" si="177"/>
        <v>0</v>
      </c>
      <c r="BA450" s="149">
        <f>IFERROR(IF(VLOOKUP($D450,Listen!$A$2:$F$45,6,0)="Ja",AX450-MAX(AY450:AZ450),AX450-AY450),0)</f>
        <v>0</v>
      </c>
      <c r="BB450" s="149">
        <f t="shared" si="178"/>
        <v>0</v>
      </c>
      <c r="BC450" s="149">
        <f t="shared" si="179"/>
        <v>0</v>
      </c>
      <c r="BD450" s="149">
        <f t="shared" si="180"/>
        <v>0</v>
      </c>
      <c r="BE450" s="149">
        <f>IFERROR(IF(VLOOKUP($D450,Listen!$A$2:$F$45,6,0)="Ja",BB450-MAX(BC450:BD450),BB450-BC450),0)</f>
        <v>0</v>
      </c>
    </row>
    <row r="451" spans="1:57" x14ac:dyDescent="0.25">
      <c r="A451" s="142">
        <v>447</v>
      </c>
      <c r="B451" s="143" t="str">
        <f>IF(AND(E451&lt;&gt;0,D451&lt;&gt;0,F451&lt;&gt;0),IF(C451&lt;&gt;0,CONCATENATE(C451,"-AGr",VLOOKUP(D451,Listen!$A$2:$D$45,4,FALSE),"-",E451,"-",F451,),CONCATENATE("AGr",VLOOKUP(D451,Listen!$A$2:$D$45,4,FALSE),"-",E451,"-",F451)),"keine vollständige ID")</f>
        <v>keine vollständige ID</v>
      </c>
      <c r="C451" s="28"/>
      <c r="D451" s="144"/>
      <c r="E451" s="144"/>
      <c r="F451" s="151"/>
      <c r="G451" s="12"/>
      <c r="H451" s="12"/>
      <c r="I451" s="12"/>
      <c r="J451" s="12"/>
      <c r="K451" s="12"/>
      <c r="L451" s="145">
        <f>IF(E451&gt;A_Stammdaten!$B$12,0,G451+H451-J451)</f>
        <v>0</v>
      </c>
      <c r="M451" s="12"/>
      <c r="N451" s="12"/>
      <c r="O451" s="12"/>
      <c r="P451" s="45">
        <f t="shared" si="158"/>
        <v>0</v>
      </c>
      <c r="Q451" s="26"/>
      <c r="R451" s="26"/>
      <c r="S451" s="26"/>
      <c r="T451" s="26"/>
      <c r="U451" s="146"/>
      <c r="V451" s="26"/>
      <c r="W451" s="46" t="str">
        <f t="shared" si="159"/>
        <v>-</v>
      </c>
      <c r="X451" s="46" t="str">
        <f t="shared" si="160"/>
        <v>-</v>
      </c>
      <c r="Y451" s="46">
        <f>IF(ISBLANK($D451),0,VLOOKUP($D451,Listen!$A$2:$C$45,2,FALSE))</f>
        <v>0</v>
      </c>
      <c r="Z451" s="46">
        <f>IF(ISBLANK($D451),0,VLOOKUP($D451,Listen!$A$2:$C$45,3,FALSE))</f>
        <v>0</v>
      </c>
      <c r="AA451" s="35">
        <f t="shared" si="183"/>
        <v>0</v>
      </c>
      <c r="AB451" s="35">
        <f t="shared" si="183"/>
        <v>0</v>
      </c>
      <c r="AC451" s="35">
        <f>IFERROR(IF(OR($R451&lt;&gt;"Ja",VLOOKUP($D451,Listen!$A$2:$F$45,5,0)="Nein",E451&lt;IF(D451="LNG Anbindungsanlagen gemäß separater Festlegung",2022,2023)),$Y451,$W451),0)</f>
        <v>0</v>
      </c>
      <c r="AD451" s="35">
        <f>IFERROR(IF(OR($R451&lt;&gt;"Ja",VLOOKUP($D451,Listen!$A$2:$F$45,5,0)="Nein",E451&lt;IF(D451="LNG Anbindungsanlagen gemäß separater Festlegung",2022,2023)),$Y451,$W451),0)</f>
        <v>0</v>
      </c>
      <c r="AE451" s="35">
        <f>IFERROR(IF(OR($S451&lt;&gt;"Ja",VLOOKUP($D451,Listen!$A$2:$F$45,6,0)="Nein"),$Y451,$X451),0)</f>
        <v>0</v>
      </c>
      <c r="AF451" s="35">
        <f>IFERROR(IF(OR($S451&lt;&gt;"Ja",VLOOKUP($D451,Listen!$A$2:$F$45,6,0)="Nein"),$Y451,$X451),0)</f>
        <v>0</v>
      </c>
      <c r="AG451" s="35">
        <f>IFERROR(IF(OR($S451&lt;&gt;"Ja",VLOOKUP($D451,Listen!$A$2:$F$45,6,0)="Nein"),$Y451,$X451),0)</f>
        <v>0</v>
      </c>
      <c r="AH451" s="37">
        <f t="shared" si="161"/>
        <v>0</v>
      </c>
      <c r="AI451" s="147">
        <f>IFERROR(IF(VLOOKUP($D451,Listen!$A$2:$F$45,6,0)="Ja",MAX(BC451:BD451),D_SAV!$BC451),0)</f>
        <v>0</v>
      </c>
      <c r="AJ451" s="37">
        <f t="shared" si="162"/>
        <v>0</v>
      </c>
      <c r="AL451" s="149">
        <f t="shared" si="163"/>
        <v>0</v>
      </c>
      <c r="AM451" s="149">
        <f t="shared" si="164"/>
        <v>0</v>
      </c>
      <c r="AN451" s="149">
        <f t="shared" si="165"/>
        <v>0</v>
      </c>
      <c r="AO451" s="149">
        <f t="shared" si="166"/>
        <v>0</v>
      </c>
      <c r="AP451" s="149">
        <f t="shared" si="167"/>
        <v>0</v>
      </c>
      <c r="AQ451" s="149">
        <f t="shared" si="168"/>
        <v>0</v>
      </c>
      <c r="AR451" s="149">
        <f t="shared" si="169"/>
        <v>0</v>
      </c>
      <c r="AS451" s="149">
        <f t="shared" si="170"/>
        <v>0</v>
      </c>
      <c r="AT451" s="149">
        <f t="shared" si="171"/>
        <v>0</v>
      </c>
      <c r="AU451" s="149">
        <f t="shared" si="172"/>
        <v>0</v>
      </c>
      <c r="AV451" s="149">
        <f t="shared" si="173"/>
        <v>0</v>
      </c>
      <c r="AW451" s="149">
        <f t="shared" si="174"/>
        <v>0</v>
      </c>
      <c r="AX451" s="149">
        <f t="shared" si="175"/>
        <v>0</v>
      </c>
      <c r="AY451" s="149">
        <f t="shared" si="176"/>
        <v>0</v>
      </c>
      <c r="AZ451" s="149">
        <f t="shared" si="177"/>
        <v>0</v>
      </c>
      <c r="BA451" s="149">
        <f>IFERROR(IF(VLOOKUP($D451,Listen!$A$2:$F$45,6,0)="Ja",AX451-MAX(AY451:AZ451),AX451-AY451),0)</f>
        <v>0</v>
      </c>
      <c r="BB451" s="149">
        <f t="shared" si="178"/>
        <v>0</v>
      </c>
      <c r="BC451" s="149">
        <f t="shared" si="179"/>
        <v>0</v>
      </c>
      <c r="BD451" s="149">
        <f t="shared" si="180"/>
        <v>0</v>
      </c>
      <c r="BE451" s="149">
        <f>IFERROR(IF(VLOOKUP($D451,Listen!$A$2:$F$45,6,0)="Ja",BB451-MAX(BC451:BD451),BB451-BC451),0)</f>
        <v>0</v>
      </c>
    </row>
    <row r="452" spans="1:57" x14ac:dyDescent="0.25">
      <c r="A452" s="142">
        <v>448</v>
      </c>
      <c r="B452" s="143" t="str">
        <f>IF(AND(E452&lt;&gt;0,D452&lt;&gt;0,F452&lt;&gt;0),IF(C452&lt;&gt;0,CONCATENATE(C452,"-AGr",VLOOKUP(D452,Listen!$A$2:$D$45,4,FALSE),"-",E452,"-",F452,),CONCATENATE("AGr",VLOOKUP(D452,Listen!$A$2:$D$45,4,FALSE),"-",E452,"-",F452)),"keine vollständige ID")</f>
        <v>keine vollständige ID</v>
      </c>
      <c r="C452" s="28"/>
      <c r="D452" s="144"/>
      <c r="E452" s="144"/>
      <c r="F452" s="151"/>
      <c r="G452" s="12"/>
      <c r="H452" s="12"/>
      <c r="I452" s="12"/>
      <c r="J452" s="12"/>
      <c r="K452" s="12"/>
      <c r="L452" s="145">
        <f>IF(E452&gt;A_Stammdaten!$B$12,0,G452+H452-J452)</f>
        <v>0</v>
      </c>
      <c r="M452" s="12"/>
      <c r="N452" s="12"/>
      <c r="O452" s="12"/>
      <c r="P452" s="45">
        <f t="shared" si="158"/>
        <v>0</v>
      </c>
      <c r="Q452" s="26"/>
      <c r="R452" s="26"/>
      <c r="S452" s="26"/>
      <c r="T452" s="26"/>
      <c r="U452" s="146"/>
      <c r="V452" s="26"/>
      <c r="W452" s="46" t="str">
        <f t="shared" si="159"/>
        <v>-</v>
      </c>
      <c r="X452" s="46" t="str">
        <f t="shared" si="160"/>
        <v>-</v>
      </c>
      <c r="Y452" s="46">
        <f>IF(ISBLANK($D452),0,VLOOKUP($D452,Listen!$A$2:$C$45,2,FALSE))</f>
        <v>0</v>
      </c>
      <c r="Z452" s="46">
        <f>IF(ISBLANK($D452),0,VLOOKUP($D452,Listen!$A$2:$C$45,3,FALSE))</f>
        <v>0</v>
      </c>
      <c r="AA452" s="35">
        <f t="shared" si="183"/>
        <v>0</v>
      </c>
      <c r="AB452" s="35">
        <f t="shared" si="183"/>
        <v>0</v>
      </c>
      <c r="AC452" s="35">
        <f>IFERROR(IF(OR($R452&lt;&gt;"Ja",VLOOKUP($D452,Listen!$A$2:$F$45,5,0)="Nein",E452&lt;IF(D452="LNG Anbindungsanlagen gemäß separater Festlegung",2022,2023)),$Y452,$W452),0)</f>
        <v>0</v>
      </c>
      <c r="AD452" s="35">
        <f>IFERROR(IF(OR($R452&lt;&gt;"Ja",VLOOKUP($D452,Listen!$A$2:$F$45,5,0)="Nein",E452&lt;IF(D452="LNG Anbindungsanlagen gemäß separater Festlegung",2022,2023)),$Y452,$W452),0)</f>
        <v>0</v>
      </c>
      <c r="AE452" s="35">
        <f>IFERROR(IF(OR($S452&lt;&gt;"Ja",VLOOKUP($D452,Listen!$A$2:$F$45,6,0)="Nein"),$Y452,$X452),0)</f>
        <v>0</v>
      </c>
      <c r="AF452" s="35">
        <f>IFERROR(IF(OR($S452&lt;&gt;"Ja",VLOOKUP($D452,Listen!$A$2:$F$45,6,0)="Nein"),$Y452,$X452),0)</f>
        <v>0</v>
      </c>
      <c r="AG452" s="35">
        <f>IFERROR(IF(OR($S452&lt;&gt;"Ja",VLOOKUP($D452,Listen!$A$2:$F$45,6,0)="Nein"),$Y452,$X452),0)</f>
        <v>0</v>
      </c>
      <c r="AH452" s="37">
        <f t="shared" si="161"/>
        <v>0</v>
      </c>
      <c r="AI452" s="147">
        <f>IFERROR(IF(VLOOKUP($D452,Listen!$A$2:$F$45,6,0)="Ja",MAX(BC452:BD452),D_SAV!$BC452),0)</f>
        <v>0</v>
      </c>
      <c r="AJ452" s="37">
        <f t="shared" si="162"/>
        <v>0</v>
      </c>
      <c r="AL452" s="149">
        <f t="shared" si="163"/>
        <v>0</v>
      </c>
      <c r="AM452" s="149">
        <f t="shared" si="164"/>
        <v>0</v>
      </c>
      <c r="AN452" s="149">
        <f t="shared" si="165"/>
        <v>0</v>
      </c>
      <c r="AO452" s="149">
        <f t="shared" si="166"/>
        <v>0</v>
      </c>
      <c r="AP452" s="149">
        <f t="shared" si="167"/>
        <v>0</v>
      </c>
      <c r="AQ452" s="149">
        <f t="shared" si="168"/>
        <v>0</v>
      </c>
      <c r="AR452" s="149">
        <f t="shared" si="169"/>
        <v>0</v>
      </c>
      <c r="AS452" s="149">
        <f t="shared" si="170"/>
        <v>0</v>
      </c>
      <c r="AT452" s="149">
        <f t="shared" si="171"/>
        <v>0</v>
      </c>
      <c r="AU452" s="149">
        <f t="shared" si="172"/>
        <v>0</v>
      </c>
      <c r="AV452" s="149">
        <f t="shared" si="173"/>
        <v>0</v>
      </c>
      <c r="AW452" s="149">
        <f t="shared" si="174"/>
        <v>0</v>
      </c>
      <c r="AX452" s="149">
        <f t="shared" si="175"/>
        <v>0</v>
      </c>
      <c r="AY452" s="149">
        <f t="shared" si="176"/>
        <v>0</v>
      </c>
      <c r="AZ452" s="149">
        <f t="shared" si="177"/>
        <v>0</v>
      </c>
      <c r="BA452" s="149">
        <f>IFERROR(IF(VLOOKUP($D452,Listen!$A$2:$F$45,6,0)="Ja",AX452-MAX(AY452:AZ452),AX452-AY452),0)</f>
        <v>0</v>
      </c>
      <c r="BB452" s="149">
        <f t="shared" si="178"/>
        <v>0</v>
      </c>
      <c r="BC452" s="149">
        <f t="shared" si="179"/>
        <v>0</v>
      </c>
      <c r="BD452" s="149">
        <f t="shared" si="180"/>
        <v>0</v>
      </c>
      <c r="BE452" s="149">
        <f>IFERROR(IF(VLOOKUP($D452,Listen!$A$2:$F$45,6,0)="Ja",BB452-MAX(BC452:BD452),BB452-BC452),0)</f>
        <v>0</v>
      </c>
    </row>
    <row r="453" spans="1:57" x14ac:dyDescent="0.25">
      <c r="A453" s="142">
        <v>449</v>
      </c>
      <c r="B453" s="143" t="str">
        <f>IF(AND(E453&lt;&gt;0,D453&lt;&gt;0,F453&lt;&gt;0),IF(C453&lt;&gt;0,CONCATENATE(C453,"-AGr",VLOOKUP(D453,Listen!$A$2:$D$45,4,FALSE),"-",E453,"-",F453,),CONCATENATE("AGr",VLOOKUP(D453,Listen!$A$2:$D$45,4,FALSE),"-",E453,"-",F453)),"keine vollständige ID")</f>
        <v>keine vollständige ID</v>
      </c>
      <c r="C453" s="28"/>
      <c r="D453" s="144"/>
      <c r="E453" s="144"/>
      <c r="F453" s="151"/>
      <c r="G453" s="12"/>
      <c r="H453" s="12"/>
      <c r="I453" s="12"/>
      <c r="J453" s="12"/>
      <c r="K453" s="12"/>
      <c r="L453" s="145">
        <f>IF(E453&gt;A_Stammdaten!$B$12,0,G453+H453-J453)</f>
        <v>0</v>
      </c>
      <c r="M453" s="12"/>
      <c r="N453" s="12"/>
      <c r="O453" s="12"/>
      <c r="P453" s="45">
        <f t="shared" ref="P453:P504" si="184">L453-SUM(M453:O453)</f>
        <v>0</v>
      </c>
      <c r="Q453" s="26"/>
      <c r="R453" s="26"/>
      <c r="S453" s="26"/>
      <c r="T453" s="26"/>
      <c r="U453" s="146"/>
      <c r="V453" s="26"/>
      <c r="W453" s="46" t="str">
        <f t="shared" ref="W453:W504" si="185">IF($R453="Ja",MIN(2044-$E453+1,Y453),"-")</f>
        <v>-</v>
      </c>
      <c r="X453" s="46" t="str">
        <f t="shared" ref="X453:X504" si="186">IF($V453="","-",MIN($V453-$E453+1,Y453))</f>
        <v>-</v>
      </c>
      <c r="Y453" s="46">
        <f>IF(ISBLANK($D453),0,VLOOKUP($D453,Listen!$A$2:$C$45,2,FALSE))</f>
        <v>0</v>
      </c>
      <c r="Z453" s="46">
        <f>IF(ISBLANK($D453),0,VLOOKUP($D453,Listen!$A$2:$C$45,3,FALSE))</f>
        <v>0</v>
      </c>
      <c r="AA453" s="35">
        <f t="shared" si="183"/>
        <v>0</v>
      </c>
      <c r="AB453" s="35">
        <f t="shared" si="183"/>
        <v>0</v>
      </c>
      <c r="AC453" s="35">
        <f>IFERROR(IF(OR($R453&lt;&gt;"Ja",VLOOKUP($D453,Listen!$A$2:$F$45,5,0)="Nein",E453&lt;IF(D453="LNG Anbindungsanlagen gemäß separater Festlegung",2022,2023)),$Y453,$W453),0)</f>
        <v>0</v>
      </c>
      <c r="AD453" s="35">
        <f>IFERROR(IF(OR($R453&lt;&gt;"Ja",VLOOKUP($D453,Listen!$A$2:$F$45,5,0)="Nein",E453&lt;IF(D453="LNG Anbindungsanlagen gemäß separater Festlegung",2022,2023)),$Y453,$W453),0)</f>
        <v>0</v>
      </c>
      <c r="AE453" s="35">
        <f>IFERROR(IF(OR($S453&lt;&gt;"Ja",VLOOKUP($D453,Listen!$A$2:$F$45,6,0)="Nein"),$Y453,$X453),0)</f>
        <v>0</v>
      </c>
      <c r="AF453" s="35">
        <f>IFERROR(IF(OR($S453&lt;&gt;"Ja",VLOOKUP($D453,Listen!$A$2:$F$45,6,0)="Nein"),$Y453,$X453),0)</f>
        <v>0</v>
      </c>
      <c r="AG453" s="35">
        <f>IFERROR(IF(OR($S453&lt;&gt;"Ja",VLOOKUP($D453,Listen!$A$2:$F$45,6,0)="Nein"),$Y453,$X453),0)</f>
        <v>0</v>
      </c>
      <c r="AH453" s="37">
        <f t="shared" ref="AH453:AH504" si="187">BB453</f>
        <v>0</v>
      </c>
      <c r="AI453" s="147">
        <f>IFERROR(IF(VLOOKUP($D453,Listen!$A$2:$F$45,6,0)="Ja",MAX(BC453:BD453),D_SAV!$BC453),0)</f>
        <v>0</v>
      </c>
      <c r="AJ453" s="37">
        <f t="shared" ref="AJ453:AJ504" si="188">BE453</f>
        <v>0</v>
      </c>
      <c r="AL453" s="149">
        <f t="shared" ref="AL453:AL504" si="189">IF($E453=AL$3,$P453,0)</f>
        <v>0</v>
      </c>
      <c r="AM453" s="149">
        <f t="shared" ref="AM453:AM504" si="190">IF(AL453=0,0,IF($AA453-(AL$3-$E453)&lt;=0,AL453,AL453/($AA453-(AL$3-$E453))))</f>
        <v>0</v>
      </c>
      <c r="AN453" s="149">
        <f t="shared" ref="AN453:AN504" si="191">AL453-AM453</f>
        <v>0</v>
      </c>
      <c r="AO453" s="149">
        <f t="shared" ref="AO453:AO504" si="192">AN453+IF($E453=AO$3,$P453,0)</f>
        <v>0</v>
      </c>
      <c r="AP453" s="149">
        <f t="shared" ref="AP453:AP504" si="193">IF(AO453=0,0,IF($AB453-(AO$3-$E453)&lt;=0,AO453,AO453/($AB453-(AO$3-$E453))))</f>
        <v>0</v>
      </c>
      <c r="AQ453" s="149">
        <f t="shared" ref="AQ453:AQ504" si="194">AO453-AP453</f>
        <v>0</v>
      </c>
      <c r="AR453" s="149">
        <f t="shared" ref="AR453:AR504" si="195">AQ453+IF($E453=AR$3,$P453,0)</f>
        <v>0</v>
      </c>
      <c r="AS453" s="149">
        <f t="shared" ref="AS453:AS504" si="196">IF(AR453=0,0,IF($AC453-(AR$3-$E453)&lt;=0,AR453,AR453/($AC453-(AR$3-$E453))))</f>
        <v>0</v>
      </c>
      <c r="AT453" s="149">
        <f t="shared" ref="AT453:AT504" si="197">AR453-AS453</f>
        <v>0</v>
      </c>
      <c r="AU453" s="149">
        <f t="shared" ref="AU453:AU504" si="198">AT453+IF($E453=AU$3,$P453,0)</f>
        <v>0</v>
      </c>
      <c r="AV453" s="149">
        <f t="shared" ref="AV453:AV504" si="199">IF(AU453=0,0,IF($AD453-(AU$3-$E453)&lt;=0,AU453,AU453/($AD453-(AU$3-$E453))))</f>
        <v>0</v>
      </c>
      <c r="AW453" s="149">
        <f t="shared" ref="AW453:AW504" si="200">AU453-AV453</f>
        <v>0</v>
      </c>
      <c r="AX453" s="149">
        <f t="shared" ref="AX453:AX504" si="201">AW453+IF($E453=AX$3,$P453,0)</f>
        <v>0</v>
      </c>
      <c r="AY453" s="149">
        <f t="shared" ref="AY453:AY504" si="202">IF(AX453=0,0,IF($AE453-(AX$3-$E453)&lt;=0,AX453,AX453/($AE453-(AX$3-$E453))))</f>
        <v>0</v>
      </c>
      <c r="AZ453" s="149">
        <f t="shared" ref="AZ453:AZ504" si="203">AX453*U453/100</f>
        <v>0</v>
      </c>
      <c r="BA453" s="149">
        <f>IFERROR(IF(VLOOKUP($D453,Listen!$A$2:$F$45,6,0)="Ja",AX453-MAX(AY453:AZ453),AX453-AY453),0)</f>
        <v>0</v>
      </c>
      <c r="BB453" s="149">
        <f t="shared" si="178"/>
        <v>0</v>
      </c>
      <c r="BC453" s="149">
        <f t="shared" si="179"/>
        <v>0</v>
      </c>
      <c r="BD453" s="149">
        <f t="shared" si="180"/>
        <v>0</v>
      </c>
      <c r="BE453" s="149">
        <f>IFERROR(IF(VLOOKUP($D453,Listen!$A$2:$F$45,6,0)="Ja",BB453-MAX(BC453:BD453),BB453-BC453),0)</f>
        <v>0</v>
      </c>
    </row>
    <row r="454" spans="1:57" x14ac:dyDescent="0.25">
      <c r="A454" s="142">
        <v>450</v>
      </c>
      <c r="B454" s="143" t="str">
        <f>IF(AND(E454&lt;&gt;0,D454&lt;&gt;0,F454&lt;&gt;0),IF(C454&lt;&gt;0,CONCATENATE(C454,"-AGr",VLOOKUP(D454,Listen!$A$2:$D$45,4,FALSE),"-",E454,"-",F454,),CONCATENATE("AGr",VLOOKUP(D454,Listen!$A$2:$D$45,4,FALSE),"-",E454,"-",F454)),"keine vollständige ID")</f>
        <v>keine vollständige ID</v>
      </c>
      <c r="C454" s="28"/>
      <c r="D454" s="144"/>
      <c r="E454" s="144"/>
      <c r="F454" s="151"/>
      <c r="G454" s="12"/>
      <c r="H454" s="12"/>
      <c r="I454" s="12"/>
      <c r="J454" s="12"/>
      <c r="K454" s="12"/>
      <c r="L454" s="145">
        <f>IF(E454&gt;A_Stammdaten!$B$12,0,G454+H454-J454)</f>
        <v>0</v>
      </c>
      <c r="M454" s="12"/>
      <c r="N454" s="12"/>
      <c r="O454" s="12"/>
      <c r="P454" s="45">
        <f t="shared" si="184"/>
        <v>0</v>
      </c>
      <c r="Q454" s="26"/>
      <c r="R454" s="26"/>
      <c r="S454" s="26"/>
      <c r="T454" s="26"/>
      <c r="U454" s="146"/>
      <c r="V454" s="26"/>
      <c r="W454" s="46" t="str">
        <f t="shared" si="185"/>
        <v>-</v>
      </c>
      <c r="X454" s="46" t="str">
        <f t="shared" si="186"/>
        <v>-</v>
      </c>
      <c r="Y454" s="46">
        <f>IF(ISBLANK($D454),0,VLOOKUP($D454,Listen!$A$2:$C$45,2,FALSE))</f>
        <v>0</v>
      </c>
      <c r="Z454" s="46">
        <f>IF(ISBLANK($D454),0,VLOOKUP($D454,Listen!$A$2:$C$45,3,FALSE))</f>
        <v>0</v>
      </c>
      <c r="AA454" s="35">
        <f t="shared" si="183"/>
        <v>0</v>
      </c>
      <c r="AB454" s="35">
        <f t="shared" si="183"/>
        <v>0</v>
      </c>
      <c r="AC454" s="35">
        <f>IFERROR(IF(OR($R454&lt;&gt;"Ja",VLOOKUP($D454,Listen!$A$2:$F$45,5,0)="Nein",E454&lt;IF(D454="LNG Anbindungsanlagen gemäß separater Festlegung",2022,2023)),$Y454,$W454),0)</f>
        <v>0</v>
      </c>
      <c r="AD454" s="35">
        <f>IFERROR(IF(OR($R454&lt;&gt;"Ja",VLOOKUP($D454,Listen!$A$2:$F$45,5,0)="Nein",E454&lt;IF(D454="LNG Anbindungsanlagen gemäß separater Festlegung",2022,2023)),$Y454,$W454),0)</f>
        <v>0</v>
      </c>
      <c r="AE454" s="35">
        <f>IFERROR(IF(OR($S454&lt;&gt;"Ja",VLOOKUP($D454,Listen!$A$2:$F$45,6,0)="Nein"),$Y454,$X454),0)</f>
        <v>0</v>
      </c>
      <c r="AF454" s="35">
        <f>IFERROR(IF(OR($S454&lt;&gt;"Ja",VLOOKUP($D454,Listen!$A$2:$F$45,6,0)="Nein"),$Y454,$X454),0)</f>
        <v>0</v>
      </c>
      <c r="AG454" s="35">
        <f>IFERROR(IF(OR($S454&lt;&gt;"Ja",VLOOKUP($D454,Listen!$A$2:$F$45,6,0)="Nein"),$Y454,$X454),0)</f>
        <v>0</v>
      </c>
      <c r="AH454" s="37">
        <f t="shared" si="187"/>
        <v>0</v>
      </c>
      <c r="AI454" s="147">
        <f>IFERROR(IF(VLOOKUP($D454,Listen!$A$2:$F$45,6,0)="Ja",MAX(BC454:BD454),D_SAV!$BC454),0)</f>
        <v>0</v>
      </c>
      <c r="AJ454" s="37">
        <f t="shared" si="188"/>
        <v>0</v>
      </c>
      <c r="AL454" s="149">
        <f t="shared" si="189"/>
        <v>0</v>
      </c>
      <c r="AM454" s="149">
        <f t="shared" si="190"/>
        <v>0</v>
      </c>
      <c r="AN454" s="149">
        <f t="shared" si="191"/>
        <v>0</v>
      </c>
      <c r="AO454" s="149">
        <f t="shared" si="192"/>
        <v>0</v>
      </c>
      <c r="AP454" s="149">
        <f t="shared" si="193"/>
        <v>0</v>
      </c>
      <c r="AQ454" s="149">
        <f t="shared" si="194"/>
        <v>0</v>
      </c>
      <c r="AR454" s="149">
        <f t="shared" si="195"/>
        <v>0</v>
      </c>
      <c r="AS454" s="149">
        <f t="shared" si="196"/>
        <v>0</v>
      </c>
      <c r="AT454" s="149">
        <f t="shared" si="197"/>
        <v>0</v>
      </c>
      <c r="AU454" s="149">
        <f t="shared" si="198"/>
        <v>0</v>
      </c>
      <c r="AV454" s="149">
        <f t="shared" si="199"/>
        <v>0</v>
      </c>
      <c r="AW454" s="149">
        <f t="shared" si="200"/>
        <v>0</v>
      </c>
      <c r="AX454" s="149">
        <f t="shared" si="201"/>
        <v>0</v>
      </c>
      <c r="AY454" s="149">
        <f t="shared" si="202"/>
        <v>0</v>
      </c>
      <c r="AZ454" s="149">
        <f t="shared" si="203"/>
        <v>0</v>
      </c>
      <c r="BA454" s="149">
        <f>IFERROR(IF(VLOOKUP($D454,Listen!$A$2:$F$45,6,0)="Ja",AX454-MAX(AY454:AZ454),AX454-AY454),0)</f>
        <v>0</v>
      </c>
      <c r="BB454" s="149">
        <f t="shared" ref="BB454:BB504" si="204">IF(E454=$BB$3,P454,Q454)</f>
        <v>0</v>
      </c>
      <c r="BC454" s="149">
        <f t="shared" ref="BC454:BC504" si="205">IF(BB454=0,0,IF($AF454-(BB$3-$E454)&lt;=0,BB454,BB454/($AF454-(BB$3-$E454))))</f>
        <v>0</v>
      </c>
      <c r="BD454" s="149">
        <f t="shared" ref="BD454:BD504" si="206">BB454*U454/100</f>
        <v>0</v>
      </c>
      <c r="BE454" s="149">
        <f>IFERROR(IF(VLOOKUP($D454,Listen!$A$2:$F$45,6,0)="Ja",BB454-MAX(BC454:BD454),BB454-BC454),0)</f>
        <v>0</v>
      </c>
    </row>
    <row r="455" spans="1:57" x14ac:dyDescent="0.25">
      <c r="A455" s="142">
        <v>451</v>
      </c>
      <c r="B455" s="143" t="str">
        <f>IF(AND(E455&lt;&gt;0,D455&lt;&gt;0,F455&lt;&gt;0),IF(C455&lt;&gt;0,CONCATENATE(C455,"-AGr",VLOOKUP(D455,Listen!$A$2:$D$45,4,FALSE),"-",E455,"-",F455,),CONCATENATE("AGr",VLOOKUP(D455,Listen!$A$2:$D$45,4,FALSE),"-",E455,"-",F455)),"keine vollständige ID")</f>
        <v>keine vollständige ID</v>
      </c>
      <c r="C455" s="28"/>
      <c r="D455" s="144"/>
      <c r="E455" s="144"/>
      <c r="F455" s="151"/>
      <c r="G455" s="12"/>
      <c r="H455" s="12"/>
      <c r="I455" s="12"/>
      <c r="J455" s="12"/>
      <c r="K455" s="12"/>
      <c r="L455" s="145">
        <f>IF(E455&gt;A_Stammdaten!$B$12,0,G455+H455-J455)</f>
        <v>0</v>
      </c>
      <c r="M455" s="12"/>
      <c r="N455" s="12"/>
      <c r="O455" s="12"/>
      <c r="P455" s="45">
        <f t="shared" si="184"/>
        <v>0</v>
      </c>
      <c r="Q455" s="26"/>
      <c r="R455" s="26"/>
      <c r="S455" s="26"/>
      <c r="T455" s="26"/>
      <c r="U455" s="146"/>
      <c r="V455" s="26"/>
      <c r="W455" s="46" t="str">
        <f t="shared" si="185"/>
        <v>-</v>
      </c>
      <c r="X455" s="46" t="str">
        <f t="shared" si="186"/>
        <v>-</v>
      </c>
      <c r="Y455" s="46">
        <f>IF(ISBLANK($D455),0,VLOOKUP($D455,Listen!$A$2:$C$45,2,FALSE))</f>
        <v>0</v>
      </c>
      <c r="Z455" s="46">
        <f>IF(ISBLANK($D455),0,VLOOKUP($D455,Listen!$A$2:$C$45,3,FALSE))</f>
        <v>0</v>
      </c>
      <c r="AA455" s="35">
        <f t="shared" si="183"/>
        <v>0</v>
      </c>
      <c r="AB455" s="35">
        <f t="shared" si="183"/>
        <v>0</v>
      </c>
      <c r="AC455" s="35">
        <f>IFERROR(IF(OR($R455&lt;&gt;"Ja",VLOOKUP($D455,Listen!$A$2:$F$45,5,0)="Nein",E455&lt;IF(D455="LNG Anbindungsanlagen gemäß separater Festlegung",2022,2023)),$Y455,$W455),0)</f>
        <v>0</v>
      </c>
      <c r="AD455" s="35">
        <f>IFERROR(IF(OR($R455&lt;&gt;"Ja",VLOOKUP($D455,Listen!$A$2:$F$45,5,0)="Nein",E455&lt;IF(D455="LNG Anbindungsanlagen gemäß separater Festlegung",2022,2023)),$Y455,$W455),0)</f>
        <v>0</v>
      </c>
      <c r="AE455" s="35">
        <f>IFERROR(IF(OR($S455&lt;&gt;"Ja",VLOOKUP($D455,Listen!$A$2:$F$45,6,0)="Nein"),$Y455,$X455),0)</f>
        <v>0</v>
      </c>
      <c r="AF455" s="35">
        <f>IFERROR(IF(OR($S455&lt;&gt;"Ja",VLOOKUP($D455,Listen!$A$2:$F$45,6,0)="Nein"),$Y455,$X455),0)</f>
        <v>0</v>
      </c>
      <c r="AG455" s="35">
        <f>IFERROR(IF(OR($S455&lt;&gt;"Ja",VLOOKUP($D455,Listen!$A$2:$F$45,6,0)="Nein"),$Y455,$X455),0)</f>
        <v>0</v>
      </c>
      <c r="AH455" s="37">
        <f t="shared" si="187"/>
        <v>0</v>
      </c>
      <c r="AI455" s="147">
        <f>IFERROR(IF(VLOOKUP($D455,Listen!$A$2:$F$45,6,0)="Ja",MAX(BC455:BD455),D_SAV!$BC455),0)</f>
        <v>0</v>
      </c>
      <c r="AJ455" s="37">
        <f t="shared" si="188"/>
        <v>0</v>
      </c>
      <c r="AL455" s="149">
        <f t="shared" si="189"/>
        <v>0</v>
      </c>
      <c r="AM455" s="149">
        <f t="shared" si="190"/>
        <v>0</v>
      </c>
      <c r="AN455" s="149">
        <f t="shared" si="191"/>
        <v>0</v>
      </c>
      <c r="AO455" s="149">
        <f t="shared" si="192"/>
        <v>0</v>
      </c>
      <c r="AP455" s="149">
        <f t="shared" si="193"/>
        <v>0</v>
      </c>
      <c r="AQ455" s="149">
        <f t="shared" si="194"/>
        <v>0</v>
      </c>
      <c r="AR455" s="149">
        <f t="shared" si="195"/>
        <v>0</v>
      </c>
      <c r="AS455" s="149">
        <f t="shared" si="196"/>
        <v>0</v>
      </c>
      <c r="AT455" s="149">
        <f t="shared" si="197"/>
        <v>0</v>
      </c>
      <c r="AU455" s="149">
        <f t="shared" si="198"/>
        <v>0</v>
      </c>
      <c r="AV455" s="149">
        <f t="shared" si="199"/>
        <v>0</v>
      </c>
      <c r="AW455" s="149">
        <f t="shared" si="200"/>
        <v>0</v>
      </c>
      <c r="AX455" s="149">
        <f t="shared" si="201"/>
        <v>0</v>
      </c>
      <c r="AY455" s="149">
        <f t="shared" si="202"/>
        <v>0</v>
      </c>
      <c r="AZ455" s="149">
        <f t="shared" si="203"/>
        <v>0</v>
      </c>
      <c r="BA455" s="149">
        <f>IFERROR(IF(VLOOKUP($D455,Listen!$A$2:$F$45,6,0)="Ja",AX455-MAX(AY455:AZ455),AX455-AY455),0)</f>
        <v>0</v>
      </c>
      <c r="BB455" s="149">
        <f t="shared" si="204"/>
        <v>0</v>
      </c>
      <c r="BC455" s="149">
        <f t="shared" si="205"/>
        <v>0</v>
      </c>
      <c r="BD455" s="149">
        <f t="shared" si="206"/>
        <v>0</v>
      </c>
      <c r="BE455" s="149">
        <f>IFERROR(IF(VLOOKUP($D455,Listen!$A$2:$F$45,6,0)="Ja",BB455-MAX(BC455:BD455),BB455-BC455),0)</f>
        <v>0</v>
      </c>
    </row>
    <row r="456" spans="1:57" x14ac:dyDescent="0.25">
      <c r="A456" s="142">
        <v>452</v>
      </c>
      <c r="B456" s="143" t="str">
        <f>IF(AND(E456&lt;&gt;0,D456&lt;&gt;0,F456&lt;&gt;0),IF(C456&lt;&gt;0,CONCATENATE(C456,"-AGr",VLOOKUP(D456,Listen!$A$2:$D$45,4,FALSE),"-",E456,"-",F456,),CONCATENATE("AGr",VLOOKUP(D456,Listen!$A$2:$D$45,4,FALSE),"-",E456,"-",F456)),"keine vollständige ID")</f>
        <v>keine vollständige ID</v>
      </c>
      <c r="C456" s="28"/>
      <c r="D456" s="144"/>
      <c r="E456" s="144"/>
      <c r="F456" s="151"/>
      <c r="G456" s="12"/>
      <c r="H456" s="12"/>
      <c r="I456" s="12"/>
      <c r="J456" s="12"/>
      <c r="K456" s="12"/>
      <c r="L456" s="145">
        <f>IF(E456&gt;A_Stammdaten!$B$12,0,G456+H456-J456)</f>
        <v>0</v>
      </c>
      <c r="M456" s="12"/>
      <c r="N456" s="12"/>
      <c r="O456" s="12"/>
      <c r="P456" s="45">
        <f t="shared" si="184"/>
        <v>0</v>
      </c>
      <c r="Q456" s="26"/>
      <c r="R456" s="26"/>
      <c r="S456" s="26"/>
      <c r="T456" s="26"/>
      <c r="U456" s="146"/>
      <c r="V456" s="26"/>
      <c r="W456" s="46" t="str">
        <f t="shared" si="185"/>
        <v>-</v>
      </c>
      <c r="X456" s="46" t="str">
        <f t="shared" si="186"/>
        <v>-</v>
      </c>
      <c r="Y456" s="46">
        <f>IF(ISBLANK($D456),0,VLOOKUP($D456,Listen!$A$2:$C$45,2,FALSE))</f>
        <v>0</v>
      </c>
      <c r="Z456" s="46">
        <f>IF(ISBLANK($D456),0,VLOOKUP($D456,Listen!$A$2:$C$45,3,FALSE))</f>
        <v>0</v>
      </c>
      <c r="AA456" s="35">
        <f t="shared" si="183"/>
        <v>0</v>
      </c>
      <c r="AB456" s="35">
        <f t="shared" si="183"/>
        <v>0</v>
      </c>
      <c r="AC456" s="35">
        <f>IFERROR(IF(OR($R456&lt;&gt;"Ja",VLOOKUP($D456,Listen!$A$2:$F$45,5,0)="Nein",E456&lt;IF(D456="LNG Anbindungsanlagen gemäß separater Festlegung",2022,2023)),$Y456,$W456),0)</f>
        <v>0</v>
      </c>
      <c r="AD456" s="35">
        <f>IFERROR(IF(OR($R456&lt;&gt;"Ja",VLOOKUP($D456,Listen!$A$2:$F$45,5,0)="Nein",E456&lt;IF(D456="LNG Anbindungsanlagen gemäß separater Festlegung",2022,2023)),$Y456,$W456),0)</f>
        <v>0</v>
      </c>
      <c r="AE456" s="35">
        <f>IFERROR(IF(OR($S456&lt;&gt;"Ja",VLOOKUP($D456,Listen!$A$2:$F$45,6,0)="Nein"),$Y456,$X456),0)</f>
        <v>0</v>
      </c>
      <c r="AF456" s="35">
        <f>IFERROR(IF(OR($S456&lt;&gt;"Ja",VLOOKUP($D456,Listen!$A$2:$F$45,6,0)="Nein"),$Y456,$X456),0)</f>
        <v>0</v>
      </c>
      <c r="AG456" s="35">
        <f>IFERROR(IF(OR($S456&lt;&gt;"Ja",VLOOKUP($D456,Listen!$A$2:$F$45,6,0)="Nein"),$Y456,$X456),0)</f>
        <v>0</v>
      </c>
      <c r="AH456" s="37">
        <f t="shared" si="187"/>
        <v>0</v>
      </c>
      <c r="AI456" s="147">
        <f>IFERROR(IF(VLOOKUP($D456,Listen!$A$2:$F$45,6,0)="Ja",MAX(BC456:BD456),D_SAV!$BC456),0)</f>
        <v>0</v>
      </c>
      <c r="AJ456" s="37">
        <f t="shared" si="188"/>
        <v>0</v>
      </c>
      <c r="AL456" s="149">
        <f t="shared" si="189"/>
        <v>0</v>
      </c>
      <c r="AM456" s="149">
        <f t="shared" si="190"/>
        <v>0</v>
      </c>
      <c r="AN456" s="149">
        <f t="shared" si="191"/>
        <v>0</v>
      </c>
      <c r="AO456" s="149">
        <f t="shared" si="192"/>
        <v>0</v>
      </c>
      <c r="AP456" s="149">
        <f t="shared" si="193"/>
        <v>0</v>
      </c>
      <c r="AQ456" s="149">
        <f t="shared" si="194"/>
        <v>0</v>
      </c>
      <c r="AR456" s="149">
        <f t="shared" si="195"/>
        <v>0</v>
      </c>
      <c r="AS456" s="149">
        <f t="shared" si="196"/>
        <v>0</v>
      </c>
      <c r="AT456" s="149">
        <f t="shared" si="197"/>
        <v>0</v>
      </c>
      <c r="AU456" s="149">
        <f t="shared" si="198"/>
        <v>0</v>
      </c>
      <c r="AV456" s="149">
        <f t="shared" si="199"/>
        <v>0</v>
      </c>
      <c r="AW456" s="149">
        <f t="shared" si="200"/>
        <v>0</v>
      </c>
      <c r="AX456" s="149">
        <f t="shared" si="201"/>
        <v>0</v>
      </c>
      <c r="AY456" s="149">
        <f t="shared" si="202"/>
        <v>0</v>
      </c>
      <c r="AZ456" s="149">
        <f t="shared" si="203"/>
        <v>0</v>
      </c>
      <c r="BA456" s="149">
        <f>IFERROR(IF(VLOOKUP($D456,Listen!$A$2:$F$45,6,0)="Ja",AX456-MAX(AY456:AZ456),AX456-AY456),0)</f>
        <v>0</v>
      </c>
      <c r="BB456" s="149">
        <f t="shared" si="204"/>
        <v>0</v>
      </c>
      <c r="BC456" s="149">
        <f t="shared" si="205"/>
        <v>0</v>
      </c>
      <c r="BD456" s="149">
        <f t="shared" si="206"/>
        <v>0</v>
      </c>
      <c r="BE456" s="149">
        <f>IFERROR(IF(VLOOKUP($D456,Listen!$A$2:$F$45,6,0)="Ja",BB456-MAX(BC456:BD456),BB456-BC456),0)</f>
        <v>0</v>
      </c>
    </row>
    <row r="457" spans="1:57" x14ac:dyDescent="0.25">
      <c r="A457" s="142">
        <v>453</v>
      </c>
      <c r="B457" s="143" t="str">
        <f>IF(AND(E457&lt;&gt;0,D457&lt;&gt;0,F457&lt;&gt;0),IF(C457&lt;&gt;0,CONCATENATE(C457,"-AGr",VLOOKUP(D457,Listen!$A$2:$D$45,4,FALSE),"-",E457,"-",F457,),CONCATENATE("AGr",VLOOKUP(D457,Listen!$A$2:$D$45,4,FALSE),"-",E457,"-",F457)),"keine vollständige ID")</f>
        <v>keine vollständige ID</v>
      </c>
      <c r="C457" s="28"/>
      <c r="D457" s="144"/>
      <c r="E457" s="144"/>
      <c r="F457" s="151"/>
      <c r="G457" s="12"/>
      <c r="H457" s="12"/>
      <c r="I457" s="12"/>
      <c r="J457" s="12"/>
      <c r="K457" s="12"/>
      <c r="L457" s="145">
        <f>IF(E457&gt;A_Stammdaten!$B$12,0,G457+H457-J457)</f>
        <v>0</v>
      </c>
      <c r="M457" s="12"/>
      <c r="N457" s="12"/>
      <c r="O457" s="12"/>
      <c r="P457" s="45">
        <f t="shared" si="184"/>
        <v>0</v>
      </c>
      <c r="Q457" s="26"/>
      <c r="R457" s="26"/>
      <c r="S457" s="26"/>
      <c r="T457" s="26"/>
      <c r="U457" s="146"/>
      <c r="V457" s="26"/>
      <c r="W457" s="46" t="str">
        <f t="shared" si="185"/>
        <v>-</v>
      </c>
      <c r="X457" s="46" t="str">
        <f t="shared" si="186"/>
        <v>-</v>
      </c>
      <c r="Y457" s="46">
        <f>IF(ISBLANK($D457),0,VLOOKUP($D457,Listen!$A$2:$C$45,2,FALSE))</f>
        <v>0</v>
      </c>
      <c r="Z457" s="46">
        <f>IF(ISBLANK($D457),0,VLOOKUP($D457,Listen!$A$2:$C$45,3,FALSE))</f>
        <v>0</v>
      </c>
      <c r="AA457" s="35">
        <f t="shared" si="183"/>
        <v>0</v>
      </c>
      <c r="AB457" s="35">
        <f t="shared" si="183"/>
        <v>0</v>
      </c>
      <c r="AC457" s="35">
        <f>IFERROR(IF(OR($R457&lt;&gt;"Ja",VLOOKUP($D457,Listen!$A$2:$F$45,5,0)="Nein",E457&lt;IF(D457="LNG Anbindungsanlagen gemäß separater Festlegung",2022,2023)),$Y457,$W457),0)</f>
        <v>0</v>
      </c>
      <c r="AD457" s="35">
        <f>IFERROR(IF(OR($R457&lt;&gt;"Ja",VLOOKUP($D457,Listen!$A$2:$F$45,5,0)="Nein",E457&lt;IF(D457="LNG Anbindungsanlagen gemäß separater Festlegung",2022,2023)),$Y457,$W457),0)</f>
        <v>0</v>
      </c>
      <c r="AE457" s="35">
        <f>IFERROR(IF(OR($S457&lt;&gt;"Ja",VLOOKUP($D457,Listen!$A$2:$F$45,6,0)="Nein"),$Y457,$X457),0)</f>
        <v>0</v>
      </c>
      <c r="AF457" s="35">
        <f>IFERROR(IF(OR($S457&lt;&gt;"Ja",VLOOKUP($D457,Listen!$A$2:$F$45,6,0)="Nein"),$Y457,$X457),0)</f>
        <v>0</v>
      </c>
      <c r="AG457" s="35">
        <f>IFERROR(IF(OR($S457&lt;&gt;"Ja",VLOOKUP($D457,Listen!$A$2:$F$45,6,0)="Nein"),$Y457,$X457),0)</f>
        <v>0</v>
      </c>
      <c r="AH457" s="37">
        <f t="shared" si="187"/>
        <v>0</v>
      </c>
      <c r="AI457" s="147">
        <f>IFERROR(IF(VLOOKUP($D457,Listen!$A$2:$F$45,6,0)="Ja",MAX(BC457:BD457),D_SAV!$BC457),0)</f>
        <v>0</v>
      </c>
      <c r="AJ457" s="37">
        <f t="shared" si="188"/>
        <v>0</v>
      </c>
      <c r="AL457" s="149">
        <f t="shared" si="189"/>
        <v>0</v>
      </c>
      <c r="AM457" s="149">
        <f t="shared" si="190"/>
        <v>0</v>
      </c>
      <c r="AN457" s="149">
        <f t="shared" si="191"/>
        <v>0</v>
      </c>
      <c r="AO457" s="149">
        <f t="shared" si="192"/>
        <v>0</v>
      </c>
      <c r="AP457" s="149">
        <f t="shared" si="193"/>
        <v>0</v>
      </c>
      <c r="AQ457" s="149">
        <f t="shared" si="194"/>
        <v>0</v>
      </c>
      <c r="AR457" s="149">
        <f t="shared" si="195"/>
        <v>0</v>
      </c>
      <c r="AS457" s="149">
        <f t="shared" si="196"/>
        <v>0</v>
      </c>
      <c r="AT457" s="149">
        <f t="shared" si="197"/>
        <v>0</v>
      </c>
      <c r="AU457" s="149">
        <f t="shared" si="198"/>
        <v>0</v>
      </c>
      <c r="AV457" s="149">
        <f t="shared" si="199"/>
        <v>0</v>
      </c>
      <c r="AW457" s="149">
        <f t="shared" si="200"/>
        <v>0</v>
      </c>
      <c r="AX457" s="149">
        <f t="shared" si="201"/>
        <v>0</v>
      </c>
      <c r="AY457" s="149">
        <f t="shared" si="202"/>
        <v>0</v>
      </c>
      <c r="AZ457" s="149">
        <f t="shared" si="203"/>
        <v>0</v>
      </c>
      <c r="BA457" s="149">
        <f>IFERROR(IF(VLOOKUP($D457,Listen!$A$2:$F$45,6,0)="Ja",AX457-MAX(AY457:AZ457),AX457-AY457),0)</f>
        <v>0</v>
      </c>
      <c r="BB457" s="149">
        <f t="shared" si="204"/>
        <v>0</v>
      </c>
      <c r="BC457" s="149">
        <f t="shared" si="205"/>
        <v>0</v>
      </c>
      <c r="BD457" s="149">
        <f t="shared" si="206"/>
        <v>0</v>
      </c>
      <c r="BE457" s="149">
        <f>IFERROR(IF(VLOOKUP($D457,Listen!$A$2:$F$45,6,0)="Ja",BB457-MAX(BC457:BD457),BB457-BC457),0)</f>
        <v>0</v>
      </c>
    </row>
    <row r="458" spans="1:57" x14ac:dyDescent="0.25">
      <c r="A458" s="142">
        <v>454</v>
      </c>
      <c r="B458" s="143" t="str">
        <f>IF(AND(E458&lt;&gt;0,D458&lt;&gt;0,F458&lt;&gt;0),IF(C458&lt;&gt;0,CONCATENATE(C458,"-AGr",VLOOKUP(D458,Listen!$A$2:$D$45,4,FALSE),"-",E458,"-",F458,),CONCATENATE("AGr",VLOOKUP(D458,Listen!$A$2:$D$45,4,FALSE),"-",E458,"-",F458)),"keine vollständige ID")</f>
        <v>keine vollständige ID</v>
      </c>
      <c r="C458" s="28"/>
      <c r="D458" s="144"/>
      <c r="E458" s="144"/>
      <c r="F458" s="151"/>
      <c r="G458" s="12"/>
      <c r="H458" s="12"/>
      <c r="I458" s="12"/>
      <c r="J458" s="12"/>
      <c r="K458" s="12"/>
      <c r="L458" s="145">
        <f>IF(E458&gt;A_Stammdaten!$B$12,0,G458+H458-J458)</f>
        <v>0</v>
      </c>
      <c r="M458" s="12"/>
      <c r="N458" s="12"/>
      <c r="O458" s="12"/>
      <c r="P458" s="45">
        <f t="shared" si="184"/>
        <v>0</v>
      </c>
      <c r="Q458" s="26"/>
      <c r="R458" s="26"/>
      <c r="S458" s="26"/>
      <c r="T458" s="26"/>
      <c r="U458" s="146"/>
      <c r="V458" s="26"/>
      <c r="W458" s="46" t="str">
        <f t="shared" si="185"/>
        <v>-</v>
      </c>
      <c r="X458" s="46" t="str">
        <f t="shared" si="186"/>
        <v>-</v>
      </c>
      <c r="Y458" s="46">
        <f>IF(ISBLANK($D458),0,VLOOKUP($D458,Listen!$A$2:$C$45,2,FALSE))</f>
        <v>0</v>
      </c>
      <c r="Z458" s="46">
        <f>IF(ISBLANK($D458),0,VLOOKUP($D458,Listen!$A$2:$C$45,3,FALSE))</f>
        <v>0</v>
      </c>
      <c r="AA458" s="35">
        <f t="shared" si="183"/>
        <v>0</v>
      </c>
      <c r="AB458" s="35">
        <f t="shared" si="183"/>
        <v>0</v>
      </c>
      <c r="AC458" s="35">
        <f>IFERROR(IF(OR($R458&lt;&gt;"Ja",VLOOKUP($D458,Listen!$A$2:$F$45,5,0)="Nein",E458&lt;IF(D458="LNG Anbindungsanlagen gemäß separater Festlegung",2022,2023)),$Y458,$W458),0)</f>
        <v>0</v>
      </c>
      <c r="AD458" s="35">
        <f>IFERROR(IF(OR($R458&lt;&gt;"Ja",VLOOKUP($D458,Listen!$A$2:$F$45,5,0)="Nein",E458&lt;IF(D458="LNG Anbindungsanlagen gemäß separater Festlegung",2022,2023)),$Y458,$W458),0)</f>
        <v>0</v>
      </c>
      <c r="AE458" s="35">
        <f>IFERROR(IF(OR($S458&lt;&gt;"Ja",VLOOKUP($D458,Listen!$A$2:$F$45,6,0)="Nein"),$Y458,$X458),0)</f>
        <v>0</v>
      </c>
      <c r="AF458" s="35">
        <f>IFERROR(IF(OR($S458&lt;&gt;"Ja",VLOOKUP($D458,Listen!$A$2:$F$45,6,0)="Nein"),$Y458,$X458),0)</f>
        <v>0</v>
      </c>
      <c r="AG458" s="35">
        <f>IFERROR(IF(OR($S458&lt;&gt;"Ja",VLOOKUP($D458,Listen!$A$2:$F$45,6,0)="Nein"),$Y458,$X458),0)</f>
        <v>0</v>
      </c>
      <c r="AH458" s="37">
        <f t="shared" si="187"/>
        <v>0</v>
      </c>
      <c r="AI458" s="147">
        <f>IFERROR(IF(VLOOKUP($D458,Listen!$A$2:$F$45,6,0)="Ja",MAX(BC458:BD458),D_SAV!$BC458),0)</f>
        <v>0</v>
      </c>
      <c r="AJ458" s="37">
        <f t="shared" si="188"/>
        <v>0</v>
      </c>
      <c r="AL458" s="149">
        <f t="shared" si="189"/>
        <v>0</v>
      </c>
      <c r="AM458" s="149">
        <f t="shared" si="190"/>
        <v>0</v>
      </c>
      <c r="AN458" s="149">
        <f t="shared" si="191"/>
        <v>0</v>
      </c>
      <c r="AO458" s="149">
        <f t="shared" si="192"/>
        <v>0</v>
      </c>
      <c r="AP458" s="149">
        <f t="shared" si="193"/>
        <v>0</v>
      </c>
      <c r="AQ458" s="149">
        <f t="shared" si="194"/>
        <v>0</v>
      </c>
      <c r="AR458" s="149">
        <f t="shared" si="195"/>
        <v>0</v>
      </c>
      <c r="AS458" s="149">
        <f t="shared" si="196"/>
        <v>0</v>
      </c>
      <c r="AT458" s="149">
        <f t="shared" si="197"/>
        <v>0</v>
      </c>
      <c r="AU458" s="149">
        <f t="shared" si="198"/>
        <v>0</v>
      </c>
      <c r="AV458" s="149">
        <f t="shared" si="199"/>
        <v>0</v>
      </c>
      <c r="AW458" s="149">
        <f t="shared" si="200"/>
        <v>0</v>
      </c>
      <c r="AX458" s="149">
        <f t="shared" si="201"/>
        <v>0</v>
      </c>
      <c r="AY458" s="149">
        <f t="shared" si="202"/>
        <v>0</v>
      </c>
      <c r="AZ458" s="149">
        <f t="shared" si="203"/>
        <v>0</v>
      </c>
      <c r="BA458" s="149">
        <f>IFERROR(IF(VLOOKUP($D458,Listen!$A$2:$F$45,6,0)="Ja",AX458-MAX(AY458:AZ458),AX458-AY458),0)</f>
        <v>0</v>
      </c>
      <c r="BB458" s="149">
        <f t="shared" si="204"/>
        <v>0</v>
      </c>
      <c r="BC458" s="149">
        <f t="shared" si="205"/>
        <v>0</v>
      </c>
      <c r="BD458" s="149">
        <f t="shared" si="206"/>
        <v>0</v>
      </c>
      <c r="BE458" s="149">
        <f>IFERROR(IF(VLOOKUP($D458,Listen!$A$2:$F$45,6,0)="Ja",BB458-MAX(BC458:BD458),BB458-BC458),0)</f>
        <v>0</v>
      </c>
    </row>
    <row r="459" spans="1:57" x14ac:dyDescent="0.25">
      <c r="A459" s="142">
        <v>455</v>
      </c>
      <c r="B459" s="143" t="str">
        <f>IF(AND(E459&lt;&gt;0,D459&lt;&gt;0,F459&lt;&gt;0),IF(C459&lt;&gt;0,CONCATENATE(C459,"-AGr",VLOOKUP(D459,Listen!$A$2:$D$45,4,FALSE),"-",E459,"-",F459,),CONCATENATE("AGr",VLOOKUP(D459,Listen!$A$2:$D$45,4,FALSE),"-",E459,"-",F459)),"keine vollständige ID")</f>
        <v>keine vollständige ID</v>
      </c>
      <c r="C459" s="28"/>
      <c r="D459" s="144"/>
      <c r="E459" s="144"/>
      <c r="F459" s="151"/>
      <c r="G459" s="12"/>
      <c r="H459" s="12"/>
      <c r="I459" s="12"/>
      <c r="J459" s="12"/>
      <c r="K459" s="12"/>
      <c r="L459" s="145">
        <f>IF(E459&gt;A_Stammdaten!$B$12,0,G459+H459-J459)</f>
        <v>0</v>
      </c>
      <c r="M459" s="12"/>
      <c r="N459" s="12"/>
      <c r="O459" s="12"/>
      <c r="P459" s="45">
        <f t="shared" si="184"/>
        <v>0</v>
      </c>
      <c r="Q459" s="26"/>
      <c r="R459" s="26"/>
      <c r="S459" s="26"/>
      <c r="T459" s="26"/>
      <c r="U459" s="146"/>
      <c r="V459" s="26"/>
      <c r="W459" s="46" t="str">
        <f t="shared" si="185"/>
        <v>-</v>
      </c>
      <c r="X459" s="46" t="str">
        <f t="shared" si="186"/>
        <v>-</v>
      </c>
      <c r="Y459" s="46">
        <f>IF(ISBLANK($D459),0,VLOOKUP($D459,Listen!$A$2:$C$45,2,FALSE))</f>
        <v>0</v>
      </c>
      <c r="Z459" s="46">
        <f>IF(ISBLANK($D459),0,VLOOKUP($D459,Listen!$A$2:$C$45,3,FALSE))</f>
        <v>0</v>
      </c>
      <c r="AA459" s="35">
        <f t="shared" si="183"/>
        <v>0</v>
      </c>
      <c r="AB459" s="35">
        <f t="shared" si="183"/>
        <v>0</v>
      </c>
      <c r="AC459" s="35">
        <f>IFERROR(IF(OR($R459&lt;&gt;"Ja",VLOOKUP($D459,Listen!$A$2:$F$45,5,0)="Nein",E459&lt;IF(D459="LNG Anbindungsanlagen gemäß separater Festlegung",2022,2023)),$Y459,$W459),0)</f>
        <v>0</v>
      </c>
      <c r="AD459" s="35">
        <f>IFERROR(IF(OR($R459&lt;&gt;"Ja",VLOOKUP($D459,Listen!$A$2:$F$45,5,0)="Nein",E459&lt;IF(D459="LNG Anbindungsanlagen gemäß separater Festlegung",2022,2023)),$Y459,$W459),0)</f>
        <v>0</v>
      </c>
      <c r="AE459" s="35">
        <f>IFERROR(IF(OR($S459&lt;&gt;"Ja",VLOOKUP($D459,Listen!$A$2:$F$45,6,0)="Nein"),$Y459,$X459),0)</f>
        <v>0</v>
      </c>
      <c r="AF459" s="35">
        <f>IFERROR(IF(OR($S459&lt;&gt;"Ja",VLOOKUP($D459,Listen!$A$2:$F$45,6,0)="Nein"),$Y459,$X459),0)</f>
        <v>0</v>
      </c>
      <c r="AG459" s="35">
        <f>IFERROR(IF(OR($S459&lt;&gt;"Ja",VLOOKUP($D459,Listen!$A$2:$F$45,6,0)="Nein"),$Y459,$X459),0)</f>
        <v>0</v>
      </c>
      <c r="AH459" s="37">
        <f t="shared" si="187"/>
        <v>0</v>
      </c>
      <c r="AI459" s="147">
        <f>IFERROR(IF(VLOOKUP($D459,Listen!$A$2:$F$45,6,0)="Ja",MAX(BC459:BD459),D_SAV!$BC459),0)</f>
        <v>0</v>
      </c>
      <c r="AJ459" s="37">
        <f t="shared" si="188"/>
        <v>0</v>
      </c>
      <c r="AL459" s="149">
        <f t="shared" si="189"/>
        <v>0</v>
      </c>
      <c r="AM459" s="149">
        <f t="shared" si="190"/>
        <v>0</v>
      </c>
      <c r="AN459" s="149">
        <f t="shared" si="191"/>
        <v>0</v>
      </c>
      <c r="AO459" s="149">
        <f t="shared" si="192"/>
        <v>0</v>
      </c>
      <c r="AP459" s="149">
        <f t="shared" si="193"/>
        <v>0</v>
      </c>
      <c r="AQ459" s="149">
        <f t="shared" si="194"/>
        <v>0</v>
      </c>
      <c r="AR459" s="149">
        <f t="shared" si="195"/>
        <v>0</v>
      </c>
      <c r="AS459" s="149">
        <f t="shared" si="196"/>
        <v>0</v>
      </c>
      <c r="AT459" s="149">
        <f t="shared" si="197"/>
        <v>0</v>
      </c>
      <c r="AU459" s="149">
        <f t="shared" si="198"/>
        <v>0</v>
      </c>
      <c r="AV459" s="149">
        <f t="shared" si="199"/>
        <v>0</v>
      </c>
      <c r="AW459" s="149">
        <f t="shared" si="200"/>
        <v>0</v>
      </c>
      <c r="AX459" s="149">
        <f t="shared" si="201"/>
        <v>0</v>
      </c>
      <c r="AY459" s="149">
        <f t="shared" si="202"/>
        <v>0</v>
      </c>
      <c r="AZ459" s="149">
        <f t="shared" si="203"/>
        <v>0</v>
      </c>
      <c r="BA459" s="149">
        <f>IFERROR(IF(VLOOKUP($D459,Listen!$A$2:$F$45,6,0)="Ja",AX459-MAX(AY459:AZ459),AX459-AY459),0)</f>
        <v>0</v>
      </c>
      <c r="BB459" s="149">
        <f t="shared" si="204"/>
        <v>0</v>
      </c>
      <c r="BC459" s="149">
        <f t="shared" si="205"/>
        <v>0</v>
      </c>
      <c r="BD459" s="149">
        <f t="shared" si="206"/>
        <v>0</v>
      </c>
      <c r="BE459" s="149">
        <f>IFERROR(IF(VLOOKUP($D459,Listen!$A$2:$F$45,6,0)="Ja",BB459-MAX(BC459:BD459),BB459-BC459),0)</f>
        <v>0</v>
      </c>
    </row>
    <row r="460" spans="1:57" x14ac:dyDescent="0.25">
      <c r="A460" s="142">
        <v>456</v>
      </c>
      <c r="B460" s="143" t="str">
        <f>IF(AND(E460&lt;&gt;0,D460&lt;&gt;0,F460&lt;&gt;0),IF(C460&lt;&gt;0,CONCATENATE(C460,"-AGr",VLOOKUP(D460,Listen!$A$2:$D$45,4,FALSE),"-",E460,"-",F460,),CONCATENATE("AGr",VLOOKUP(D460,Listen!$A$2:$D$45,4,FALSE),"-",E460,"-",F460)),"keine vollständige ID")</f>
        <v>keine vollständige ID</v>
      </c>
      <c r="C460" s="28"/>
      <c r="D460" s="144"/>
      <c r="E460" s="144"/>
      <c r="F460" s="151"/>
      <c r="G460" s="12"/>
      <c r="H460" s="12"/>
      <c r="I460" s="12"/>
      <c r="J460" s="12"/>
      <c r="K460" s="12"/>
      <c r="L460" s="145">
        <f>IF(E460&gt;A_Stammdaten!$B$12,0,G460+H460-J460)</f>
        <v>0</v>
      </c>
      <c r="M460" s="12"/>
      <c r="N460" s="12"/>
      <c r="O460" s="12"/>
      <c r="P460" s="45">
        <f t="shared" si="184"/>
        <v>0</v>
      </c>
      <c r="Q460" s="26"/>
      <c r="R460" s="26"/>
      <c r="S460" s="26"/>
      <c r="T460" s="26"/>
      <c r="U460" s="146"/>
      <c r="V460" s="26"/>
      <c r="W460" s="46" t="str">
        <f t="shared" si="185"/>
        <v>-</v>
      </c>
      <c r="X460" s="46" t="str">
        <f t="shared" si="186"/>
        <v>-</v>
      </c>
      <c r="Y460" s="46">
        <f>IF(ISBLANK($D460),0,VLOOKUP($D460,Listen!$A$2:$C$45,2,FALSE))</f>
        <v>0</v>
      </c>
      <c r="Z460" s="46">
        <f>IF(ISBLANK($D460),0,VLOOKUP($D460,Listen!$A$2:$C$45,3,FALSE))</f>
        <v>0</v>
      </c>
      <c r="AA460" s="35">
        <f t="shared" si="183"/>
        <v>0</v>
      </c>
      <c r="AB460" s="35">
        <f t="shared" si="183"/>
        <v>0</v>
      </c>
      <c r="AC460" s="35">
        <f>IFERROR(IF(OR($R460&lt;&gt;"Ja",VLOOKUP($D460,Listen!$A$2:$F$45,5,0)="Nein",E460&lt;IF(D460="LNG Anbindungsanlagen gemäß separater Festlegung",2022,2023)),$Y460,$W460),0)</f>
        <v>0</v>
      </c>
      <c r="AD460" s="35">
        <f>IFERROR(IF(OR($R460&lt;&gt;"Ja",VLOOKUP($D460,Listen!$A$2:$F$45,5,0)="Nein",E460&lt;IF(D460="LNG Anbindungsanlagen gemäß separater Festlegung",2022,2023)),$Y460,$W460),0)</f>
        <v>0</v>
      </c>
      <c r="AE460" s="35">
        <f>IFERROR(IF(OR($S460&lt;&gt;"Ja",VLOOKUP($D460,Listen!$A$2:$F$45,6,0)="Nein"),$Y460,$X460),0)</f>
        <v>0</v>
      </c>
      <c r="AF460" s="35">
        <f>IFERROR(IF(OR($S460&lt;&gt;"Ja",VLOOKUP($D460,Listen!$A$2:$F$45,6,0)="Nein"),$Y460,$X460),0)</f>
        <v>0</v>
      </c>
      <c r="AG460" s="35">
        <f>IFERROR(IF(OR($S460&lt;&gt;"Ja",VLOOKUP($D460,Listen!$A$2:$F$45,6,0)="Nein"),$Y460,$X460),0)</f>
        <v>0</v>
      </c>
      <c r="AH460" s="37">
        <f t="shared" si="187"/>
        <v>0</v>
      </c>
      <c r="AI460" s="147">
        <f>IFERROR(IF(VLOOKUP($D460,Listen!$A$2:$F$45,6,0)="Ja",MAX(BC460:BD460),D_SAV!$BC460),0)</f>
        <v>0</v>
      </c>
      <c r="AJ460" s="37">
        <f t="shared" si="188"/>
        <v>0</v>
      </c>
      <c r="AL460" s="149">
        <f t="shared" si="189"/>
        <v>0</v>
      </c>
      <c r="AM460" s="149">
        <f t="shared" si="190"/>
        <v>0</v>
      </c>
      <c r="AN460" s="149">
        <f t="shared" si="191"/>
        <v>0</v>
      </c>
      <c r="AO460" s="149">
        <f t="shared" si="192"/>
        <v>0</v>
      </c>
      <c r="AP460" s="149">
        <f t="shared" si="193"/>
        <v>0</v>
      </c>
      <c r="AQ460" s="149">
        <f t="shared" si="194"/>
        <v>0</v>
      </c>
      <c r="AR460" s="149">
        <f t="shared" si="195"/>
        <v>0</v>
      </c>
      <c r="AS460" s="149">
        <f t="shared" si="196"/>
        <v>0</v>
      </c>
      <c r="AT460" s="149">
        <f t="shared" si="197"/>
        <v>0</v>
      </c>
      <c r="AU460" s="149">
        <f t="shared" si="198"/>
        <v>0</v>
      </c>
      <c r="AV460" s="149">
        <f t="shared" si="199"/>
        <v>0</v>
      </c>
      <c r="AW460" s="149">
        <f t="shared" si="200"/>
        <v>0</v>
      </c>
      <c r="AX460" s="149">
        <f t="shared" si="201"/>
        <v>0</v>
      </c>
      <c r="AY460" s="149">
        <f t="shared" si="202"/>
        <v>0</v>
      </c>
      <c r="AZ460" s="149">
        <f t="shared" si="203"/>
        <v>0</v>
      </c>
      <c r="BA460" s="149">
        <f>IFERROR(IF(VLOOKUP($D460,Listen!$A$2:$F$45,6,0)="Ja",AX460-MAX(AY460:AZ460),AX460-AY460),0)</f>
        <v>0</v>
      </c>
      <c r="BB460" s="149">
        <f t="shared" si="204"/>
        <v>0</v>
      </c>
      <c r="BC460" s="149">
        <f t="shared" si="205"/>
        <v>0</v>
      </c>
      <c r="BD460" s="149">
        <f t="shared" si="206"/>
        <v>0</v>
      </c>
      <c r="BE460" s="149">
        <f>IFERROR(IF(VLOOKUP($D460,Listen!$A$2:$F$45,6,0)="Ja",BB460-MAX(BC460:BD460),BB460-BC460),0)</f>
        <v>0</v>
      </c>
    </row>
    <row r="461" spans="1:57" x14ac:dyDescent="0.25">
      <c r="A461" s="142">
        <v>457</v>
      </c>
      <c r="B461" s="143" t="str">
        <f>IF(AND(E461&lt;&gt;0,D461&lt;&gt;0,F461&lt;&gt;0),IF(C461&lt;&gt;0,CONCATENATE(C461,"-AGr",VLOOKUP(D461,Listen!$A$2:$D$45,4,FALSE),"-",E461,"-",F461,),CONCATENATE("AGr",VLOOKUP(D461,Listen!$A$2:$D$45,4,FALSE),"-",E461,"-",F461)),"keine vollständige ID")</f>
        <v>keine vollständige ID</v>
      </c>
      <c r="C461" s="28"/>
      <c r="D461" s="144"/>
      <c r="E461" s="144"/>
      <c r="F461" s="151"/>
      <c r="G461" s="12"/>
      <c r="H461" s="12"/>
      <c r="I461" s="12"/>
      <c r="J461" s="12"/>
      <c r="K461" s="12"/>
      <c r="L461" s="145">
        <f>IF(E461&gt;A_Stammdaten!$B$12,0,G461+H461-J461)</f>
        <v>0</v>
      </c>
      <c r="M461" s="12"/>
      <c r="N461" s="12"/>
      <c r="O461" s="12"/>
      <c r="P461" s="45">
        <f t="shared" si="184"/>
        <v>0</v>
      </c>
      <c r="Q461" s="26"/>
      <c r="R461" s="26"/>
      <c r="S461" s="26"/>
      <c r="T461" s="26"/>
      <c r="U461" s="146"/>
      <c r="V461" s="26"/>
      <c r="W461" s="46" t="str">
        <f t="shared" si="185"/>
        <v>-</v>
      </c>
      <c r="X461" s="46" t="str">
        <f t="shared" si="186"/>
        <v>-</v>
      </c>
      <c r="Y461" s="46">
        <f>IF(ISBLANK($D461),0,VLOOKUP($D461,Listen!$A$2:$C$45,2,FALSE))</f>
        <v>0</v>
      </c>
      <c r="Z461" s="46">
        <f>IF(ISBLANK($D461),0,VLOOKUP($D461,Listen!$A$2:$C$45,3,FALSE))</f>
        <v>0</v>
      </c>
      <c r="AA461" s="35">
        <f t="shared" si="183"/>
        <v>0</v>
      </c>
      <c r="AB461" s="35">
        <f t="shared" si="183"/>
        <v>0</v>
      </c>
      <c r="AC461" s="35">
        <f>IFERROR(IF(OR($R461&lt;&gt;"Ja",VLOOKUP($D461,Listen!$A$2:$F$45,5,0)="Nein",E461&lt;IF(D461="LNG Anbindungsanlagen gemäß separater Festlegung",2022,2023)),$Y461,$W461),0)</f>
        <v>0</v>
      </c>
      <c r="AD461" s="35">
        <f>IFERROR(IF(OR($R461&lt;&gt;"Ja",VLOOKUP($D461,Listen!$A$2:$F$45,5,0)="Nein",E461&lt;IF(D461="LNG Anbindungsanlagen gemäß separater Festlegung",2022,2023)),$Y461,$W461),0)</f>
        <v>0</v>
      </c>
      <c r="AE461" s="35">
        <f>IFERROR(IF(OR($S461&lt;&gt;"Ja",VLOOKUP($D461,Listen!$A$2:$F$45,6,0)="Nein"),$Y461,$X461),0)</f>
        <v>0</v>
      </c>
      <c r="AF461" s="35">
        <f>IFERROR(IF(OR($S461&lt;&gt;"Ja",VLOOKUP($D461,Listen!$A$2:$F$45,6,0)="Nein"),$Y461,$X461),0)</f>
        <v>0</v>
      </c>
      <c r="AG461" s="35">
        <f>IFERROR(IF(OR($S461&lt;&gt;"Ja",VLOOKUP($D461,Listen!$A$2:$F$45,6,0)="Nein"),$Y461,$X461),0)</f>
        <v>0</v>
      </c>
      <c r="AH461" s="37">
        <f t="shared" si="187"/>
        <v>0</v>
      </c>
      <c r="AI461" s="147">
        <f>IFERROR(IF(VLOOKUP($D461,Listen!$A$2:$F$45,6,0)="Ja",MAX(BC461:BD461),D_SAV!$BC461),0)</f>
        <v>0</v>
      </c>
      <c r="AJ461" s="37">
        <f t="shared" si="188"/>
        <v>0</v>
      </c>
      <c r="AL461" s="149">
        <f t="shared" si="189"/>
        <v>0</v>
      </c>
      <c r="AM461" s="149">
        <f t="shared" si="190"/>
        <v>0</v>
      </c>
      <c r="AN461" s="149">
        <f t="shared" si="191"/>
        <v>0</v>
      </c>
      <c r="AO461" s="149">
        <f t="shared" si="192"/>
        <v>0</v>
      </c>
      <c r="AP461" s="149">
        <f t="shared" si="193"/>
        <v>0</v>
      </c>
      <c r="AQ461" s="149">
        <f t="shared" si="194"/>
        <v>0</v>
      </c>
      <c r="AR461" s="149">
        <f t="shared" si="195"/>
        <v>0</v>
      </c>
      <c r="AS461" s="149">
        <f t="shared" si="196"/>
        <v>0</v>
      </c>
      <c r="AT461" s="149">
        <f t="shared" si="197"/>
        <v>0</v>
      </c>
      <c r="AU461" s="149">
        <f t="shared" si="198"/>
        <v>0</v>
      </c>
      <c r="AV461" s="149">
        <f t="shared" si="199"/>
        <v>0</v>
      </c>
      <c r="AW461" s="149">
        <f t="shared" si="200"/>
        <v>0</v>
      </c>
      <c r="AX461" s="149">
        <f t="shared" si="201"/>
        <v>0</v>
      </c>
      <c r="AY461" s="149">
        <f t="shared" si="202"/>
        <v>0</v>
      </c>
      <c r="AZ461" s="149">
        <f t="shared" si="203"/>
        <v>0</v>
      </c>
      <c r="BA461" s="149">
        <f>IFERROR(IF(VLOOKUP($D461,Listen!$A$2:$F$45,6,0)="Ja",AX461-MAX(AY461:AZ461),AX461-AY461),0)</f>
        <v>0</v>
      </c>
      <c r="BB461" s="149">
        <f t="shared" si="204"/>
        <v>0</v>
      </c>
      <c r="BC461" s="149">
        <f t="shared" si="205"/>
        <v>0</v>
      </c>
      <c r="BD461" s="149">
        <f t="shared" si="206"/>
        <v>0</v>
      </c>
      <c r="BE461" s="149">
        <f>IFERROR(IF(VLOOKUP($D461,Listen!$A$2:$F$45,6,0)="Ja",BB461-MAX(BC461:BD461),BB461-BC461),0)</f>
        <v>0</v>
      </c>
    </row>
    <row r="462" spans="1:57" x14ac:dyDescent="0.25">
      <c r="A462" s="142">
        <v>458</v>
      </c>
      <c r="B462" s="143" t="str">
        <f>IF(AND(E462&lt;&gt;0,D462&lt;&gt;0,F462&lt;&gt;0),IF(C462&lt;&gt;0,CONCATENATE(C462,"-AGr",VLOOKUP(D462,Listen!$A$2:$D$45,4,FALSE),"-",E462,"-",F462,),CONCATENATE("AGr",VLOOKUP(D462,Listen!$A$2:$D$45,4,FALSE),"-",E462,"-",F462)),"keine vollständige ID")</f>
        <v>keine vollständige ID</v>
      </c>
      <c r="C462" s="28"/>
      <c r="D462" s="144"/>
      <c r="E462" s="144"/>
      <c r="F462" s="151"/>
      <c r="G462" s="12"/>
      <c r="H462" s="12"/>
      <c r="I462" s="12"/>
      <c r="J462" s="12"/>
      <c r="K462" s="12"/>
      <c r="L462" s="145">
        <f>IF(E462&gt;A_Stammdaten!$B$12,0,G462+H462-J462)</f>
        <v>0</v>
      </c>
      <c r="M462" s="12"/>
      <c r="N462" s="12"/>
      <c r="O462" s="12"/>
      <c r="P462" s="45">
        <f t="shared" si="184"/>
        <v>0</v>
      </c>
      <c r="Q462" s="26"/>
      <c r="R462" s="26"/>
      <c r="S462" s="26"/>
      <c r="T462" s="26"/>
      <c r="U462" s="146"/>
      <c r="V462" s="26"/>
      <c r="W462" s="46" t="str">
        <f t="shared" si="185"/>
        <v>-</v>
      </c>
      <c r="X462" s="46" t="str">
        <f t="shared" si="186"/>
        <v>-</v>
      </c>
      <c r="Y462" s="46">
        <f>IF(ISBLANK($D462),0,VLOOKUP($D462,Listen!$A$2:$C$45,2,FALSE))</f>
        <v>0</v>
      </c>
      <c r="Z462" s="46">
        <f>IF(ISBLANK($D462),0,VLOOKUP($D462,Listen!$A$2:$C$45,3,FALSE))</f>
        <v>0</v>
      </c>
      <c r="AA462" s="35">
        <f t="shared" si="183"/>
        <v>0</v>
      </c>
      <c r="AB462" s="35">
        <f t="shared" si="183"/>
        <v>0</v>
      </c>
      <c r="AC462" s="35">
        <f>IFERROR(IF(OR($R462&lt;&gt;"Ja",VLOOKUP($D462,Listen!$A$2:$F$45,5,0)="Nein",E462&lt;IF(D462="LNG Anbindungsanlagen gemäß separater Festlegung",2022,2023)),$Y462,$W462),0)</f>
        <v>0</v>
      </c>
      <c r="AD462" s="35">
        <f>IFERROR(IF(OR($R462&lt;&gt;"Ja",VLOOKUP($D462,Listen!$A$2:$F$45,5,0)="Nein",E462&lt;IF(D462="LNG Anbindungsanlagen gemäß separater Festlegung",2022,2023)),$Y462,$W462),0)</f>
        <v>0</v>
      </c>
      <c r="AE462" s="35">
        <f>IFERROR(IF(OR($S462&lt;&gt;"Ja",VLOOKUP($D462,Listen!$A$2:$F$45,6,0)="Nein"),$Y462,$X462),0)</f>
        <v>0</v>
      </c>
      <c r="AF462" s="35">
        <f>IFERROR(IF(OR($S462&lt;&gt;"Ja",VLOOKUP($D462,Listen!$A$2:$F$45,6,0)="Nein"),$Y462,$X462),0)</f>
        <v>0</v>
      </c>
      <c r="AG462" s="35">
        <f>IFERROR(IF(OR($S462&lt;&gt;"Ja",VLOOKUP($D462,Listen!$A$2:$F$45,6,0)="Nein"),$Y462,$X462),0)</f>
        <v>0</v>
      </c>
      <c r="AH462" s="37">
        <f t="shared" si="187"/>
        <v>0</v>
      </c>
      <c r="AI462" s="147">
        <f>IFERROR(IF(VLOOKUP($D462,Listen!$A$2:$F$45,6,0)="Ja",MAX(BC462:BD462),D_SAV!$BC462),0)</f>
        <v>0</v>
      </c>
      <c r="AJ462" s="37">
        <f t="shared" si="188"/>
        <v>0</v>
      </c>
      <c r="AL462" s="149">
        <f t="shared" si="189"/>
        <v>0</v>
      </c>
      <c r="AM462" s="149">
        <f t="shared" si="190"/>
        <v>0</v>
      </c>
      <c r="AN462" s="149">
        <f t="shared" si="191"/>
        <v>0</v>
      </c>
      <c r="AO462" s="149">
        <f t="shared" si="192"/>
        <v>0</v>
      </c>
      <c r="AP462" s="149">
        <f t="shared" si="193"/>
        <v>0</v>
      </c>
      <c r="AQ462" s="149">
        <f t="shared" si="194"/>
        <v>0</v>
      </c>
      <c r="AR462" s="149">
        <f t="shared" si="195"/>
        <v>0</v>
      </c>
      <c r="AS462" s="149">
        <f t="shared" si="196"/>
        <v>0</v>
      </c>
      <c r="AT462" s="149">
        <f t="shared" si="197"/>
        <v>0</v>
      </c>
      <c r="AU462" s="149">
        <f t="shared" si="198"/>
        <v>0</v>
      </c>
      <c r="AV462" s="149">
        <f t="shared" si="199"/>
        <v>0</v>
      </c>
      <c r="AW462" s="149">
        <f t="shared" si="200"/>
        <v>0</v>
      </c>
      <c r="AX462" s="149">
        <f t="shared" si="201"/>
        <v>0</v>
      </c>
      <c r="AY462" s="149">
        <f t="shared" si="202"/>
        <v>0</v>
      </c>
      <c r="AZ462" s="149">
        <f t="shared" si="203"/>
        <v>0</v>
      </c>
      <c r="BA462" s="149">
        <f>IFERROR(IF(VLOOKUP($D462,Listen!$A$2:$F$45,6,0)="Ja",AX462-MAX(AY462:AZ462),AX462-AY462),0)</f>
        <v>0</v>
      </c>
      <c r="BB462" s="149">
        <f t="shared" si="204"/>
        <v>0</v>
      </c>
      <c r="BC462" s="149">
        <f t="shared" si="205"/>
        <v>0</v>
      </c>
      <c r="BD462" s="149">
        <f t="shared" si="206"/>
        <v>0</v>
      </c>
      <c r="BE462" s="149">
        <f>IFERROR(IF(VLOOKUP($D462,Listen!$A$2:$F$45,6,0)="Ja",BB462-MAX(BC462:BD462),BB462-BC462),0)</f>
        <v>0</v>
      </c>
    </row>
    <row r="463" spans="1:57" x14ac:dyDescent="0.25">
      <c r="A463" s="142">
        <v>459</v>
      </c>
      <c r="B463" s="143" t="str">
        <f>IF(AND(E463&lt;&gt;0,D463&lt;&gt;0,F463&lt;&gt;0),IF(C463&lt;&gt;0,CONCATENATE(C463,"-AGr",VLOOKUP(D463,Listen!$A$2:$D$45,4,FALSE),"-",E463,"-",F463,),CONCATENATE("AGr",VLOOKUP(D463,Listen!$A$2:$D$45,4,FALSE),"-",E463,"-",F463)),"keine vollständige ID")</f>
        <v>keine vollständige ID</v>
      </c>
      <c r="C463" s="28"/>
      <c r="D463" s="144"/>
      <c r="E463" s="144"/>
      <c r="F463" s="151"/>
      <c r="G463" s="12"/>
      <c r="H463" s="12"/>
      <c r="I463" s="12"/>
      <c r="J463" s="12"/>
      <c r="K463" s="12"/>
      <c r="L463" s="145">
        <f>IF(E463&gt;A_Stammdaten!$B$12,0,G463+H463-J463)</f>
        <v>0</v>
      </c>
      <c r="M463" s="12"/>
      <c r="N463" s="12"/>
      <c r="O463" s="12"/>
      <c r="P463" s="45">
        <f t="shared" si="184"/>
        <v>0</v>
      </c>
      <c r="Q463" s="26"/>
      <c r="R463" s="26"/>
      <c r="S463" s="26"/>
      <c r="T463" s="26"/>
      <c r="U463" s="146"/>
      <c r="V463" s="26"/>
      <c r="W463" s="46" t="str">
        <f t="shared" si="185"/>
        <v>-</v>
      </c>
      <c r="X463" s="46" t="str">
        <f t="shared" si="186"/>
        <v>-</v>
      </c>
      <c r="Y463" s="46">
        <f>IF(ISBLANK($D463),0,VLOOKUP($D463,Listen!$A$2:$C$45,2,FALSE))</f>
        <v>0</v>
      </c>
      <c r="Z463" s="46">
        <f>IF(ISBLANK($D463),0,VLOOKUP($D463,Listen!$A$2:$C$45,3,FALSE))</f>
        <v>0</v>
      </c>
      <c r="AA463" s="35">
        <f t="shared" si="183"/>
        <v>0</v>
      </c>
      <c r="AB463" s="35">
        <f t="shared" si="183"/>
        <v>0</v>
      </c>
      <c r="AC463" s="35">
        <f>IFERROR(IF(OR($R463&lt;&gt;"Ja",VLOOKUP($D463,Listen!$A$2:$F$45,5,0)="Nein",E463&lt;IF(D463="LNG Anbindungsanlagen gemäß separater Festlegung",2022,2023)),$Y463,$W463),0)</f>
        <v>0</v>
      </c>
      <c r="AD463" s="35">
        <f>IFERROR(IF(OR($R463&lt;&gt;"Ja",VLOOKUP($D463,Listen!$A$2:$F$45,5,0)="Nein",E463&lt;IF(D463="LNG Anbindungsanlagen gemäß separater Festlegung",2022,2023)),$Y463,$W463),0)</f>
        <v>0</v>
      </c>
      <c r="AE463" s="35">
        <f>IFERROR(IF(OR($S463&lt;&gt;"Ja",VLOOKUP($D463,Listen!$A$2:$F$45,6,0)="Nein"),$Y463,$X463),0)</f>
        <v>0</v>
      </c>
      <c r="AF463" s="35">
        <f>IFERROR(IF(OR($S463&lt;&gt;"Ja",VLOOKUP($D463,Listen!$A$2:$F$45,6,0)="Nein"),$Y463,$X463),0)</f>
        <v>0</v>
      </c>
      <c r="AG463" s="35">
        <f>IFERROR(IF(OR($S463&lt;&gt;"Ja",VLOOKUP($D463,Listen!$A$2:$F$45,6,0)="Nein"),$Y463,$X463),0)</f>
        <v>0</v>
      </c>
      <c r="AH463" s="37">
        <f t="shared" si="187"/>
        <v>0</v>
      </c>
      <c r="AI463" s="147">
        <f>IFERROR(IF(VLOOKUP($D463,Listen!$A$2:$F$45,6,0)="Ja",MAX(BC463:BD463),D_SAV!$BC463),0)</f>
        <v>0</v>
      </c>
      <c r="AJ463" s="37">
        <f t="shared" si="188"/>
        <v>0</v>
      </c>
      <c r="AL463" s="149">
        <f t="shared" si="189"/>
        <v>0</v>
      </c>
      <c r="AM463" s="149">
        <f t="shared" si="190"/>
        <v>0</v>
      </c>
      <c r="AN463" s="149">
        <f t="shared" si="191"/>
        <v>0</v>
      </c>
      <c r="AO463" s="149">
        <f t="shared" si="192"/>
        <v>0</v>
      </c>
      <c r="AP463" s="149">
        <f t="shared" si="193"/>
        <v>0</v>
      </c>
      <c r="AQ463" s="149">
        <f t="shared" si="194"/>
        <v>0</v>
      </c>
      <c r="AR463" s="149">
        <f t="shared" si="195"/>
        <v>0</v>
      </c>
      <c r="AS463" s="149">
        <f t="shared" si="196"/>
        <v>0</v>
      </c>
      <c r="AT463" s="149">
        <f t="shared" si="197"/>
        <v>0</v>
      </c>
      <c r="AU463" s="149">
        <f t="shared" si="198"/>
        <v>0</v>
      </c>
      <c r="AV463" s="149">
        <f t="shared" si="199"/>
        <v>0</v>
      </c>
      <c r="AW463" s="149">
        <f t="shared" si="200"/>
        <v>0</v>
      </c>
      <c r="AX463" s="149">
        <f t="shared" si="201"/>
        <v>0</v>
      </c>
      <c r="AY463" s="149">
        <f t="shared" si="202"/>
        <v>0</v>
      </c>
      <c r="AZ463" s="149">
        <f t="shared" si="203"/>
        <v>0</v>
      </c>
      <c r="BA463" s="149">
        <f>IFERROR(IF(VLOOKUP($D463,Listen!$A$2:$F$45,6,0)="Ja",AX463-MAX(AY463:AZ463),AX463-AY463),0)</f>
        <v>0</v>
      </c>
      <c r="BB463" s="149">
        <f t="shared" si="204"/>
        <v>0</v>
      </c>
      <c r="BC463" s="149">
        <f t="shared" si="205"/>
        <v>0</v>
      </c>
      <c r="BD463" s="149">
        <f t="shared" si="206"/>
        <v>0</v>
      </c>
      <c r="BE463" s="149">
        <f>IFERROR(IF(VLOOKUP($D463,Listen!$A$2:$F$45,6,0)="Ja",BB463-MAX(BC463:BD463),BB463-BC463),0)</f>
        <v>0</v>
      </c>
    </row>
    <row r="464" spans="1:57" x14ac:dyDescent="0.25">
      <c r="A464" s="142">
        <v>460</v>
      </c>
      <c r="B464" s="143" t="str">
        <f>IF(AND(E464&lt;&gt;0,D464&lt;&gt;0,F464&lt;&gt;0),IF(C464&lt;&gt;0,CONCATENATE(C464,"-AGr",VLOOKUP(D464,Listen!$A$2:$D$45,4,FALSE),"-",E464,"-",F464,),CONCATENATE("AGr",VLOOKUP(D464,Listen!$A$2:$D$45,4,FALSE),"-",E464,"-",F464)),"keine vollständige ID")</f>
        <v>keine vollständige ID</v>
      </c>
      <c r="C464" s="28"/>
      <c r="D464" s="144"/>
      <c r="E464" s="144"/>
      <c r="F464" s="151"/>
      <c r="G464" s="12"/>
      <c r="H464" s="12"/>
      <c r="I464" s="12"/>
      <c r="J464" s="12"/>
      <c r="K464" s="12"/>
      <c r="L464" s="145">
        <f>IF(E464&gt;A_Stammdaten!$B$12,0,G464+H464-J464)</f>
        <v>0</v>
      </c>
      <c r="M464" s="12"/>
      <c r="N464" s="12"/>
      <c r="O464" s="12"/>
      <c r="P464" s="45">
        <f t="shared" si="184"/>
        <v>0</v>
      </c>
      <c r="Q464" s="26"/>
      <c r="R464" s="26"/>
      <c r="S464" s="26"/>
      <c r="T464" s="26"/>
      <c r="U464" s="146"/>
      <c r="V464" s="26"/>
      <c r="W464" s="46" t="str">
        <f t="shared" si="185"/>
        <v>-</v>
      </c>
      <c r="X464" s="46" t="str">
        <f t="shared" si="186"/>
        <v>-</v>
      </c>
      <c r="Y464" s="46">
        <f>IF(ISBLANK($D464),0,VLOOKUP($D464,Listen!$A$2:$C$45,2,FALSE))</f>
        <v>0</v>
      </c>
      <c r="Z464" s="46">
        <f>IF(ISBLANK($D464),0,VLOOKUP($D464,Listen!$A$2:$C$45,3,FALSE))</f>
        <v>0</v>
      </c>
      <c r="AA464" s="35">
        <f t="shared" si="183"/>
        <v>0</v>
      </c>
      <c r="AB464" s="35">
        <f t="shared" si="183"/>
        <v>0</v>
      </c>
      <c r="AC464" s="35">
        <f>IFERROR(IF(OR($R464&lt;&gt;"Ja",VLOOKUP($D464,Listen!$A$2:$F$45,5,0)="Nein",E464&lt;IF(D464="LNG Anbindungsanlagen gemäß separater Festlegung",2022,2023)),$Y464,$W464),0)</f>
        <v>0</v>
      </c>
      <c r="AD464" s="35">
        <f>IFERROR(IF(OR($R464&lt;&gt;"Ja",VLOOKUP($D464,Listen!$A$2:$F$45,5,0)="Nein",E464&lt;IF(D464="LNG Anbindungsanlagen gemäß separater Festlegung",2022,2023)),$Y464,$W464),0)</f>
        <v>0</v>
      </c>
      <c r="AE464" s="35">
        <f>IFERROR(IF(OR($S464&lt;&gt;"Ja",VLOOKUP($D464,Listen!$A$2:$F$45,6,0)="Nein"),$Y464,$X464),0)</f>
        <v>0</v>
      </c>
      <c r="AF464" s="35">
        <f>IFERROR(IF(OR($S464&lt;&gt;"Ja",VLOOKUP($D464,Listen!$A$2:$F$45,6,0)="Nein"),$Y464,$X464),0)</f>
        <v>0</v>
      </c>
      <c r="AG464" s="35">
        <f>IFERROR(IF(OR($S464&lt;&gt;"Ja",VLOOKUP($D464,Listen!$A$2:$F$45,6,0)="Nein"),$Y464,$X464),0)</f>
        <v>0</v>
      </c>
      <c r="AH464" s="37">
        <f t="shared" si="187"/>
        <v>0</v>
      </c>
      <c r="AI464" s="147">
        <f>IFERROR(IF(VLOOKUP($D464,Listen!$A$2:$F$45,6,0)="Ja",MAX(BC464:BD464),D_SAV!$BC464),0)</f>
        <v>0</v>
      </c>
      <c r="AJ464" s="37">
        <f t="shared" si="188"/>
        <v>0</v>
      </c>
      <c r="AL464" s="149">
        <f t="shared" si="189"/>
        <v>0</v>
      </c>
      <c r="AM464" s="149">
        <f t="shared" si="190"/>
        <v>0</v>
      </c>
      <c r="AN464" s="149">
        <f t="shared" si="191"/>
        <v>0</v>
      </c>
      <c r="AO464" s="149">
        <f t="shared" si="192"/>
        <v>0</v>
      </c>
      <c r="AP464" s="149">
        <f t="shared" si="193"/>
        <v>0</v>
      </c>
      <c r="AQ464" s="149">
        <f t="shared" si="194"/>
        <v>0</v>
      </c>
      <c r="AR464" s="149">
        <f t="shared" si="195"/>
        <v>0</v>
      </c>
      <c r="AS464" s="149">
        <f t="shared" si="196"/>
        <v>0</v>
      </c>
      <c r="AT464" s="149">
        <f t="shared" si="197"/>
        <v>0</v>
      </c>
      <c r="AU464" s="149">
        <f t="shared" si="198"/>
        <v>0</v>
      </c>
      <c r="AV464" s="149">
        <f t="shared" si="199"/>
        <v>0</v>
      </c>
      <c r="AW464" s="149">
        <f t="shared" si="200"/>
        <v>0</v>
      </c>
      <c r="AX464" s="149">
        <f t="shared" si="201"/>
        <v>0</v>
      </c>
      <c r="AY464" s="149">
        <f t="shared" si="202"/>
        <v>0</v>
      </c>
      <c r="AZ464" s="149">
        <f t="shared" si="203"/>
        <v>0</v>
      </c>
      <c r="BA464" s="149">
        <f>IFERROR(IF(VLOOKUP($D464,Listen!$A$2:$F$45,6,0)="Ja",AX464-MAX(AY464:AZ464),AX464-AY464),0)</f>
        <v>0</v>
      </c>
      <c r="BB464" s="149">
        <f t="shared" si="204"/>
        <v>0</v>
      </c>
      <c r="BC464" s="149">
        <f t="shared" si="205"/>
        <v>0</v>
      </c>
      <c r="BD464" s="149">
        <f t="shared" si="206"/>
        <v>0</v>
      </c>
      <c r="BE464" s="149">
        <f>IFERROR(IF(VLOOKUP($D464,Listen!$A$2:$F$45,6,0)="Ja",BB464-MAX(BC464:BD464),BB464-BC464),0)</f>
        <v>0</v>
      </c>
    </row>
    <row r="465" spans="1:57" x14ac:dyDescent="0.25">
      <c r="A465" s="142">
        <v>461</v>
      </c>
      <c r="B465" s="143" t="str">
        <f>IF(AND(E465&lt;&gt;0,D465&lt;&gt;0,F465&lt;&gt;0),IF(C465&lt;&gt;0,CONCATENATE(C465,"-AGr",VLOOKUP(D465,Listen!$A$2:$D$45,4,FALSE),"-",E465,"-",F465,),CONCATENATE("AGr",VLOOKUP(D465,Listen!$A$2:$D$45,4,FALSE),"-",E465,"-",F465)),"keine vollständige ID")</f>
        <v>keine vollständige ID</v>
      </c>
      <c r="C465" s="28"/>
      <c r="D465" s="144"/>
      <c r="E465" s="144"/>
      <c r="F465" s="151"/>
      <c r="G465" s="12"/>
      <c r="H465" s="12"/>
      <c r="I465" s="12"/>
      <c r="J465" s="12"/>
      <c r="K465" s="12"/>
      <c r="L465" s="145">
        <f>IF(E465&gt;A_Stammdaten!$B$12,0,G465+H465-J465)</f>
        <v>0</v>
      </c>
      <c r="M465" s="12"/>
      <c r="N465" s="12"/>
      <c r="O465" s="12"/>
      <c r="P465" s="45">
        <f t="shared" si="184"/>
        <v>0</v>
      </c>
      <c r="Q465" s="26"/>
      <c r="R465" s="26"/>
      <c r="S465" s="26"/>
      <c r="T465" s="26"/>
      <c r="U465" s="146"/>
      <c r="V465" s="26"/>
      <c r="W465" s="46" t="str">
        <f t="shared" si="185"/>
        <v>-</v>
      </c>
      <c r="X465" s="46" t="str">
        <f t="shared" si="186"/>
        <v>-</v>
      </c>
      <c r="Y465" s="46">
        <f>IF(ISBLANK($D465),0,VLOOKUP($D465,Listen!$A$2:$C$45,2,FALSE))</f>
        <v>0</v>
      </c>
      <c r="Z465" s="46">
        <f>IF(ISBLANK($D465),0,VLOOKUP($D465,Listen!$A$2:$C$45,3,FALSE))</f>
        <v>0</v>
      </c>
      <c r="AA465" s="35">
        <f t="shared" ref="AA465:AB484" si="207">IFERROR($Y465,0)</f>
        <v>0</v>
      </c>
      <c r="AB465" s="35">
        <f t="shared" si="207"/>
        <v>0</v>
      </c>
      <c r="AC465" s="35">
        <f>IFERROR(IF(OR($R465&lt;&gt;"Ja",VLOOKUP($D465,Listen!$A$2:$F$45,5,0)="Nein",E465&lt;IF(D465="LNG Anbindungsanlagen gemäß separater Festlegung",2022,2023)),$Y465,$W465),0)</f>
        <v>0</v>
      </c>
      <c r="AD465" s="35">
        <f>IFERROR(IF(OR($R465&lt;&gt;"Ja",VLOOKUP($D465,Listen!$A$2:$F$45,5,0)="Nein",E465&lt;IF(D465="LNG Anbindungsanlagen gemäß separater Festlegung",2022,2023)),$Y465,$W465),0)</f>
        <v>0</v>
      </c>
      <c r="AE465" s="35">
        <f>IFERROR(IF(OR($S465&lt;&gt;"Ja",VLOOKUP($D465,Listen!$A$2:$F$45,6,0)="Nein"),$Y465,$X465),0)</f>
        <v>0</v>
      </c>
      <c r="AF465" s="35">
        <f>IFERROR(IF(OR($S465&lt;&gt;"Ja",VLOOKUP($D465,Listen!$A$2:$F$45,6,0)="Nein"),$Y465,$X465),0)</f>
        <v>0</v>
      </c>
      <c r="AG465" s="35">
        <f>IFERROR(IF(OR($S465&lt;&gt;"Ja",VLOOKUP($D465,Listen!$A$2:$F$45,6,0)="Nein"),$Y465,$X465),0)</f>
        <v>0</v>
      </c>
      <c r="AH465" s="37">
        <f t="shared" si="187"/>
        <v>0</v>
      </c>
      <c r="AI465" s="147">
        <f>IFERROR(IF(VLOOKUP($D465,Listen!$A$2:$F$45,6,0)="Ja",MAX(BC465:BD465),D_SAV!$BC465),0)</f>
        <v>0</v>
      </c>
      <c r="AJ465" s="37">
        <f t="shared" si="188"/>
        <v>0</v>
      </c>
      <c r="AL465" s="149">
        <f t="shared" si="189"/>
        <v>0</v>
      </c>
      <c r="AM465" s="149">
        <f t="shared" si="190"/>
        <v>0</v>
      </c>
      <c r="AN465" s="149">
        <f t="shared" si="191"/>
        <v>0</v>
      </c>
      <c r="AO465" s="149">
        <f t="shared" si="192"/>
        <v>0</v>
      </c>
      <c r="AP465" s="149">
        <f t="shared" si="193"/>
        <v>0</v>
      </c>
      <c r="AQ465" s="149">
        <f t="shared" si="194"/>
        <v>0</v>
      </c>
      <c r="AR465" s="149">
        <f t="shared" si="195"/>
        <v>0</v>
      </c>
      <c r="AS465" s="149">
        <f t="shared" si="196"/>
        <v>0</v>
      </c>
      <c r="AT465" s="149">
        <f t="shared" si="197"/>
        <v>0</v>
      </c>
      <c r="AU465" s="149">
        <f t="shared" si="198"/>
        <v>0</v>
      </c>
      <c r="AV465" s="149">
        <f t="shared" si="199"/>
        <v>0</v>
      </c>
      <c r="AW465" s="149">
        <f t="shared" si="200"/>
        <v>0</v>
      </c>
      <c r="AX465" s="149">
        <f t="shared" si="201"/>
        <v>0</v>
      </c>
      <c r="AY465" s="149">
        <f t="shared" si="202"/>
        <v>0</v>
      </c>
      <c r="AZ465" s="149">
        <f t="shared" si="203"/>
        <v>0</v>
      </c>
      <c r="BA465" s="149">
        <f>IFERROR(IF(VLOOKUP($D465,Listen!$A$2:$F$45,6,0)="Ja",AX465-MAX(AY465:AZ465),AX465-AY465),0)</f>
        <v>0</v>
      </c>
      <c r="BB465" s="149">
        <f t="shared" si="204"/>
        <v>0</v>
      </c>
      <c r="BC465" s="149">
        <f t="shared" si="205"/>
        <v>0</v>
      </c>
      <c r="BD465" s="149">
        <f t="shared" si="206"/>
        <v>0</v>
      </c>
      <c r="BE465" s="149">
        <f>IFERROR(IF(VLOOKUP($D465,Listen!$A$2:$F$45,6,0)="Ja",BB465-MAX(BC465:BD465),BB465-BC465),0)</f>
        <v>0</v>
      </c>
    </row>
    <row r="466" spans="1:57" x14ac:dyDescent="0.25">
      <c r="A466" s="142">
        <v>462</v>
      </c>
      <c r="B466" s="143" t="str">
        <f>IF(AND(E466&lt;&gt;0,D466&lt;&gt;0,F466&lt;&gt;0),IF(C466&lt;&gt;0,CONCATENATE(C466,"-AGr",VLOOKUP(D466,Listen!$A$2:$D$45,4,FALSE),"-",E466,"-",F466,),CONCATENATE("AGr",VLOOKUP(D466,Listen!$A$2:$D$45,4,FALSE),"-",E466,"-",F466)),"keine vollständige ID")</f>
        <v>keine vollständige ID</v>
      </c>
      <c r="C466" s="28"/>
      <c r="D466" s="144"/>
      <c r="E466" s="144"/>
      <c r="F466" s="151"/>
      <c r="G466" s="12"/>
      <c r="H466" s="12"/>
      <c r="I466" s="12"/>
      <c r="J466" s="12"/>
      <c r="K466" s="12"/>
      <c r="L466" s="145">
        <f>IF(E466&gt;A_Stammdaten!$B$12,0,G466+H466-J466)</f>
        <v>0</v>
      </c>
      <c r="M466" s="12"/>
      <c r="N466" s="12"/>
      <c r="O466" s="12"/>
      <c r="P466" s="45">
        <f t="shared" si="184"/>
        <v>0</v>
      </c>
      <c r="Q466" s="26"/>
      <c r="R466" s="26"/>
      <c r="S466" s="26"/>
      <c r="T466" s="26"/>
      <c r="U466" s="146"/>
      <c r="V466" s="26"/>
      <c r="W466" s="46" t="str">
        <f t="shared" si="185"/>
        <v>-</v>
      </c>
      <c r="X466" s="46" t="str">
        <f t="shared" si="186"/>
        <v>-</v>
      </c>
      <c r="Y466" s="46">
        <f>IF(ISBLANK($D466),0,VLOOKUP($D466,Listen!$A$2:$C$45,2,FALSE))</f>
        <v>0</v>
      </c>
      <c r="Z466" s="46">
        <f>IF(ISBLANK($D466),0,VLOOKUP($D466,Listen!$A$2:$C$45,3,FALSE))</f>
        <v>0</v>
      </c>
      <c r="AA466" s="35">
        <f t="shared" si="207"/>
        <v>0</v>
      </c>
      <c r="AB466" s="35">
        <f t="shared" si="207"/>
        <v>0</v>
      </c>
      <c r="AC466" s="35">
        <f>IFERROR(IF(OR($R466&lt;&gt;"Ja",VLOOKUP($D466,Listen!$A$2:$F$45,5,0)="Nein",E466&lt;IF(D466="LNG Anbindungsanlagen gemäß separater Festlegung",2022,2023)),$Y466,$W466),0)</f>
        <v>0</v>
      </c>
      <c r="AD466" s="35">
        <f>IFERROR(IF(OR($R466&lt;&gt;"Ja",VLOOKUP($D466,Listen!$A$2:$F$45,5,0)="Nein",E466&lt;IF(D466="LNG Anbindungsanlagen gemäß separater Festlegung",2022,2023)),$Y466,$W466),0)</f>
        <v>0</v>
      </c>
      <c r="AE466" s="35">
        <f>IFERROR(IF(OR($S466&lt;&gt;"Ja",VLOOKUP($D466,Listen!$A$2:$F$45,6,0)="Nein"),$Y466,$X466),0)</f>
        <v>0</v>
      </c>
      <c r="AF466" s="35">
        <f>IFERROR(IF(OR($S466&lt;&gt;"Ja",VLOOKUP($D466,Listen!$A$2:$F$45,6,0)="Nein"),$Y466,$X466),0)</f>
        <v>0</v>
      </c>
      <c r="AG466" s="35">
        <f>IFERROR(IF(OR($S466&lt;&gt;"Ja",VLOOKUP($D466,Listen!$A$2:$F$45,6,0)="Nein"),$Y466,$X466),0)</f>
        <v>0</v>
      </c>
      <c r="AH466" s="37">
        <f t="shared" si="187"/>
        <v>0</v>
      </c>
      <c r="AI466" s="147">
        <f>IFERROR(IF(VLOOKUP($D466,Listen!$A$2:$F$45,6,0)="Ja",MAX(BC466:BD466),D_SAV!$BC466),0)</f>
        <v>0</v>
      </c>
      <c r="AJ466" s="37">
        <f t="shared" si="188"/>
        <v>0</v>
      </c>
      <c r="AL466" s="149">
        <f t="shared" si="189"/>
        <v>0</v>
      </c>
      <c r="AM466" s="149">
        <f t="shared" si="190"/>
        <v>0</v>
      </c>
      <c r="AN466" s="149">
        <f t="shared" si="191"/>
        <v>0</v>
      </c>
      <c r="AO466" s="149">
        <f t="shared" si="192"/>
        <v>0</v>
      </c>
      <c r="AP466" s="149">
        <f t="shared" si="193"/>
        <v>0</v>
      </c>
      <c r="AQ466" s="149">
        <f t="shared" si="194"/>
        <v>0</v>
      </c>
      <c r="AR466" s="149">
        <f t="shared" si="195"/>
        <v>0</v>
      </c>
      <c r="AS466" s="149">
        <f t="shared" si="196"/>
        <v>0</v>
      </c>
      <c r="AT466" s="149">
        <f t="shared" si="197"/>
        <v>0</v>
      </c>
      <c r="AU466" s="149">
        <f t="shared" si="198"/>
        <v>0</v>
      </c>
      <c r="AV466" s="149">
        <f t="shared" si="199"/>
        <v>0</v>
      </c>
      <c r="AW466" s="149">
        <f t="shared" si="200"/>
        <v>0</v>
      </c>
      <c r="AX466" s="149">
        <f t="shared" si="201"/>
        <v>0</v>
      </c>
      <c r="AY466" s="149">
        <f t="shared" si="202"/>
        <v>0</v>
      </c>
      <c r="AZ466" s="149">
        <f t="shared" si="203"/>
        <v>0</v>
      </c>
      <c r="BA466" s="149">
        <f>IFERROR(IF(VLOOKUP($D466,Listen!$A$2:$F$45,6,0)="Ja",AX466-MAX(AY466:AZ466),AX466-AY466),0)</f>
        <v>0</v>
      </c>
      <c r="BB466" s="149">
        <f t="shared" si="204"/>
        <v>0</v>
      </c>
      <c r="BC466" s="149">
        <f t="shared" si="205"/>
        <v>0</v>
      </c>
      <c r="BD466" s="149">
        <f t="shared" si="206"/>
        <v>0</v>
      </c>
      <c r="BE466" s="149">
        <f>IFERROR(IF(VLOOKUP($D466,Listen!$A$2:$F$45,6,0)="Ja",BB466-MAX(BC466:BD466),BB466-BC466),0)</f>
        <v>0</v>
      </c>
    </row>
    <row r="467" spans="1:57" x14ac:dyDescent="0.25">
      <c r="A467" s="142">
        <v>463</v>
      </c>
      <c r="B467" s="143" t="str">
        <f>IF(AND(E467&lt;&gt;0,D467&lt;&gt;0,F467&lt;&gt;0),IF(C467&lt;&gt;0,CONCATENATE(C467,"-AGr",VLOOKUP(D467,Listen!$A$2:$D$45,4,FALSE),"-",E467,"-",F467,),CONCATENATE("AGr",VLOOKUP(D467,Listen!$A$2:$D$45,4,FALSE),"-",E467,"-",F467)),"keine vollständige ID")</f>
        <v>keine vollständige ID</v>
      </c>
      <c r="C467" s="28"/>
      <c r="D467" s="144"/>
      <c r="E467" s="144"/>
      <c r="F467" s="151"/>
      <c r="G467" s="12"/>
      <c r="H467" s="12"/>
      <c r="I467" s="12"/>
      <c r="J467" s="12"/>
      <c r="K467" s="12"/>
      <c r="L467" s="145">
        <f>IF(E467&gt;A_Stammdaten!$B$12,0,G467+H467-J467)</f>
        <v>0</v>
      </c>
      <c r="M467" s="12"/>
      <c r="N467" s="12"/>
      <c r="O467" s="12"/>
      <c r="P467" s="45">
        <f t="shared" si="184"/>
        <v>0</v>
      </c>
      <c r="Q467" s="26"/>
      <c r="R467" s="26"/>
      <c r="S467" s="26"/>
      <c r="T467" s="26"/>
      <c r="U467" s="146"/>
      <c r="V467" s="26"/>
      <c r="W467" s="46" t="str">
        <f t="shared" si="185"/>
        <v>-</v>
      </c>
      <c r="X467" s="46" t="str">
        <f t="shared" si="186"/>
        <v>-</v>
      </c>
      <c r="Y467" s="46">
        <f>IF(ISBLANK($D467),0,VLOOKUP($D467,Listen!$A$2:$C$45,2,FALSE))</f>
        <v>0</v>
      </c>
      <c r="Z467" s="46">
        <f>IF(ISBLANK($D467),0,VLOOKUP($D467,Listen!$A$2:$C$45,3,FALSE))</f>
        <v>0</v>
      </c>
      <c r="AA467" s="35">
        <f t="shared" si="207"/>
        <v>0</v>
      </c>
      <c r="AB467" s="35">
        <f t="shared" si="207"/>
        <v>0</v>
      </c>
      <c r="AC467" s="35">
        <f>IFERROR(IF(OR($R467&lt;&gt;"Ja",VLOOKUP($D467,Listen!$A$2:$F$45,5,0)="Nein",E467&lt;IF(D467="LNG Anbindungsanlagen gemäß separater Festlegung",2022,2023)),$Y467,$W467),0)</f>
        <v>0</v>
      </c>
      <c r="AD467" s="35">
        <f>IFERROR(IF(OR($R467&lt;&gt;"Ja",VLOOKUP($D467,Listen!$A$2:$F$45,5,0)="Nein",E467&lt;IF(D467="LNG Anbindungsanlagen gemäß separater Festlegung",2022,2023)),$Y467,$W467),0)</f>
        <v>0</v>
      </c>
      <c r="AE467" s="35">
        <f>IFERROR(IF(OR($S467&lt;&gt;"Ja",VLOOKUP($D467,Listen!$A$2:$F$45,6,0)="Nein"),$Y467,$X467),0)</f>
        <v>0</v>
      </c>
      <c r="AF467" s="35">
        <f>IFERROR(IF(OR($S467&lt;&gt;"Ja",VLOOKUP($D467,Listen!$A$2:$F$45,6,0)="Nein"),$Y467,$X467),0)</f>
        <v>0</v>
      </c>
      <c r="AG467" s="35">
        <f>IFERROR(IF(OR($S467&lt;&gt;"Ja",VLOOKUP($D467,Listen!$A$2:$F$45,6,0)="Nein"),$Y467,$X467),0)</f>
        <v>0</v>
      </c>
      <c r="AH467" s="37">
        <f t="shared" si="187"/>
        <v>0</v>
      </c>
      <c r="AI467" s="147">
        <f>IFERROR(IF(VLOOKUP($D467,Listen!$A$2:$F$45,6,0)="Ja",MAX(BC467:BD467),D_SAV!$BC467),0)</f>
        <v>0</v>
      </c>
      <c r="AJ467" s="37">
        <f t="shared" si="188"/>
        <v>0</v>
      </c>
      <c r="AL467" s="149">
        <f t="shared" si="189"/>
        <v>0</v>
      </c>
      <c r="AM467" s="149">
        <f t="shared" si="190"/>
        <v>0</v>
      </c>
      <c r="AN467" s="149">
        <f t="shared" si="191"/>
        <v>0</v>
      </c>
      <c r="AO467" s="149">
        <f t="shared" si="192"/>
        <v>0</v>
      </c>
      <c r="AP467" s="149">
        <f t="shared" si="193"/>
        <v>0</v>
      </c>
      <c r="AQ467" s="149">
        <f t="shared" si="194"/>
        <v>0</v>
      </c>
      <c r="AR467" s="149">
        <f t="shared" si="195"/>
        <v>0</v>
      </c>
      <c r="AS467" s="149">
        <f t="shared" si="196"/>
        <v>0</v>
      </c>
      <c r="AT467" s="149">
        <f t="shared" si="197"/>
        <v>0</v>
      </c>
      <c r="AU467" s="149">
        <f t="shared" si="198"/>
        <v>0</v>
      </c>
      <c r="AV467" s="149">
        <f t="shared" si="199"/>
        <v>0</v>
      </c>
      <c r="AW467" s="149">
        <f t="shared" si="200"/>
        <v>0</v>
      </c>
      <c r="AX467" s="149">
        <f t="shared" si="201"/>
        <v>0</v>
      </c>
      <c r="AY467" s="149">
        <f t="shared" si="202"/>
        <v>0</v>
      </c>
      <c r="AZ467" s="149">
        <f t="shared" si="203"/>
        <v>0</v>
      </c>
      <c r="BA467" s="149">
        <f>IFERROR(IF(VLOOKUP($D467,Listen!$A$2:$F$45,6,0)="Ja",AX467-MAX(AY467:AZ467),AX467-AY467),0)</f>
        <v>0</v>
      </c>
      <c r="BB467" s="149">
        <f t="shared" si="204"/>
        <v>0</v>
      </c>
      <c r="BC467" s="149">
        <f t="shared" si="205"/>
        <v>0</v>
      </c>
      <c r="BD467" s="149">
        <f t="shared" si="206"/>
        <v>0</v>
      </c>
      <c r="BE467" s="149">
        <f>IFERROR(IF(VLOOKUP($D467,Listen!$A$2:$F$45,6,0)="Ja",BB467-MAX(BC467:BD467),BB467-BC467),0)</f>
        <v>0</v>
      </c>
    </row>
    <row r="468" spans="1:57" x14ac:dyDescent="0.25">
      <c r="A468" s="142">
        <v>464</v>
      </c>
      <c r="B468" s="143" t="str">
        <f>IF(AND(E468&lt;&gt;0,D468&lt;&gt;0,F468&lt;&gt;0),IF(C468&lt;&gt;0,CONCATENATE(C468,"-AGr",VLOOKUP(D468,Listen!$A$2:$D$45,4,FALSE),"-",E468,"-",F468,),CONCATENATE("AGr",VLOOKUP(D468,Listen!$A$2:$D$45,4,FALSE),"-",E468,"-",F468)),"keine vollständige ID")</f>
        <v>keine vollständige ID</v>
      </c>
      <c r="C468" s="28"/>
      <c r="D468" s="144"/>
      <c r="E468" s="144"/>
      <c r="F468" s="151"/>
      <c r="G468" s="12"/>
      <c r="H468" s="12"/>
      <c r="I468" s="12"/>
      <c r="J468" s="12"/>
      <c r="K468" s="12"/>
      <c r="L468" s="145">
        <f>IF(E468&gt;A_Stammdaten!$B$12,0,G468+H468-J468)</f>
        <v>0</v>
      </c>
      <c r="M468" s="12"/>
      <c r="N468" s="12"/>
      <c r="O468" s="12"/>
      <c r="P468" s="45">
        <f t="shared" si="184"/>
        <v>0</v>
      </c>
      <c r="Q468" s="26"/>
      <c r="R468" s="26"/>
      <c r="S468" s="26"/>
      <c r="T468" s="26"/>
      <c r="U468" s="146"/>
      <c r="V468" s="26"/>
      <c r="W468" s="46" t="str">
        <f t="shared" si="185"/>
        <v>-</v>
      </c>
      <c r="X468" s="46" t="str">
        <f t="shared" si="186"/>
        <v>-</v>
      </c>
      <c r="Y468" s="46">
        <f>IF(ISBLANK($D468),0,VLOOKUP($D468,Listen!$A$2:$C$45,2,FALSE))</f>
        <v>0</v>
      </c>
      <c r="Z468" s="46">
        <f>IF(ISBLANK($D468),0,VLOOKUP($D468,Listen!$A$2:$C$45,3,FALSE))</f>
        <v>0</v>
      </c>
      <c r="AA468" s="35">
        <f t="shared" si="207"/>
        <v>0</v>
      </c>
      <c r="AB468" s="35">
        <f t="shared" si="207"/>
        <v>0</v>
      </c>
      <c r="AC468" s="35">
        <f>IFERROR(IF(OR($R468&lt;&gt;"Ja",VLOOKUP($D468,Listen!$A$2:$F$45,5,0)="Nein",E468&lt;IF(D468="LNG Anbindungsanlagen gemäß separater Festlegung",2022,2023)),$Y468,$W468),0)</f>
        <v>0</v>
      </c>
      <c r="AD468" s="35">
        <f>IFERROR(IF(OR($R468&lt;&gt;"Ja",VLOOKUP($D468,Listen!$A$2:$F$45,5,0)="Nein",E468&lt;IF(D468="LNG Anbindungsanlagen gemäß separater Festlegung",2022,2023)),$Y468,$W468),0)</f>
        <v>0</v>
      </c>
      <c r="AE468" s="35">
        <f>IFERROR(IF(OR($S468&lt;&gt;"Ja",VLOOKUP($D468,Listen!$A$2:$F$45,6,0)="Nein"),$Y468,$X468),0)</f>
        <v>0</v>
      </c>
      <c r="AF468" s="35">
        <f>IFERROR(IF(OR($S468&lt;&gt;"Ja",VLOOKUP($D468,Listen!$A$2:$F$45,6,0)="Nein"),$Y468,$X468),0)</f>
        <v>0</v>
      </c>
      <c r="AG468" s="35">
        <f>IFERROR(IF(OR($S468&lt;&gt;"Ja",VLOOKUP($D468,Listen!$A$2:$F$45,6,0)="Nein"),$Y468,$X468),0)</f>
        <v>0</v>
      </c>
      <c r="AH468" s="37">
        <f t="shared" si="187"/>
        <v>0</v>
      </c>
      <c r="AI468" s="147">
        <f>IFERROR(IF(VLOOKUP($D468,Listen!$A$2:$F$45,6,0)="Ja",MAX(BC468:BD468),D_SAV!$BC468),0)</f>
        <v>0</v>
      </c>
      <c r="AJ468" s="37">
        <f t="shared" si="188"/>
        <v>0</v>
      </c>
      <c r="AL468" s="149">
        <f t="shared" si="189"/>
        <v>0</v>
      </c>
      <c r="AM468" s="149">
        <f t="shared" si="190"/>
        <v>0</v>
      </c>
      <c r="AN468" s="149">
        <f t="shared" si="191"/>
        <v>0</v>
      </c>
      <c r="AO468" s="149">
        <f t="shared" si="192"/>
        <v>0</v>
      </c>
      <c r="AP468" s="149">
        <f t="shared" si="193"/>
        <v>0</v>
      </c>
      <c r="AQ468" s="149">
        <f t="shared" si="194"/>
        <v>0</v>
      </c>
      <c r="AR468" s="149">
        <f t="shared" si="195"/>
        <v>0</v>
      </c>
      <c r="AS468" s="149">
        <f t="shared" si="196"/>
        <v>0</v>
      </c>
      <c r="AT468" s="149">
        <f t="shared" si="197"/>
        <v>0</v>
      </c>
      <c r="AU468" s="149">
        <f t="shared" si="198"/>
        <v>0</v>
      </c>
      <c r="AV468" s="149">
        <f t="shared" si="199"/>
        <v>0</v>
      </c>
      <c r="AW468" s="149">
        <f t="shared" si="200"/>
        <v>0</v>
      </c>
      <c r="AX468" s="149">
        <f t="shared" si="201"/>
        <v>0</v>
      </c>
      <c r="AY468" s="149">
        <f t="shared" si="202"/>
        <v>0</v>
      </c>
      <c r="AZ468" s="149">
        <f t="shared" si="203"/>
        <v>0</v>
      </c>
      <c r="BA468" s="149">
        <f>IFERROR(IF(VLOOKUP($D468,Listen!$A$2:$F$45,6,0)="Ja",AX468-MAX(AY468:AZ468),AX468-AY468),0)</f>
        <v>0</v>
      </c>
      <c r="BB468" s="149">
        <f t="shared" si="204"/>
        <v>0</v>
      </c>
      <c r="BC468" s="149">
        <f t="shared" si="205"/>
        <v>0</v>
      </c>
      <c r="BD468" s="149">
        <f t="shared" si="206"/>
        <v>0</v>
      </c>
      <c r="BE468" s="149">
        <f>IFERROR(IF(VLOOKUP($D468,Listen!$A$2:$F$45,6,0)="Ja",BB468-MAX(BC468:BD468),BB468-BC468),0)</f>
        <v>0</v>
      </c>
    </row>
    <row r="469" spans="1:57" x14ac:dyDescent="0.25">
      <c r="A469" s="142">
        <v>465</v>
      </c>
      <c r="B469" s="143" t="str">
        <f>IF(AND(E469&lt;&gt;0,D469&lt;&gt;0,F469&lt;&gt;0),IF(C469&lt;&gt;0,CONCATENATE(C469,"-AGr",VLOOKUP(D469,Listen!$A$2:$D$45,4,FALSE),"-",E469,"-",F469,),CONCATENATE("AGr",VLOOKUP(D469,Listen!$A$2:$D$45,4,FALSE),"-",E469,"-",F469)),"keine vollständige ID")</f>
        <v>keine vollständige ID</v>
      </c>
      <c r="C469" s="28"/>
      <c r="D469" s="144"/>
      <c r="E469" s="144"/>
      <c r="F469" s="151"/>
      <c r="G469" s="12"/>
      <c r="H469" s="12"/>
      <c r="I469" s="12"/>
      <c r="J469" s="12"/>
      <c r="K469" s="12"/>
      <c r="L469" s="145">
        <f>IF(E469&gt;A_Stammdaten!$B$12,0,G469+H469-J469)</f>
        <v>0</v>
      </c>
      <c r="M469" s="12"/>
      <c r="N469" s="12"/>
      <c r="O469" s="12"/>
      <c r="P469" s="45">
        <f t="shared" si="184"/>
        <v>0</v>
      </c>
      <c r="Q469" s="26"/>
      <c r="R469" s="26"/>
      <c r="S469" s="26"/>
      <c r="T469" s="26"/>
      <c r="U469" s="146"/>
      <c r="V469" s="26"/>
      <c r="W469" s="46" t="str">
        <f t="shared" si="185"/>
        <v>-</v>
      </c>
      <c r="X469" s="46" t="str">
        <f t="shared" si="186"/>
        <v>-</v>
      </c>
      <c r="Y469" s="46">
        <f>IF(ISBLANK($D469),0,VLOOKUP($D469,Listen!$A$2:$C$45,2,FALSE))</f>
        <v>0</v>
      </c>
      <c r="Z469" s="46">
        <f>IF(ISBLANK($D469),0,VLOOKUP($D469,Listen!$A$2:$C$45,3,FALSE))</f>
        <v>0</v>
      </c>
      <c r="AA469" s="35">
        <f t="shared" si="207"/>
        <v>0</v>
      </c>
      <c r="AB469" s="35">
        <f t="shared" si="207"/>
        <v>0</v>
      </c>
      <c r="AC469" s="35">
        <f>IFERROR(IF(OR($R469&lt;&gt;"Ja",VLOOKUP($D469,Listen!$A$2:$F$45,5,0)="Nein",E469&lt;IF(D469="LNG Anbindungsanlagen gemäß separater Festlegung",2022,2023)),$Y469,$W469),0)</f>
        <v>0</v>
      </c>
      <c r="AD469" s="35">
        <f>IFERROR(IF(OR($R469&lt;&gt;"Ja",VLOOKUP($D469,Listen!$A$2:$F$45,5,0)="Nein",E469&lt;IF(D469="LNG Anbindungsanlagen gemäß separater Festlegung",2022,2023)),$Y469,$W469),0)</f>
        <v>0</v>
      </c>
      <c r="AE469" s="35">
        <f>IFERROR(IF(OR($S469&lt;&gt;"Ja",VLOOKUP($D469,Listen!$A$2:$F$45,6,0)="Nein"),$Y469,$X469),0)</f>
        <v>0</v>
      </c>
      <c r="AF469" s="35">
        <f>IFERROR(IF(OR($S469&lt;&gt;"Ja",VLOOKUP($D469,Listen!$A$2:$F$45,6,0)="Nein"),$Y469,$X469),0)</f>
        <v>0</v>
      </c>
      <c r="AG469" s="35">
        <f>IFERROR(IF(OR($S469&lt;&gt;"Ja",VLOOKUP($D469,Listen!$A$2:$F$45,6,0)="Nein"),$Y469,$X469),0)</f>
        <v>0</v>
      </c>
      <c r="AH469" s="37">
        <f t="shared" si="187"/>
        <v>0</v>
      </c>
      <c r="AI469" s="147">
        <f>IFERROR(IF(VLOOKUP($D469,Listen!$A$2:$F$45,6,0)="Ja",MAX(BC469:BD469),D_SAV!$BC469),0)</f>
        <v>0</v>
      </c>
      <c r="AJ469" s="37">
        <f t="shared" si="188"/>
        <v>0</v>
      </c>
      <c r="AL469" s="149">
        <f t="shared" si="189"/>
        <v>0</v>
      </c>
      <c r="AM469" s="149">
        <f t="shared" si="190"/>
        <v>0</v>
      </c>
      <c r="AN469" s="149">
        <f t="shared" si="191"/>
        <v>0</v>
      </c>
      <c r="AO469" s="149">
        <f t="shared" si="192"/>
        <v>0</v>
      </c>
      <c r="AP469" s="149">
        <f t="shared" si="193"/>
        <v>0</v>
      </c>
      <c r="AQ469" s="149">
        <f t="shared" si="194"/>
        <v>0</v>
      </c>
      <c r="AR469" s="149">
        <f t="shared" si="195"/>
        <v>0</v>
      </c>
      <c r="AS469" s="149">
        <f t="shared" si="196"/>
        <v>0</v>
      </c>
      <c r="AT469" s="149">
        <f t="shared" si="197"/>
        <v>0</v>
      </c>
      <c r="AU469" s="149">
        <f t="shared" si="198"/>
        <v>0</v>
      </c>
      <c r="AV469" s="149">
        <f t="shared" si="199"/>
        <v>0</v>
      </c>
      <c r="AW469" s="149">
        <f t="shared" si="200"/>
        <v>0</v>
      </c>
      <c r="AX469" s="149">
        <f t="shared" si="201"/>
        <v>0</v>
      </c>
      <c r="AY469" s="149">
        <f t="shared" si="202"/>
        <v>0</v>
      </c>
      <c r="AZ469" s="149">
        <f t="shared" si="203"/>
        <v>0</v>
      </c>
      <c r="BA469" s="149">
        <f>IFERROR(IF(VLOOKUP($D469,Listen!$A$2:$F$45,6,0)="Ja",AX469-MAX(AY469:AZ469),AX469-AY469),0)</f>
        <v>0</v>
      </c>
      <c r="BB469" s="149">
        <f t="shared" si="204"/>
        <v>0</v>
      </c>
      <c r="BC469" s="149">
        <f t="shared" si="205"/>
        <v>0</v>
      </c>
      <c r="BD469" s="149">
        <f t="shared" si="206"/>
        <v>0</v>
      </c>
      <c r="BE469" s="149">
        <f>IFERROR(IF(VLOOKUP($D469,Listen!$A$2:$F$45,6,0)="Ja",BB469-MAX(BC469:BD469),BB469-BC469),0)</f>
        <v>0</v>
      </c>
    </row>
    <row r="470" spans="1:57" x14ac:dyDescent="0.25">
      <c r="A470" s="142">
        <v>466</v>
      </c>
      <c r="B470" s="143" t="str">
        <f>IF(AND(E470&lt;&gt;0,D470&lt;&gt;0,F470&lt;&gt;0),IF(C470&lt;&gt;0,CONCATENATE(C470,"-AGr",VLOOKUP(D470,Listen!$A$2:$D$45,4,FALSE),"-",E470,"-",F470,),CONCATENATE("AGr",VLOOKUP(D470,Listen!$A$2:$D$45,4,FALSE),"-",E470,"-",F470)),"keine vollständige ID")</f>
        <v>keine vollständige ID</v>
      </c>
      <c r="C470" s="28"/>
      <c r="D470" s="144"/>
      <c r="E470" s="144"/>
      <c r="F470" s="151"/>
      <c r="G470" s="12"/>
      <c r="H470" s="12"/>
      <c r="I470" s="12"/>
      <c r="J470" s="12"/>
      <c r="K470" s="12"/>
      <c r="L470" s="145">
        <f>IF(E470&gt;A_Stammdaten!$B$12,0,G470+H470-J470)</f>
        <v>0</v>
      </c>
      <c r="M470" s="12"/>
      <c r="N470" s="12"/>
      <c r="O470" s="12"/>
      <c r="P470" s="45">
        <f t="shared" si="184"/>
        <v>0</v>
      </c>
      <c r="Q470" s="26"/>
      <c r="R470" s="26"/>
      <c r="S470" s="26"/>
      <c r="T470" s="26"/>
      <c r="U470" s="146"/>
      <c r="V470" s="26"/>
      <c r="W470" s="46" t="str">
        <f t="shared" si="185"/>
        <v>-</v>
      </c>
      <c r="X470" s="46" t="str">
        <f t="shared" si="186"/>
        <v>-</v>
      </c>
      <c r="Y470" s="46">
        <f>IF(ISBLANK($D470),0,VLOOKUP($D470,Listen!$A$2:$C$45,2,FALSE))</f>
        <v>0</v>
      </c>
      <c r="Z470" s="46">
        <f>IF(ISBLANK($D470),0,VLOOKUP($D470,Listen!$A$2:$C$45,3,FALSE))</f>
        <v>0</v>
      </c>
      <c r="AA470" s="35">
        <f t="shared" si="207"/>
        <v>0</v>
      </c>
      <c r="AB470" s="35">
        <f t="shared" si="207"/>
        <v>0</v>
      </c>
      <c r="AC470" s="35">
        <f>IFERROR(IF(OR($R470&lt;&gt;"Ja",VLOOKUP($D470,Listen!$A$2:$F$45,5,0)="Nein",E470&lt;IF(D470="LNG Anbindungsanlagen gemäß separater Festlegung",2022,2023)),$Y470,$W470),0)</f>
        <v>0</v>
      </c>
      <c r="AD470" s="35">
        <f>IFERROR(IF(OR($R470&lt;&gt;"Ja",VLOOKUP($D470,Listen!$A$2:$F$45,5,0)="Nein",E470&lt;IF(D470="LNG Anbindungsanlagen gemäß separater Festlegung",2022,2023)),$Y470,$W470),0)</f>
        <v>0</v>
      </c>
      <c r="AE470" s="35">
        <f>IFERROR(IF(OR($S470&lt;&gt;"Ja",VLOOKUP($D470,Listen!$A$2:$F$45,6,0)="Nein"),$Y470,$X470),0)</f>
        <v>0</v>
      </c>
      <c r="AF470" s="35">
        <f>IFERROR(IF(OR($S470&lt;&gt;"Ja",VLOOKUP($D470,Listen!$A$2:$F$45,6,0)="Nein"),$Y470,$X470),0)</f>
        <v>0</v>
      </c>
      <c r="AG470" s="35">
        <f>IFERROR(IF(OR($S470&lt;&gt;"Ja",VLOOKUP($D470,Listen!$A$2:$F$45,6,0)="Nein"),$Y470,$X470),0)</f>
        <v>0</v>
      </c>
      <c r="AH470" s="37">
        <f t="shared" si="187"/>
        <v>0</v>
      </c>
      <c r="AI470" s="147">
        <f>IFERROR(IF(VLOOKUP($D470,Listen!$A$2:$F$45,6,0)="Ja",MAX(BC470:BD470),D_SAV!$BC470),0)</f>
        <v>0</v>
      </c>
      <c r="AJ470" s="37">
        <f t="shared" si="188"/>
        <v>0</v>
      </c>
      <c r="AL470" s="149">
        <f t="shared" si="189"/>
        <v>0</v>
      </c>
      <c r="AM470" s="149">
        <f t="shared" si="190"/>
        <v>0</v>
      </c>
      <c r="AN470" s="149">
        <f t="shared" si="191"/>
        <v>0</v>
      </c>
      <c r="AO470" s="149">
        <f t="shared" si="192"/>
        <v>0</v>
      </c>
      <c r="AP470" s="149">
        <f t="shared" si="193"/>
        <v>0</v>
      </c>
      <c r="AQ470" s="149">
        <f t="shared" si="194"/>
        <v>0</v>
      </c>
      <c r="AR470" s="149">
        <f t="shared" si="195"/>
        <v>0</v>
      </c>
      <c r="AS470" s="149">
        <f t="shared" si="196"/>
        <v>0</v>
      </c>
      <c r="AT470" s="149">
        <f t="shared" si="197"/>
        <v>0</v>
      </c>
      <c r="AU470" s="149">
        <f t="shared" si="198"/>
        <v>0</v>
      </c>
      <c r="AV470" s="149">
        <f t="shared" si="199"/>
        <v>0</v>
      </c>
      <c r="AW470" s="149">
        <f t="shared" si="200"/>
        <v>0</v>
      </c>
      <c r="AX470" s="149">
        <f t="shared" si="201"/>
        <v>0</v>
      </c>
      <c r="AY470" s="149">
        <f t="shared" si="202"/>
        <v>0</v>
      </c>
      <c r="AZ470" s="149">
        <f t="shared" si="203"/>
        <v>0</v>
      </c>
      <c r="BA470" s="149">
        <f>IFERROR(IF(VLOOKUP($D470,Listen!$A$2:$F$45,6,0)="Ja",AX470-MAX(AY470:AZ470),AX470-AY470),0)</f>
        <v>0</v>
      </c>
      <c r="BB470" s="149">
        <f t="shared" si="204"/>
        <v>0</v>
      </c>
      <c r="BC470" s="149">
        <f t="shared" si="205"/>
        <v>0</v>
      </c>
      <c r="BD470" s="149">
        <f t="shared" si="206"/>
        <v>0</v>
      </c>
      <c r="BE470" s="149">
        <f>IFERROR(IF(VLOOKUP($D470,Listen!$A$2:$F$45,6,0)="Ja",BB470-MAX(BC470:BD470),BB470-BC470),0)</f>
        <v>0</v>
      </c>
    </row>
    <row r="471" spans="1:57" x14ac:dyDescent="0.25">
      <c r="A471" s="142">
        <v>467</v>
      </c>
      <c r="B471" s="143" t="str">
        <f>IF(AND(E471&lt;&gt;0,D471&lt;&gt;0,F471&lt;&gt;0),IF(C471&lt;&gt;0,CONCATENATE(C471,"-AGr",VLOOKUP(D471,Listen!$A$2:$D$45,4,FALSE),"-",E471,"-",F471,),CONCATENATE("AGr",VLOOKUP(D471,Listen!$A$2:$D$45,4,FALSE),"-",E471,"-",F471)),"keine vollständige ID")</f>
        <v>keine vollständige ID</v>
      </c>
      <c r="C471" s="28"/>
      <c r="D471" s="144"/>
      <c r="E471" s="144"/>
      <c r="F471" s="151"/>
      <c r="G471" s="12"/>
      <c r="H471" s="12"/>
      <c r="I471" s="12"/>
      <c r="J471" s="12"/>
      <c r="K471" s="12"/>
      <c r="L471" s="145">
        <f>IF(E471&gt;A_Stammdaten!$B$12,0,G471+H471-J471)</f>
        <v>0</v>
      </c>
      <c r="M471" s="12"/>
      <c r="N471" s="12"/>
      <c r="O471" s="12"/>
      <c r="P471" s="45">
        <f t="shared" si="184"/>
        <v>0</v>
      </c>
      <c r="Q471" s="26"/>
      <c r="R471" s="26"/>
      <c r="S471" s="26"/>
      <c r="T471" s="26"/>
      <c r="U471" s="146"/>
      <c r="V471" s="26"/>
      <c r="W471" s="46" t="str">
        <f t="shared" si="185"/>
        <v>-</v>
      </c>
      <c r="X471" s="46" t="str">
        <f t="shared" si="186"/>
        <v>-</v>
      </c>
      <c r="Y471" s="46">
        <f>IF(ISBLANK($D471),0,VLOOKUP($D471,Listen!$A$2:$C$45,2,FALSE))</f>
        <v>0</v>
      </c>
      <c r="Z471" s="46">
        <f>IF(ISBLANK($D471),0,VLOOKUP($D471,Listen!$A$2:$C$45,3,FALSE))</f>
        <v>0</v>
      </c>
      <c r="AA471" s="35">
        <f t="shared" si="207"/>
        <v>0</v>
      </c>
      <c r="AB471" s="35">
        <f t="shared" si="207"/>
        <v>0</v>
      </c>
      <c r="AC471" s="35">
        <f>IFERROR(IF(OR($R471&lt;&gt;"Ja",VLOOKUP($D471,Listen!$A$2:$F$45,5,0)="Nein",E471&lt;IF(D471="LNG Anbindungsanlagen gemäß separater Festlegung",2022,2023)),$Y471,$W471),0)</f>
        <v>0</v>
      </c>
      <c r="AD471" s="35">
        <f>IFERROR(IF(OR($R471&lt;&gt;"Ja",VLOOKUP($D471,Listen!$A$2:$F$45,5,0)="Nein",E471&lt;IF(D471="LNG Anbindungsanlagen gemäß separater Festlegung",2022,2023)),$Y471,$W471),0)</f>
        <v>0</v>
      </c>
      <c r="AE471" s="35">
        <f>IFERROR(IF(OR($S471&lt;&gt;"Ja",VLOOKUP($D471,Listen!$A$2:$F$45,6,0)="Nein"),$Y471,$X471),0)</f>
        <v>0</v>
      </c>
      <c r="AF471" s="35">
        <f>IFERROR(IF(OR($S471&lt;&gt;"Ja",VLOOKUP($D471,Listen!$A$2:$F$45,6,0)="Nein"),$Y471,$X471),0)</f>
        <v>0</v>
      </c>
      <c r="AG471" s="35">
        <f>IFERROR(IF(OR($S471&lt;&gt;"Ja",VLOOKUP($D471,Listen!$A$2:$F$45,6,0)="Nein"),$Y471,$X471),0)</f>
        <v>0</v>
      </c>
      <c r="AH471" s="37">
        <f t="shared" si="187"/>
        <v>0</v>
      </c>
      <c r="AI471" s="147">
        <f>IFERROR(IF(VLOOKUP($D471,Listen!$A$2:$F$45,6,0)="Ja",MAX(BC471:BD471),D_SAV!$BC471),0)</f>
        <v>0</v>
      </c>
      <c r="AJ471" s="37">
        <f t="shared" si="188"/>
        <v>0</v>
      </c>
      <c r="AL471" s="149">
        <f t="shared" si="189"/>
        <v>0</v>
      </c>
      <c r="AM471" s="149">
        <f t="shared" si="190"/>
        <v>0</v>
      </c>
      <c r="AN471" s="149">
        <f t="shared" si="191"/>
        <v>0</v>
      </c>
      <c r="AO471" s="149">
        <f t="shared" si="192"/>
        <v>0</v>
      </c>
      <c r="AP471" s="149">
        <f t="shared" si="193"/>
        <v>0</v>
      </c>
      <c r="AQ471" s="149">
        <f t="shared" si="194"/>
        <v>0</v>
      </c>
      <c r="AR471" s="149">
        <f t="shared" si="195"/>
        <v>0</v>
      </c>
      <c r="AS471" s="149">
        <f t="shared" si="196"/>
        <v>0</v>
      </c>
      <c r="AT471" s="149">
        <f t="shared" si="197"/>
        <v>0</v>
      </c>
      <c r="AU471" s="149">
        <f t="shared" si="198"/>
        <v>0</v>
      </c>
      <c r="AV471" s="149">
        <f t="shared" si="199"/>
        <v>0</v>
      </c>
      <c r="AW471" s="149">
        <f t="shared" si="200"/>
        <v>0</v>
      </c>
      <c r="AX471" s="149">
        <f t="shared" si="201"/>
        <v>0</v>
      </c>
      <c r="AY471" s="149">
        <f t="shared" si="202"/>
        <v>0</v>
      </c>
      <c r="AZ471" s="149">
        <f t="shared" si="203"/>
        <v>0</v>
      </c>
      <c r="BA471" s="149">
        <f>IFERROR(IF(VLOOKUP($D471,Listen!$A$2:$F$45,6,0)="Ja",AX471-MAX(AY471:AZ471),AX471-AY471),0)</f>
        <v>0</v>
      </c>
      <c r="BB471" s="149">
        <f t="shared" si="204"/>
        <v>0</v>
      </c>
      <c r="BC471" s="149">
        <f t="shared" si="205"/>
        <v>0</v>
      </c>
      <c r="BD471" s="149">
        <f t="shared" si="206"/>
        <v>0</v>
      </c>
      <c r="BE471" s="149">
        <f>IFERROR(IF(VLOOKUP($D471,Listen!$A$2:$F$45,6,0)="Ja",BB471-MAX(BC471:BD471),BB471-BC471),0)</f>
        <v>0</v>
      </c>
    </row>
    <row r="472" spans="1:57" x14ac:dyDescent="0.25">
      <c r="A472" s="142">
        <v>468</v>
      </c>
      <c r="B472" s="143" t="str">
        <f>IF(AND(E472&lt;&gt;0,D472&lt;&gt;0,F472&lt;&gt;0),IF(C472&lt;&gt;0,CONCATENATE(C472,"-AGr",VLOOKUP(D472,Listen!$A$2:$D$45,4,FALSE),"-",E472,"-",F472,),CONCATENATE("AGr",VLOOKUP(D472,Listen!$A$2:$D$45,4,FALSE),"-",E472,"-",F472)),"keine vollständige ID")</f>
        <v>keine vollständige ID</v>
      </c>
      <c r="C472" s="28"/>
      <c r="D472" s="144"/>
      <c r="E472" s="144"/>
      <c r="F472" s="151"/>
      <c r="G472" s="12"/>
      <c r="H472" s="12"/>
      <c r="I472" s="12"/>
      <c r="J472" s="12"/>
      <c r="K472" s="12"/>
      <c r="L472" s="145">
        <f>IF(E472&gt;A_Stammdaten!$B$12,0,G472+H472-J472)</f>
        <v>0</v>
      </c>
      <c r="M472" s="12"/>
      <c r="N472" s="12"/>
      <c r="O472" s="12"/>
      <c r="P472" s="45">
        <f t="shared" si="184"/>
        <v>0</v>
      </c>
      <c r="Q472" s="26"/>
      <c r="R472" s="26"/>
      <c r="S472" s="26"/>
      <c r="T472" s="26"/>
      <c r="U472" s="146"/>
      <c r="V472" s="26"/>
      <c r="W472" s="46" t="str">
        <f t="shared" si="185"/>
        <v>-</v>
      </c>
      <c r="X472" s="46" t="str">
        <f t="shared" si="186"/>
        <v>-</v>
      </c>
      <c r="Y472" s="46">
        <f>IF(ISBLANK($D472),0,VLOOKUP($D472,Listen!$A$2:$C$45,2,FALSE))</f>
        <v>0</v>
      </c>
      <c r="Z472" s="46">
        <f>IF(ISBLANK($D472),0,VLOOKUP($D472,Listen!$A$2:$C$45,3,FALSE))</f>
        <v>0</v>
      </c>
      <c r="AA472" s="35">
        <f t="shared" si="207"/>
        <v>0</v>
      </c>
      <c r="AB472" s="35">
        <f t="shared" si="207"/>
        <v>0</v>
      </c>
      <c r="AC472" s="35">
        <f>IFERROR(IF(OR($R472&lt;&gt;"Ja",VLOOKUP($D472,Listen!$A$2:$F$45,5,0)="Nein",E472&lt;IF(D472="LNG Anbindungsanlagen gemäß separater Festlegung",2022,2023)),$Y472,$W472),0)</f>
        <v>0</v>
      </c>
      <c r="AD472" s="35">
        <f>IFERROR(IF(OR($R472&lt;&gt;"Ja",VLOOKUP($D472,Listen!$A$2:$F$45,5,0)="Nein",E472&lt;IF(D472="LNG Anbindungsanlagen gemäß separater Festlegung",2022,2023)),$Y472,$W472),0)</f>
        <v>0</v>
      </c>
      <c r="AE472" s="35">
        <f>IFERROR(IF(OR($S472&lt;&gt;"Ja",VLOOKUP($D472,Listen!$A$2:$F$45,6,0)="Nein"),$Y472,$X472),0)</f>
        <v>0</v>
      </c>
      <c r="AF472" s="35">
        <f>IFERROR(IF(OR($S472&lt;&gt;"Ja",VLOOKUP($D472,Listen!$A$2:$F$45,6,0)="Nein"),$Y472,$X472),0)</f>
        <v>0</v>
      </c>
      <c r="AG472" s="35">
        <f>IFERROR(IF(OR($S472&lt;&gt;"Ja",VLOOKUP($D472,Listen!$A$2:$F$45,6,0)="Nein"),$Y472,$X472),0)</f>
        <v>0</v>
      </c>
      <c r="AH472" s="37">
        <f t="shared" si="187"/>
        <v>0</v>
      </c>
      <c r="AI472" s="147">
        <f>IFERROR(IF(VLOOKUP($D472,Listen!$A$2:$F$45,6,0)="Ja",MAX(BC472:BD472),D_SAV!$BC472),0)</f>
        <v>0</v>
      </c>
      <c r="AJ472" s="37">
        <f t="shared" si="188"/>
        <v>0</v>
      </c>
      <c r="AL472" s="149">
        <f t="shared" si="189"/>
        <v>0</v>
      </c>
      <c r="AM472" s="149">
        <f t="shared" si="190"/>
        <v>0</v>
      </c>
      <c r="AN472" s="149">
        <f t="shared" si="191"/>
        <v>0</v>
      </c>
      <c r="AO472" s="149">
        <f t="shared" si="192"/>
        <v>0</v>
      </c>
      <c r="AP472" s="149">
        <f t="shared" si="193"/>
        <v>0</v>
      </c>
      <c r="AQ472" s="149">
        <f t="shared" si="194"/>
        <v>0</v>
      </c>
      <c r="AR472" s="149">
        <f t="shared" si="195"/>
        <v>0</v>
      </c>
      <c r="AS472" s="149">
        <f t="shared" si="196"/>
        <v>0</v>
      </c>
      <c r="AT472" s="149">
        <f t="shared" si="197"/>
        <v>0</v>
      </c>
      <c r="AU472" s="149">
        <f t="shared" si="198"/>
        <v>0</v>
      </c>
      <c r="AV472" s="149">
        <f t="shared" si="199"/>
        <v>0</v>
      </c>
      <c r="AW472" s="149">
        <f t="shared" si="200"/>
        <v>0</v>
      </c>
      <c r="AX472" s="149">
        <f t="shared" si="201"/>
        <v>0</v>
      </c>
      <c r="AY472" s="149">
        <f t="shared" si="202"/>
        <v>0</v>
      </c>
      <c r="AZ472" s="149">
        <f t="shared" si="203"/>
        <v>0</v>
      </c>
      <c r="BA472" s="149">
        <f>IFERROR(IF(VLOOKUP($D472,Listen!$A$2:$F$45,6,0)="Ja",AX472-MAX(AY472:AZ472),AX472-AY472),0)</f>
        <v>0</v>
      </c>
      <c r="BB472" s="149">
        <f t="shared" si="204"/>
        <v>0</v>
      </c>
      <c r="BC472" s="149">
        <f t="shared" si="205"/>
        <v>0</v>
      </c>
      <c r="BD472" s="149">
        <f t="shared" si="206"/>
        <v>0</v>
      </c>
      <c r="BE472" s="149">
        <f>IFERROR(IF(VLOOKUP($D472,Listen!$A$2:$F$45,6,0)="Ja",BB472-MAX(BC472:BD472),BB472-BC472),0)</f>
        <v>0</v>
      </c>
    </row>
    <row r="473" spans="1:57" x14ac:dyDescent="0.25">
      <c r="A473" s="142">
        <v>469</v>
      </c>
      <c r="B473" s="143" t="str">
        <f>IF(AND(E473&lt;&gt;0,D473&lt;&gt;0,F473&lt;&gt;0),IF(C473&lt;&gt;0,CONCATENATE(C473,"-AGr",VLOOKUP(D473,Listen!$A$2:$D$45,4,FALSE),"-",E473,"-",F473,),CONCATENATE("AGr",VLOOKUP(D473,Listen!$A$2:$D$45,4,FALSE),"-",E473,"-",F473)),"keine vollständige ID")</f>
        <v>keine vollständige ID</v>
      </c>
      <c r="C473" s="28"/>
      <c r="D473" s="144"/>
      <c r="E473" s="144"/>
      <c r="F473" s="151"/>
      <c r="G473" s="12"/>
      <c r="H473" s="12"/>
      <c r="I473" s="12"/>
      <c r="J473" s="12"/>
      <c r="K473" s="12"/>
      <c r="L473" s="145">
        <f>IF(E473&gt;A_Stammdaten!$B$12,0,G473+H473-J473)</f>
        <v>0</v>
      </c>
      <c r="M473" s="12"/>
      <c r="N473" s="12"/>
      <c r="O473" s="12"/>
      <c r="P473" s="45">
        <f t="shared" si="184"/>
        <v>0</v>
      </c>
      <c r="Q473" s="26"/>
      <c r="R473" s="26"/>
      <c r="S473" s="26"/>
      <c r="T473" s="26"/>
      <c r="U473" s="146"/>
      <c r="V473" s="26"/>
      <c r="W473" s="46" t="str">
        <f t="shared" si="185"/>
        <v>-</v>
      </c>
      <c r="X473" s="46" t="str">
        <f t="shared" si="186"/>
        <v>-</v>
      </c>
      <c r="Y473" s="46">
        <f>IF(ISBLANK($D473),0,VLOOKUP($D473,Listen!$A$2:$C$45,2,FALSE))</f>
        <v>0</v>
      </c>
      <c r="Z473" s="46">
        <f>IF(ISBLANK($D473),0,VLOOKUP($D473,Listen!$A$2:$C$45,3,FALSE))</f>
        <v>0</v>
      </c>
      <c r="AA473" s="35">
        <f t="shared" si="207"/>
        <v>0</v>
      </c>
      <c r="AB473" s="35">
        <f t="shared" si="207"/>
        <v>0</v>
      </c>
      <c r="AC473" s="35">
        <f>IFERROR(IF(OR($R473&lt;&gt;"Ja",VLOOKUP($D473,Listen!$A$2:$F$45,5,0)="Nein",E473&lt;IF(D473="LNG Anbindungsanlagen gemäß separater Festlegung",2022,2023)),$Y473,$W473),0)</f>
        <v>0</v>
      </c>
      <c r="AD473" s="35">
        <f>IFERROR(IF(OR($R473&lt;&gt;"Ja",VLOOKUP($D473,Listen!$A$2:$F$45,5,0)="Nein",E473&lt;IF(D473="LNG Anbindungsanlagen gemäß separater Festlegung",2022,2023)),$Y473,$W473),0)</f>
        <v>0</v>
      </c>
      <c r="AE473" s="35">
        <f>IFERROR(IF(OR($S473&lt;&gt;"Ja",VLOOKUP($D473,Listen!$A$2:$F$45,6,0)="Nein"),$Y473,$X473),0)</f>
        <v>0</v>
      </c>
      <c r="AF473" s="35">
        <f>IFERROR(IF(OR($S473&lt;&gt;"Ja",VLOOKUP($D473,Listen!$A$2:$F$45,6,0)="Nein"),$Y473,$X473),0)</f>
        <v>0</v>
      </c>
      <c r="AG473" s="35">
        <f>IFERROR(IF(OR($S473&lt;&gt;"Ja",VLOOKUP($D473,Listen!$A$2:$F$45,6,0)="Nein"),$Y473,$X473),0)</f>
        <v>0</v>
      </c>
      <c r="AH473" s="37">
        <f t="shared" si="187"/>
        <v>0</v>
      </c>
      <c r="AI473" s="147">
        <f>IFERROR(IF(VLOOKUP($D473,Listen!$A$2:$F$45,6,0)="Ja",MAX(BC473:BD473),D_SAV!$BC473),0)</f>
        <v>0</v>
      </c>
      <c r="AJ473" s="37">
        <f t="shared" si="188"/>
        <v>0</v>
      </c>
      <c r="AL473" s="149">
        <f t="shared" si="189"/>
        <v>0</v>
      </c>
      <c r="AM473" s="149">
        <f t="shared" si="190"/>
        <v>0</v>
      </c>
      <c r="AN473" s="149">
        <f t="shared" si="191"/>
        <v>0</v>
      </c>
      <c r="AO473" s="149">
        <f t="shared" si="192"/>
        <v>0</v>
      </c>
      <c r="AP473" s="149">
        <f t="shared" si="193"/>
        <v>0</v>
      </c>
      <c r="AQ473" s="149">
        <f t="shared" si="194"/>
        <v>0</v>
      </c>
      <c r="AR473" s="149">
        <f t="shared" si="195"/>
        <v>0</v>
      </c>
      <c r="AS473" s="149">
        <f t="shared" si="196"/>
        <v>0</v>
      </c>
      <c r="AT473" s="149">
        <f t="shared" si="197"/>
        <v>0</v>
      </c>
      <c r="AU473" s="149">
        <f t="shared" si="198"/>
        <v>0</v>
      </c>
      <c r="AV473" s="149">
        <f t="shared" si="199"/>
        <v>0</v>
      </c>
      <c r="AW473" s="149">
        <f t="shared" si="200"/>
        <v>0</v>
      </c>
      <c r="AX473" s="149">
        <f t="shared" si="201"/>
        <v>0</v>
      </c>
      <c r="AY473" s="149">
        <f t="shared" si="202"/>
        <v>0</v>
      </c>
      <c r="AZ473" s="149">
        <f t="shared" si="203"/>
        <v>0</v>
      </c>
      <c r="BA473" s="149">
        <f>IFERROR(IF(VLOOKUP($D473,Listen!$A$2:$F$45,6,0)="Ja",AX473-MAX(AY473:AZ473),AX473-AY473),0)</f>
        <v>0</v>
      </c>
      <c r="BB473" s="149">
        <f t="shared" si="204"/>
        <v>0</v>
      </c>
      <c r="BC473" s="149">
        <f t="shared" si="205"/>
        <v>0</v>
      </c>
      <c r="BD473" s="149">
        <f t="shared" si="206"/>
        <v>0</v>
      </c>
      <c r="BE473" s="149">
        <f>IFERROR(IF(VLOOKUP($D473,Listen!$A$2:$F$45,6,0)="Ja",BB473-MAX(BC473:BD473),BB473-BC473),0)</f>
        <v>0</v>
      </c>
    </row>
    <row r="474" spans="1:57" x14ac:dyDescent="0.25">
      <c r="A474" s="142">
        <v>470</v>
      </c>
      <c r="B474" s="143" t="str">
        <f>IF(AND(E474&lt;&gt;0,D474&lt;&gt;0,F474&lt;&gt;0),IF(C474&lt;&gt;0,CONCATENATE(C474,"-AGr",VLOOKUP(D474,Listen!$A$2:$D$45,4,FALSE),"-",E474,"-",F474,),CONCATENATE("AGr",VLOOKUP(D474,Listen!$A$2:$D$45,4,FALSE),"-",E474,"-",F474)),"keine vollständige ID")</f>
        <v>keine vollständige ID</v>
      </c>
      <c r="C474" s="28"/>
      <c r="D474" s="144"/>
      <c r="E474" s="144"/>
      <c r="F474" s="151"/>
      <c r="G474" s="12"/>
      <c r="H474" s="12"/>
      <c r="I474" s="12"/>
      <c r="J474" s="12"/>
      <c r="K474" s="12"/>
      <c r="L474" s="145">
        <f>IF(E474&gt;A_Stammdaten!$B$12,0,G474+H474-J474)</f>
        <v>0</v>
      </c>
      <c r="M474" s="12"/>
      <c r="N474" s="12"/>
      <c r="O474" s="12"/>
      <c r="P474" s="45">
        <f t="shared" si="184"/>
        <v>0</v>
      </c>
      <c r="Q474" s="26"/>
      <c r="R474" s="26"/>
      <c r="S474" s="26"/>
      <c r="T474" s="26"/>
      <c r="U474" s="146"/>
      <c r="V474" s="26"/>
      <c r="W474" s="46" t="str">
        <f t="shared" si="185"/>
        <v>-</v>
      </c>
      <c r="X474" s="46" t="str">
        <f t="shared" si="186"/>
        <v>-</v>
      </c>
      <c r="Y474" s="46">
        <f>IF(ISBLANK($D474),0,VLOOKUP($D474,Listen!$A$2:$C$45,2,FALSE))</f>
        <v>0</v>
      </c>
      <c r="Z474" s="46">
        <f>IF(ISBLANK($D474),0,VLOOKUP($D474,Listen!$A$2:$C$45,3,FALSE))</f>
        <v>0</v>
      </c>
      <c r="AA474" s="35">
        <f t="shared" si="207"/>
        <v>0</v>
      </c>
      <c r="AB474" s="35">
        <f t="shared" si="207"/>
        <v>0</v>
      </c>
      <c r="AC474" s="35">
        <f>IFERROR(IF(OR($R474&lt;&gt;"Ja",VLOOKUP($D474,Listen!$A$2:$F$45,5,0)="Nein",E474&lt;IF(D474="LNG Anbindungsanlagen gemäß separater Festlegung",2022,2023)),$Y474,$W474),0)</f>
        <v>0</v>
      </c>
      <c r="AD474" s="35">
        <f>IFERROR(IF(OR($R474&lt;&gt;"Ja",VLOOKUP($D474,Listen!$A$2:$F$45,5,0)="Nein",E474&lt;IF(D474="LNG Anbindungsanlagen gemäß separater Festlegung",2022,2023)),$Y474,$W474),0)</f>
        <v>0</v>
      </c>
      <c r="AE474" s="35">
        <f>IFERROR(IF(OR($S474&lt;&gt;"Ja",VLOOKUP($D474,Listen!$A$2:$F$45,6,0)="Nein"),$Y474,$X474),0)</f>
        <v>0</v>
      </c>
      <c r="AF474" s="35">
        <f>IFERROR(IF(OR($S474&lt;&gt;"Ja",VLOOKUP($D474,Listen!$A$2:$F$45,6,0)="Nein"),$Y474,$X474),0)</f>
        <v>0</v>
      </c>
      <c r="AG474" s="35">
        <f>IFERROR(IF(OR($S474&lt;&gt;"Ja",VLOOKUP($D474,Listen!$A$2:$F$45,6,0)="Nein"),$Y474,$X474),0)</f>
        <v>0</v>
      </c>
      <c r="AH474" s="37">
        <f t="shared" si="187"/>
        <v>0</v>
      </c>
      <c r="AI474" s="147">
        <f>IFERROR(IF(VLOOKUP($D474,Listen!$A$2:$F$45,6,0)="Ja",MAX(BC474:BD474),D_SAV!$BC474),0)</f>
        <v>0</v>
      </c>
      <c r="AJ474" s="37">
        <f t="shared" si="188"/>
        <v>0</v>
      </c>
      <c r="AL474" s="149">
        <f t="shared" si="189"/>
        <v>0</v>
      </c>
      <c r="AM474" s="149">
        <f t="shared" si="190"/>
        <v>0</v>
      </c>
      <c r="AN474" s="149">
        <f t="shared" si="191"/>
        <v>0</v>
      </c>
      <c r="AO474" s="149">
        <f t="shared" si="192"/>
        <v>0</v>
      </c>
      <c r="AP474" s="149">
        <f t="shared" si="193"/>
        <v>0</v>
      </c>
      <c r="AQ474" s="149">
        <f t="shared" si="194"/>
        <v>0</v>
      </c>
      <c r="AR474" s="149">
        <f t="shared" si="195"/>
        <v>0</v>
      </c>
      <c r="AS474" s="149">
        <f t="shared" si="196"/>
        <v>0</v>
      </c>
      <c r="AT474" s="149">
        <f t="shared" si="197"/>
        <v>0</v>
      </c>
      <c r="AU474" s="149">
        <f t="shared" si="198"/>
        <v>0</v>
      </c>
      <c r="AV474" s="149">
        <f t="shared" si="199"/>
        <v>0</v>
      </c>
      <c r="AW474" s="149">
        <f t="shared" si="200"/>
        <v>0</v>
      </c>
      <c r="AX474" s="149">
        <f t="shared" si="201"/>
        <v>0</v>
      </c>
      <c r="AY474" s="149">
        <f t="shared" si="202"/>
        <v>0</v>
      </c>
      <c r="AZ474" s="149">
        <f t="shared" si="203"/>
        <v>0</v>
      </c>
      <c r="BA474" s="149">
        <f>IFERROR(IF(VLOOKUP($D474,Listen!$A$2:$F$45,6,0)="Ja",AX474-MAX(AY474:AZ474),AX474-AY474),0)</f>
        <v>0</v>
      </c>
      <c r="BB474" s="149">
        <f t="shared" si="204"/>
        <v>0</v>
      </c>
      <c r="BC474" s="149">
        <f t="shared" si="205"/>
        <v>0</v>
      </c>
      <c r="BD474" s="149">
        <f t="shared" si="206"/>
        <v>0</v>
      </c>
      <c r="BE474" s="149">
        <f>IFERROR(IF(VLOOKUP($D474,Listen!$A$2:$F$45,6,0)="Ja",BB474-MAX(BC474:BD474),BB474-BC474),0)</f>
        <v>0</v>
      </c>
    </row>
    <row r="475" spans="1:57" x14ac:dyDescent="0.25">
      <c r="A475" s="142">
        <v>471</v>
      </c>
      <c r="B475" s="143" t="str">
        <f>IF(AND(E475&lt;&gt;0,D475&lt;&gt;0,F475&lt;&gt;0),IF(C475&lt;&gt;0,CONCATENATE(C475,"-AGr",VLOOKUP(D475,Listen!$A$2:$D$45,4,FALSE),"-",E475,"-",F475,),CONCATENATE("AGr",VLOOKUP(D475,Listen!$A$2:$D$45,4,FALSE),"-",E475,"-",F475)),"keine vollständige ID")</f>
        <v>keine vollständige ID</v>
      </c>
      <c r="C475" s="28"/>
      <c r="D475" s="144"/>
      <c r="E475" s="144"/>
      <c r="F475" s="151"/>
      <c r="G475" s="12"/>
      <c r="H475" s="12"/>
      <c r="I475" s="12"/>
      <c r="J475" s="12"/>
      <c r="K475" s="12"/>
      <c r="L475" s="145">
        <f>IF(E475&gt;A_Stammdaten!$B$12,0,G475+H475-J475)</f>
        <v>0</v>
      </c>
      <c r="M475" s="12"/>
      <c r="N475" s="12"/>
      <c r="O475" s="12"/>
      <c r="P475" s="45">
        <f t="shared" si="184"/>
        <v>0</v>
      </c>
      <c r="Q475" s="26"/>
      <c r="R475" s="26"/>
      <c r="S475" s="26"/>
      <c r="T475" s="26"/>
      <c r="U475" s="146"/>
      <c r="V475" s="26"/>
      <c r="W475" s="46" t="str">
        <f t="shared" si="185"/>
        <v>-</v>
      </c>
      <c r="X475" s="46" t="str">
        <f t="shared" si="186"/>
        <v>-</v>
      </c>
      <c r="Y475" s="46">
        <f>IF(ISBLANK($D475),0,VLOOKUP($D475,Listen!$A$2:$C$45,2,FALSE))</f>
        <v>0</v>
      </c>
      <c r="Z475" s="46">
        <f>IF(ISBLANK($D475),0,VLOOKUP($D475,Listen!$A$2:$C$45,3,FALSE))</f>
        <v>0</v>
      </c>
      <c r="AA475" s="35">
        <f t="shared" si="207"/>
        <v>0</v>
      </c>
      <c r="AB475" s="35">
        <f t="shared" si="207"/>
        <v>0</v>
      </c>
      <c r="AC475" s="35">
        <f>IFERROR(IF(OR($R475&lt;&gt;"Ja",VLOOKUP($D475,Listen!$A$2:$F$45,5,0)="Nein",E475&lt;IF(D475="LNG Anbindungsanlagen gemäß separater Festlegung",2022,2023)),$Y475,$W475),0)</f>
        <v>0</v>
      </c>
      <c r="AD475" s="35">
        <f>IFERROR(IF(OR($R475&lt;&gt;"Ja",VLOOKUP($D475,Listen!$A$2:$F$45,5,0)="Nein",E475&lt;IF(D475="LNG Anbindungsanlagen gemäß separater Festlegung",2022,2023)),$Y475,$W475),0)</f>
        <v>0</v>
      </c>
      <c r="AE475" s="35">
        <f>IFERROR(IF(OR($S475&lt;&gt;"Ja",VLOOKUP($D475,Listen!$A$2:$F$45,6,0)="Nein"),$Y475,$X475),0)</f>
        <v>0</v>
      </c>
      <c r="AF475" s="35">
        <f>IFERROR(IF(OR($S475&lt;&gt;"Ja",VLOOKUP($D475,Listen!$A$2:$F$45,6,0)="Nein"),$Y475,$X475),0)</f>
        <v>0</v>
      </c>
      <c r="AG475" s="35">
        <f>IFERROR(IF(OR($S475&lt;&gt;"Ja",VLOOKUP($D475,Listen!$A$2:$F$45,6,0)="Nein"),$Y475,$X475),0)</f>
        <v>0</v>
      </c>
      <c r="AH475" s="37">
        <f t="shared" si="187"/>
        <v>0</v>
      </c>
      <c r="AI475" s="147">
        <f>IFERROR(IF(VLOOKUP($D475,Listen!$A$2:$F$45,6,0)="Ja",MAX(BC475:BD475),D_SAV!$BC475),0)</f>
        <v>0</v>
      </c>
      <c r="AJ475" s="37">
        <f t="shared" si="188"/>
        <v>0</v>
      </c>
      <c r="AL475" s="149">
        <f t="shared" si="189"/>
        <v>0</v>
      </c>
      <c r="AM475" s="149">
        <f t="shared" si="190"/>
        <v>0</v>
      </c>
      <c r="AN475" s="149">
        <f t="shared" si="191"/>
        <v>0</v>
      </c>
      <c r="AO475" s="149">
        <f t="shared" si="192"/>
        <v>0</v>
      </c>
      <c r="AP475" s="149">
        <f t="shared" si="193"/>
        <v>0</v>
      </c>
      <c r="AQ475" s="149">
        <f t="shared" si="194"/>
        <v>0</v>
      </c>
      <c r="AR475" s="149">
        <f t="shared" si="195"/>
        <v>0</v>
      </c>
      <c r="AS475" s="149">
        <f t="shared" si="196"/>
        <v>0</v>
      </c>
      <c r="AT475" s="149">
        <f t="shared" si="197"/>
        <v>0</v>
      </c>
      <c r="AU475" s="149">
        <f t="shared" si="198"/>
        <v>0</v>
      </c>
      <c r="AV475" s="149">
        <f t="shared" si="199"/>
        <v>0</v>
      </c>
      <c r="AW475" s="149">
        <f t="shared" si="200"/>
        <v>0</v>
      </c>
      <c r="AX475" s="149">
        <f t="shared" si="201"/>
        <v>0</v>
      </c>
      <c r="AY475" s="149">
        <f t="shared" si="202"/>
        <v>0</v>
      </c>
      <c r="AZ475" s="149">
        <f t="shared" si="203"/>
        <v>0</v>
      </c>
      <c r="BA475" s="149">
        <f>IFERROR(IF(VLOOKUP($D475,Listen!$A$2:$F$45,6,0)="Ja",AX475-MAX(AY475:AZ475),AX475-AY475),0)</f>
        <v>0</v>
      </c>
      <c r="BB475" s="149">
        <f t="shared" si="204"/>
        <v>0</v>
      </c>
      <c r="BC475" s="149">
        <f t="shared" si="205"/>
        <v>0</v>
      </c>
      <c r="BD475" s="149">
        <f t="shared" si="206"/>
        <v>0</v>
      </c>
      <c r="BE475" s="149">
        <f>IFERROR(IF(VLOOKUP($D475,Listen!$A$2:$F$45,6,0)="Ja",BB475-MAX(BC475:BD475),BB475-BC475),0)</f>
        <v>0</v>
      </c>
    </row>
    <row r="476" spans="1:57" x14ac:dyDescent="0.25">
      <c r="A476" s="142">
        <v>472</v>
      </c>
      <c r="B476" s="143" t="str">
        <f>IF(AND(E476&lt;&gt;0,D476&lt;&gt;0,F476&lt;&gt;0),IF(C476&lt;&gt;0,CONCATENATE(C476,"-AGr",VLOOKUP(D476,Listen!$A$2:$D$45,4,FALSE),"-",E476,"-",F476,),CONCATENATE("AGr",VLOOKUP(D476,Listen!$A$2:$D$45,4,FALSE),"-",E476,"-",F476)),"keine vollständige ID")</f>
        <v>keine vollständige ID</v>
      </c>
      <c r="C476" s="28"/>
      <c r="D476" s="144"/>
      <c r="E476" s="144"/>
      <c r="F476" s="151"/>
      <c r="G476" s="12"/>
      <c r="H476" s="12"/>
      <c r="I476" s="12"/>
      <c r="J476" s="12"/>
      <c r="K476" s="12"/>
      <c r="L476" s="145">
        <f>IF(E476&gt;A_Stammdaten!$B$12,0,G476+H476-J476)</f>
        <v>0</v>
      </c>
      <c r="M476" s="12"/>
      <c r="N476" s="12"/>
      <c r="O476" s="12"/>
      <c r="P476" s="45">
        <f t="shared" si="184"/>
        <v>0</v>
      </c>
      <c r="Q476" s="26"/>
      <c r="R476" s="26"/>
      <c r="S476" s="26"/>
      <c r="T476" s="26"/>
      <c r="U476" s="146"/>
      <c r="V476" s="26"/>
      <c r="W476" s="46" t="str">
        <f t="shared" si="185"/>
        <v>-</v>
      </c>
      <c r="X476" s="46" t="str">
        <f t="shared" si="186"/>
        <v>-</v>
      </c>
      <c r="Y476" s="46">
        <f>IF(ISBLANK($D476),0,VLOOKUP($D476,Listen!$A$2:$C$45,2,FALSE))</f>
        <v>0</v>
      </c>
      <c r="Z476" s="46">
        <f>IF(ISBLANK($D476),0,VLOOKUP($D476,Listen!$A$2:$C$45,3,FALSE))</f>
        <v>0</v>
      </c>
      <c r="AA476" s="35">
        <f t="shared" si="207"/>
        <v>0</v>
      </c>
      <c r="AB476" s="35">
        <f t="shared" si="207"/>
        <v>0</v>
      </c>
      <c r="AC476" s="35">
        <f>IFERROR(IF(OR($R476&lt;&gt;"Ja",VLOOKUP($D476,Listen!$A$2:$F$45,5,0)="Nein",E476&lt;IF(D476="LNG Anbindungsanlagen gemäß separater Festlegung",2022,2023)),$Y476,$W476),0)</f>
        <v>0</v>
      </c>
      <c r="AD476" s="35">
        <f>IFERROR(IF(OR($R476&lt;&gt;"Ja",VLOOKUP($D476,Listen!$A$2:$F$45,5,0)="Nein",E476&lt;IF(D476="LNG Anbindungsanlagen gemäß separater Festlegung",2022,2023)),$Y476,$W476),0)</f>
        <v>0</v>
      </c>
      <c r="AE476" s="35">
        <f>IFERROR(IF(OR($S476&lt;&gt;"Ja",VLOOKUP($D476,Listen!$A$2:$F$45,6,0)="Nein"),$Y476,$X476),0)</f>
        <v>0</v>
      </c>
      <c r="AF476" s="35">
        <f>IFERROR(IF(OR($S476&lt;&gt;"Ja",VLOOKUP($D476,Listen!$A$2:$F$45,6,0)="Nein"),$Y476,$X476),0)</f>
        <v>0</v>
      </c>
      <c r="AG476" s="35">
        <f>IFERROR(IF(OR($S476&lt;&gt;"Ja",VLOOKUP($D476,Listen!$A$2:$F$45,6,0)="Nein"),$Y476,$X476),0)</f>
        <v>0</v>
      </c>
      <c r="AH476" s="37">
        <f t="shared" si="187"/>
        <v>0</v>
      </c>
      <c r="AI476" s="147">
        <f>IFERROR(IF(VLOOKUP($D476,Listen!$A$2:$F$45,6,0)="Ja",MAX(BC476:BD476),D_SAV!$BC476),0)</f>
        <v>0</v>
      </c>
      <c r="AJ476" s="37">
        <f t="shared" si="188"/>
        <v>0</v>
      </c>
      <c r="AL476" s="149">
        <f t="shared" si="189"/>
        <v>0</v>
      </c>
      <c r="AM476" s="149">
        <f t="shared" si="190"/>
        <v>0</v>
      </c>
      <c r="AN476" s="149">
        <f t="shared" si="191"/>
        <v>0</v>
      </c>
      <c r="AO476" s="149">
        <f t="shared" si="192"/>
        <v>0</v>
      </c>
      <c r="AP476" s="149">
        <f t="shared" si="193"/>
        <v>0</v>
      </c>
      <c r="AQ476" s="149">
        <f t="shared" si="194"/>
        <v>0</v>
      </c>
      <c r="AR476" s="149">
        <f t="shared" si="195"/>
        <v>0</v>
      </c>
      <c r="AS476" s="149">
        <f t="shared" si="196"/>
        <v>0</v>
      </c>
      <c r="AT476" s="149">
        <f t="shared" si="197"/>
        <v>0</v>
      </c>
      <c r="AU476" s="149">
        <f t="shared" si="198"/>
        <v>0</v>
      </c>
      <c r="AV476" s="149">
        <f t="shared" si="199"/>
        <v>0</v>
      </c>
      <c r="AW476" s="149">
        <f t="shared" si="200"/>
        <v>0</v>
      </c>
      <c r="AX476" s="149">
        <f t="shared" si="201"/>
        <v>0</v>
      </c>
      <c r="AY476" s="149">
        <f t="shared" si="202"/>
        <v>0</v>
      </c>
      <c r="AZ476" s="149">
        <f t="shared" si="203"/>
        <v>0</v>
      </c>
      <c r="BA476" s="149">
        <f>IFERROR(IF(VLOOKUP($D476,Listen!$A$2:$F$45,6,0)="Ja",AX476-MAX(AY476:AZ476),AX476-AY476),0)</f>
        <v>0</v>
      </c>
      <c r="BB476" s="149">
        <f t="shared" si="204"/>
        <v>0</v>
      </c>
      <c r="BC476" s="149">
        <f t="shared" si="205"/>
        <v>0</v>
      </c>
      <c r="BD476" s="149">
        <f t="shared" si="206"/>
        <v>0</v>
      </c>
      <c r="BE476" s="149">
        <f>IFERROR(IF(VLOOKUP($D476,Listen!$A$2:$F$45,6,0)="Ja",BB476-MAX(BC476:BD476),BB476-BC476),0)</f>
        <v>0</v>
      </c>
    </row>
    <row r="477" spans="1:57" x14ac:dyDescent="0.25">
      <c r="A477" s="142">
        <v>473</v>
      </c>
      <c r="B477" s="143" t="str">
        <f>IF(AND(E477&lt;&gt;0,D477&lt;&gt;0,F477&lt;&gt;0),IF(C477&lt;&gt;0,CONCATENATE(C477,"-AGr",VLOOKUP(D477,Listen!$A$2:$D$45,4,FALSE),"-",E477,"-",F477,),CONCATENATE("AGr",VLOOKUP(D477,Listen!$A$2:$D$45,4,FALSE),"-",E477,"-",F477)),"keine vollständige ID")</f>
        <v>keine vollständige ID</v>
      </c>
      <c r="C477" s="28"/>
      <c r="D477" s="144"/>
      <c r="E477" s="144"/>
      <c r="F477" s="151"/>
      <c r="G477" s="12"/>
      <c r="H477" s="12"/>
      <c r="I477" s="12"/>
      <c r="J477" s="12"/>
      <c r="K477" s="12"/>
      <c r="L477" s="145">
        <f>IF(E477&gt;A_Stammdaten!$B$12,0,G477+H477-J477)</f>
        <v>0</v>
      </c>
      <c r="M477" s="12"/>
      <c r="N477" s="12"/>
      <c r="O477" s="12"/>
      <c r="P477" s="45">
        <f t="shared" si="184"/>
        <v>0</v>
      </c>
      <c r="Q477" s="26"/>
      <c r="R477" s="26"/>
      <c r="S477" s="26"/>
      <c r="T477" s="26"/>
      <c r="U477" s="146"/>
      <c r="V477" s="26"/>
      <c r="W477" s="46" t="str">
        <f t="shared" si="185"/>
        <v>-</v>
      </c>
      <c r="X477" s="46" t="str">
        <f t="shared" si="186"/>
        <v>-</v>
      </c>
      <c r="Y477" s="46">
        <f>IF(ISBLANK($D477),0,VLOOKUP($D477,Listen!$A$2:$C$45,2,FALSE))</f>
        <v>0</v>
      </c>
      <c r="Z477" s="46">
        <f>IF(ISBLANK($D477),0,VLOOKUP($D477,Listen!$A$2:$C$45,3,FALSE))</f>
        <v>0</v>
      </c>
      <c r="AA477" s="35">
        <f t="shared" si="207"/>
        <v>0</v>
      </c>
      <c r="AB477" s="35">
        <f t="shared" si="207"/>
        <v>0</v>
      </c>
      <c r="AC477" s="35">
        <f>IFERROR(IF(OR($R477&lt;&gt;"Ja",VLOOKUP($D477,Listen!$A$2:$F$45,5,0)="Nein",E477&lt;IF(D477="LNG Anbindungsanlagen gemäß separater Festlegung",2022,2023)),$Y477,$W477),0)</f>
        <v>0</v>
      </c>
      <c r="AD477" s="35">
        <f>IFERROR(IF(OR($R477&lt;&gt;"Ja",VLOOKUP($D477,Listen!$A$2:$F$45,5,0)="Nein",E477&lt;IF(D477="LNG Anbindungsanlagen gemäß separater Festlegung",2022,2023)),$Y477,$W477),0)</f>
        <v>0</v>
      </c>
      <c r="AE477" s="35">
        <f>IFERROR(IF(OR($S477&lt;&gt;"Ja",VLOOKUP($D477,Listen!$A$2:$F$45,6,0)="Nein"),$Y477,$X477),0)</f>
        <v>0</v>
      </c>
      <c r="AF477" s="35">
        <f>IFERROR(IF(OR($S477&lt;&gt;"Ja",VLOOKUP($D477,Listen!$A$2:$F$45,6,0)="Nein"),$Y477,$X477),0)</f>
        <v>0</v>
      </c>
      <c r="AG477" s="35">
        <f>IFERROR(IF(OR($S477&lt;&gt;"Ja",VLOOKUP($D477,Listen!$A$2:$F$45,6,0)="Nein"),$Y477,$X477),0)</f>
        <v>0</v>
      </c>
      <c r="AH477" s="37">
        <f t="shared" si="187"/>
        <v>0</v>
      </c>
      <c r="AI477" s="147">
        <f>IFERROR(IF(VLOOKUP($D477,Listen!$A$2:$F$45,6,0)="Ja",MAX(BC477:BD477),D_SAV!$BC477),0)</f>
        <v>0</v>
      </c>
      <c r="AJ477" s="37">
        <f t="shared" si="188"/>
        <v>0</v>
      </c>
      <c r="AL477" s="149">
        <f t="shared" si="189"/>
        <v>0</v>
      </c>
      <c r="AM477" s="149">
        <f t="shared" si="190"/>
        <v>0</v>
      </c>
      <c r="AN477" s="149">
        <f t="shared" si="191"/>
        <v>0</v>
      </c>
      <c r="AO477" s="149">
        <f t="shared" si="192"/>
        <v>0</v>
      </c>
      <c r="AP477" s="149">
        <f t="shared" si="193"/>
        <v>0</v>
      </c>
      <c r="AQ477" s="149">
        <f t="shared" si="194"/>
        <v>0</v>
      </c>
      <c r="AR477" s="149">
        <f t="shared" si="195"/>
        <v>0</v>
      </c>
      <c r="AS477" s="149">
        <f t="shared" si="196"/>
        <v>0</v>
      </c>
      <c r="AT477" s="149">
        <f t="shared" si="197"/>
        <v>0</v>
      </c>
      <c r="AU477" s="149">
        <f t="shared" si="198"/>
        <v>0</v>
      </c>
      <c r="AV477" s="149">
        <f t="shared" si="199"/>
        <v>0</v>
      </c>
      <c r="AW477" s="149">
        <f t="shared" si="200"/>
        <v>0</v>
      </c>
      <c r="AX477" s="149">
        <f t="shared" si="201"/>
        <v>0</v>
      </c>
      <c r="AY477" s="149">
        <f t="shared" si="202"/>
        <v>0</v>
      </c>
      <c r="AZ477" s="149">
        <f t="shared" si="203"/>
        <v>0</v>
      </c>
      <c r="BA477" s="149">
        <f>IFERROR(IF(VLOOKUP($D477,Listen!$A$2:$F$45,6,0)="Ja",AX477-MAX(AY477:AZ477),AX477-AY477),0)</f>
        <v>0</v>
      </c>
      <c r="BB477" s="149">
        <f t="shared" si="204"/>
        <v>0</v>
      </c>
      <c r="BC477" s="149">
        <f t="shared" si="205"/>
        <v>0</v>
      </c>
      <c r="BD477" s="149">
        <f t="shared" si="206"/>
        <v>0</v>
      </c>
      <c r="BE477" s="149">
        <f>IFERROR(IF(VLOOKUP($D477,Listen!$A$2:$F$45,6,0)="Ja",BB477-MAX(BC477:BD477),BB477-BC477),0)</f>
        <v>0</v>
      </c>
    </row>
    <row r="478" spans="1:57" x14ac:dyDescent="0.25">
      <c r="A478" s="142">
        <v>474</v>
      </c>
      <c r="B478" s="143" t="str">
        <f>IF(AND(E478&lt;&gt;0,D478&lt;&gt;0,F478&lt;&gt;0),IF(C478&lt;&gt;0,CONCATENATE(C478,"-AGr",VLOOKUP(D478,Listen!$A$2:$D$45,4,FALSE),"-",E478,"-",F478,),CONCATENATE("AGr",VLOOKUP(D478,Listen!$A$2:$D$45,4,FALSE),"-",E478,"-",F478)),"keine vollständige ID")</f>
        <v>keine vollständige ID</v>
      </c>
      <c r="C478" s="28"/>
      <c r="D478" s="144"/>
      <c r="E478" s="144"/>
      <c r="F478" s="151"/>
      <c r="G478" s="12"/>
      <c r="H478" s="12"/>
      <c r="I478" s="12"/>
      <c r="J478" s="12"/>
      <c r="K478" s="12"/>
      <c r="L478" s="145">
        <f>IF(E478&gt;A_Stammdaten!$B$12,0,G478+H478-J478)</f>
        <v>0</v>
      </c>
      <c r="M478" s="12"/>
      <c r="N478" s="12"/>
      <c r="O478" s="12"/>
      <c r="P478" s="45">
        <f t="shared" si="184"/>
        <v>0</v>
      </c>
      <c r="Q478" s="26"/>
      <c r="R478" s="26"/>
      <c r="S478" s="26"/>
      <c r="T478" s="26"/>
      <c r="U478" s="146"/>
      <c r="V478" s="26"/>
      <c r="W478" s="46" t="str">
        <f t="shared" si="185"/>
        <v>-</v>
      </c>
      <c r="X478" s="46" t="str">
        <f t="shared" si="186"/>
        <v>-</v>
      </c>
      <c r="Y478" s="46">
        <f>IF(ISBLANK($D478),0,VLOOKUP($D478,Listen!$A$2:$C$45,2,FALSE))</f>
        <v>0</v>
      </c>
      <c r="Z478" s="46">
        <f>IF(ISBLANK($D478),0,VLOOKUP($D478,Listen!$A$2:$C$45,3,FALSE))</f>
        <v>0</v>
      </c>
      <c r="AA478" s="35">
        <f t="shared" si="207"/>
        <v>0</v>
      </c>
      <c r="AB478" s="35">
        <f t="shared" si="207"/>
        <v>0</v>
      </c>
      <c r="AC478" s="35">
        <f>IFERROR(IF(OR($R478&lt;&gt;"Ja",VLOOKUP($D478,Listen!$A$2:$F$45,5,0)="Nein",E478&lt;IF(D478="LNG Anbindungsanlagen gemäß separater Festlegung",2022,2023)),$Y478,$W478),0)</f>
        <v>0</v>
      </c>
      <c r="AD478" s="35">
        <f>IFERROR(IF(OR($R478&lt;&gt;"Ja",VLOOKUP($D478,Listen!$A$2:$F$45,5,0)="Nein",E478&lt;IF(D478="LNG Anbindungsanlagen gemäß separater Festlegung",2022,2023)),$Y478,$W478),0)</f>
        <v>0</v>
      </c>
      <c r="AE478" s="35">
        <f>IFERROR(IF(OR($S478&lt;&gt;"Ja",VLOOKUP($D478,Listen!$A$2:$F$45,6,0)="Nein"),$Y478,$X478),0)</f>
        <v>0</v>
      </c>
      <c r="AF478" s="35">
        <f>IFERROR(IF(OR($S478&lt;&gt;"Ja",VLOOKUP($D478,Listen!$A$2:$F$45,6,0)="Nein"),$Y478,$X478),0)</f>
        <v>0</v>
      </c>
      <c r="AG478" s="35">
        <f>IFERROR(IF(OR($S478&lt;&gt;"Ja",VLOOKUP($D478,Listen!$A$2:$F$45,6,0)="Nein"),$Y478,$X478),0)</f>
        <v>0</v>
      </c>
      <c r="AH478" s="37">
        <f t="shared" si="187"/>
        <v>0</v>
      </c>
      <c r="AI478" s="147">
        <f>IFERROR(IF(VLOOKUP($D478,Listen!$A$2:$F$45,6,0)="Ja",MAX(BC478:BD478),D_SAV!$BC478),0)</f>
        <v>0</v>
      </c>
      <c r="AJ478" s="37">
        <f t="shared" si="188"/>
        <v>0</v>
      </c>
      <c r="AL478" s="149">
        <f t="shared" si="189"/>
        <v>0</v>
      </c>
      <c r="AM478" s="149">
        <f t="shared" si="190"/>
        <v>0</v>
      </c>
      <c r="AN478" s="149">
        <f t="shared" si="191"/>
        <v>0</v>
      </c>
      <c r="AO478" s="149">
        <f t="shared" si="192"/>
        <v>0</v>
      </c>
      <c r="AP478" s="149">
        <f t="shared" si="193"/>
        <v>0</v>
      </c>
      <c r="AQ478" s="149">
        <f t="shared" si="194"/>
        <v>0</v>
      </c>
      <c r="AR478" s="149">
        <f t="shared" si="195"/>
        <v>0</v>
      </c>
      <c r="AS478" s="149">
        <f t="shared" si="196"/>
        <v>0</v>
      </c>
      <c r="AT478" s="149">
        <f t="shared" si="197"/>
        <v>0</v>
      </c>
      <c r="AU478" s="149">
        <f t="shared" si="198"/>
        <v>0</v>
      </c>
      <c r="AV478" s="149">
        <f t="shared" si="199"/>
        <v>0</v>
      </c>
      <c r="AW478" s="149">
        <f t="shared" si="200"/>
        <v>0</v>
      </c>
      <c r="AX478" s="149">
        <f t="shared" si="201"/>
        <v>0</v>
      </c>
      <c r="AY478" s="149">
        <f t="shared" si="202"/>
        <v>0</v>
      </c>
      <c r="AZ478" s="149">
        <f t="shared" si="203"/>
        <v>0</v>
      </c>
      <c r="BA478" s="149">
        <f>IFERROR(IF(VLOOKUP($D478,Listen!$A$2:$F$45,6,0)="Ja",AX478-MAX(AY478:AZ478),AX478-AY478),0)</f>
        <v>0</v>
      </c>
      <c r="BB478" s="149">
        <f t="shared" si="204"/>
        <v>0</v>
      </c>
      <c r="BC478" s="149">
        <f t="shared" si="205"/>
        <v>0</v>
      </c>
      <c r="BD478" s="149">
        <f t="shared" si="206"/>
        <v>0</v>
      </c>
      <c r="BE478" s="149">
        <f>IFERROR(IF(VLOOKUP($D478,Listen!$A$2:$F$45,6,0)="Ja",BB478-MAX(BC478:BD478),BB478-BC478),0)</f>
        <v>0</v>
      </c>
    </row>
    <row r="479" spans="1:57" x14ac:dyDescent="0.25">
      <c r="A479" s="142">
        <v>475</v>
      </c>
      <c r="B479" s="143" t="str">
        <f>IF(AND(E479&lt;&gt;0,D479&lt;&gt;0,F479&lt;&gt;0),IF(C479&lt;&gt;0,CONCATENATE(C479,"-AGr",VLOOKUP(D479,Listen!$A$2:$D$45,4,FALSE),"-",E479,"-",F479,),CONCATENATE("AGr",VLOOKUP(D479,Listen!$A$2:$D$45,4,FALSE),"-",E479,"-",F479)),"keine vollständige ID")</f>
        <v>keine vollständige ID</v>
      </c>
      <c r="C479" s="28"/>
      <c r="D479" s="144"/>
      <c r="E479" s="144"/>
      <c r="F479" s="151"/>
      <c r="G479" s="12"/>
      <c r="H479" s="12"/>
      <c r="I479" s="12"/>
      <c r="J479" s="12"/>
      <c r="K479" s="12"/>
      <c r="L479" s="145">
        <f>IF(E479&gt;A_Stammdaten!$B$12,0,G479+H479-J479)</f>
        <v>0</v>
      </c>
      <c r="M479" s="12"/>
      <c r="N479" s="12"/>
      <c r="O479" s="12"/>
      <c r="P479" s="45">
        <f t="shared" si="184"/>
        <v>0</v>
      </c>
      <c r="Q479" s="26"/>
      <c r="R479" s="26"/>
      <c r="S479" s="26"/>
      <c r="T479" s="26"/>
      <c r="U479" s="146"/>
      <c r="V479" s="26"/>
      <c r="W479" s="46" t="str">
        <f t="shared" si="185"/>
        <v>-</v>
      </c>
      <c r="X479" s="46" t="str">
        <f t="shared" si="186"/>
        <v>-</v>
      </c>
      <c r="Y479" s="46">
        <f>IF(ISBLANK($D479),0,VLOOKUP($D479,Listen!$A$2:$C$45,2,FALSE))</f>
        <v>0</v>
      </c>
      <c r="Z479" s="46">
        <f>IF(ISBLANK($D479),0,VLOOKUP($D479,Listen!$A$2:$C$45,3,FALSE))</f>
        <v>0</v>
      </c>
      <c r="AA479" s="35">
        <f t="shared" si="207"/>
        <v>0</v>
      </c>
      <c r="AB479" s="35">
        <f t="shared" si="207"/>
        <v>0</v>
      </c>
      <c r="AC479" s="35">
        <f>IFERROR(IF(OR($R479&lt;&gt;"Ja",VLOOKUP($D479,Listen!$A$2:$F$45,5,0)="Nein",E479&lt;IF(D479="LNG Anbindungsanlagen gemäß separater Festlegung",2022,2023)),$Y479,$W479),0)</f>
        <v>0</v>
      </c>
      <c r="AD479" s="35">
        <f>IFERROR(IF(OR($R479&lt;&gt;"Ja",VLOOKUP($D479,Listen!$A$2:$F$45,5,0)="Nein",E479&lt;IF(D479="LNG Anbindungsanlagen gemäß separater Festlegung",2022,2023)),$Y479,$W479),0)</f>
        <v>0</v>
      </c>
      <c r="AE479" s="35">
        <f>IFERROR(IF(OR($S479&lt;&gt;"Ja",VLOOKUP($D479,Listen!$A$2:$F$45,6,0)="Nein"),$Y479,$X479),0)</f>
        <v>0</v>
      </c>
      <c r="AF479" s="35">
        <f>IFERROR(IF(OR($S479&lt;&gt;"Ja",VLOOKUP($D479,Listen!$A$2:$F$45,6,0)="Nein"),$Y479,$X479),0)</f>
        <v>0</v>
      </c>
      <c r="AG479" s="35">
        <f>IFERROR(IF(OR($S479&lt;&gt;"Ja",VLOOKUP($D479,Listen!$A$2:$F$45,6,0)="Nein"),$Y479,$X479),0)</f>
        <v>0</v>
      </c>
      <c r="AH479" s="37">
        <f t="shared" si="187"/>
        <v>0</v>
      </c>
      <c r="AI479" s="147">
        <f>IFERROR(IF(VLOOKUP($D479,Listen!$A$2:$F$45,6,0)="Ja",MAX(BC479:BD479),D_SAV!$BC479),0)</f>
        <v>0</v>
      </c>
      <c r="AJ479" s="37">
        <f t="shared" si="188"/>
        <v>0</v>
      </c>
      <c r="AL479" s="149">
        <f t="shared" si="189"/>
        <v>0</v>
      </c>
      <c r="AM479" s="149">
        <f t="shared" si="190"/>
        <v>0</v>
      </c>
      <c r="AN479" s="149">
        <f t="shared" si="191"/>
        <v>0</v>
      </c>
      <c r="AO479" s="149">
        <f t="shared" si="192"/>
        <v>0</v>
      </c>
      <c r="AP479" s="149">
        <f t="shared" si="193"/>
        <v>0</v>
      </c>
      <c r="AQ479" s="149">
        <f t="shared" si="194"/>
        <v>0</v>
      </c>
      <c r="AR479" s="149">
        <f t="shared" si="195"/>
        <v>0</v>
      </c>
      <c r="AS479" s="149">
        <f t="shared" si="196"/>
        <v>0</v>
      </c>
      <c r="AT479" s="149">
        <f t="shared" si="197"/>
        <v>0</v>
      </c>
      <c r="AU479" s="149">
        <f t="shared" si="198"/>
        <v>0</v>
      </c>
      <c r="AV479" s="149">
        <f t="shared" si="199"/>
        <v>0</v>
      </c>
      <c r="AW479" s="149">
        <f t="shared" si="200"/>
        <v>0</v>
      </c>
      <c r="AX479" s="149">
        <f t="shared" si="201"/>
        <v>0</v>
      </c>
      <c r="AY479" s="149">
        <f t="shared" si="202"/>
        <v>0</v>
      </c>
      <c r="AZ479" s="149">
        <f t="shared" si="203"/>
        <v>0</v>
      </c>
      <c r="BA479" s="149">
        <f>IFERROR(IF(VLOOKUP($D479,Listen!$A$2:$F$45,6,0)="Ja",AX479-MAX(AY479:AZ479),AX479-AY479),0)</f>
        <v>0</v>
      </c>
      <c r="BB479" s="149">
        <f t="shared" si="204"/>
        <v>0</v>
      </c>
      <c r="BC479" s="149">
        <f t="shared" si="205"/>
        <v>0</v>
      </c>
      <c r="BD479" s="149">
        <f t="shared" si="206"/>
        <v>0</v>
      </c>
      <c r="BE479" s="149">
        <f>IFERROR(IF(VLOOKUP($D479,Listen!$A$2:$F$45,6,0)="Ja",BB479-MAX(BC479:BD479),BB479-BC479),0)</f>
        <v>0</v>
      </c>
    </row>
    <row r="480" spans="1:57" x14ac:dyDescent="0.25">
      <c r="A480" s="142">
        <v>476</v>
      </c>
      <c r="B480" s="143" t="str">
        <f>IF(AND(E480&lt;&gt;0,D480&lt;&gt;0,F480&lt;&gt;0),IF(C480&lt;&gt;0,CONCATENATE(C480,"-AGr",VLOOKUP(D480,Listen!$A$2:$D$45,4,FALSE),"-",E480,"-",F480,),CONCATENATE("AGr",VLOOKUP(D480,Listen!$A$2:$D$45,4,FALSE),"-",E480,"-",F480)),"keine vollständige ID")</f>
        <v>keine vollständige ID</v>
      </c>
      <c r="C480" s="28"/>
      <c r="D480" s="144"/>
      <c r="E480" s="144"/>
      <c r="F480" s="151"/>
      <c r="G480" s="12"/>
      <c r="H480" s="12"/>
      <c r="I480" s="12"/>
      <c r="J480" s="12"/>
      <c r="K480" s="12"/>
      <c r="L480" s="145">
        <f>IF(E480&gt;A_Stammdaten!$B$12,0,G480+H480-J480)</f>
        <v>0</v>
      </c>
      <c r="M480" s="12"/>
      <c r="N480" s="12"/>
      <c r="O480" s="12"/>
      <c r="P480" s="45">
        <f t="shared" si="184"/>
        <v>0</v>
      </c>
      <c r="Q480" s="26"/>
      <c r="R480" s="26"/>
      <c r="S480" s="26"/>
      <c r="T480" s="26"/>
      <c r="U480" s="146"/>
      <c r="V480" s="26"/>
      <c r="W480" s="46" t="str">
        <f t="shared" si="185"/>
        <v>-</v>
      </c>
      <c r="X480" s="46" t="str">
        <f t="shared" si="186"/>
        <v>-</v>
      </c>
      <c r="Y480" s="46">
        <f>IF(ISBLANK($D480),0,VLOOKUP($D480,Listen!$A$2:$C$45,2,FALSE))</f>
        <v>0</v>
      </c>
      <c r="Z480" s="46">
        <f>IF(ISBLANK($D480),0,VLOOKUP($D480,Listen!$A$2:$C$45,3,FALSE))</f>
        <v>0</v>
      </c>
      <c r="AA480" s="35">
        <f t="shared" si="207"/>
        <v>0</v>
      </c>
      <c r="AB480" s="35">
        <f t="shared" si="207"/>
        <v>0</v>
      </c>
      <c r="AC480" s="35">
        <f>IFERROR(IF(OR($R480&lt;&gt;"Ja",VLOOKUP($D480,Listen!$A$2:$F$45,5,0)="Nein",E480&lt;IF(D480="LNG Anbindungsanlagen gemäß separater Festlegung",2022,2023)),$Y480,$W480),0)</f>
        <v>0</v>
      </c>
      <c r="AD480" s="35">
        <f>IFERROR(IF(OR($R480&lt;&gt;"Ja",VLOOKUP($D480,Listen!$A$2:$F$45,5,0)="Nein",E480&lt;IF(D480="LNG Anbindungsanlagen gemäß separater Festlegung",2022,2023)),$Y480,$W480),0)</f>
        <v>0</v>
      </c>
      <c r="AE480" s="35">
        <f>IFERROR(IF(OR($S480&lt;&gt;"Ja",VLOOKUP($D480,Listen!$A$2:$F$45,6,0)="Nein"),$Y480,$X480),0)</f>
        <v>0</v>
      </c>
      <c r="AF480" s="35">
        <f>IFERROR(IF(OR($S480&lt;&gt;"Ja",VLOOKUP($D480,Listen!$A$2:$F$45,6,0)="Nein"),$Y480,$X480),0)</f>
        <v>0</v>
      </c>
      <c r="AG480" s="35">
        <f>IFERROR(IF(OR($S480&lt;&gt;"Ja",VLOOKUP($D480,Listen!$A$2:$F$45,6,0)="Nein"),$Y480,$X480),0)</f>
        <v>0</v>
      </c>
      <c r="AH480" s="37">
        <f t="shared" si="187"/>
        <v>0</v>
      </c>
      <c r="AI480" s="147">
        <f>IFERROR(IF(VLOOKUP($D480,Listen!$A$2:$F$45,6,0)="Ja",MAX(BC480:BD480),D_SAV!$BC480),0)</f>
        <v>0</v>
      </c>
      <c r="AJ480" s="37">
        <f t="shared" si="188"/>
        <v>0</v>
      </c>
      <c r="AL480" s="149">
        <f t="shared" si="189"/>
        <v>0</v>
      </c>
      <c r="AM480" s="149">
        <f t="shared" si="190"/>
        <v>0</v>
      </c>
      <c r="AN480" s="149">
        <f t="shared" si="191"/>
        <v>0</v>
      </c>
      <c r="AO480" s="149">
        <f t="shared" si="192"/>
        <v>0</v>
      </c>
      <c r="AP480" s="149">
        <f t="shared" si="193"/>
        <v>0</v>
      </c>
      <c r="AQ480" s="149">
        <f t="shared" si="194"/>
        <v>0</v>
      </c>
      <c r="AR480" s="149">
        <f t="shared" si="195"/>
        <v>0</v>
      </c>
      <c r="AS480" s="149">
        <f t="shared" si="196"/>
        <v>0</v>
      </c>
      <c r="AT480" s="149">
        <f t="shared" si="197"/>
        <v>0</v>
      </c>
      <c r="AU480" s="149">
        <f t="shared" si="198"/>
        <v>0</v>
      </c>
      <c r="AV480" s="149">
        <f t="shared" si="199"/>
        <v>0</v>
      </c>
      <c r="AW480" s="149">
        <f t="shared" si="200"/>
        <v>0</v>
      </c>
      <c r="AX480" s="149">
        <f t="shared" si="201"/>
        <v>0</v>
      </c>
      <c r="AY480" s="149">
        <f t="shared" si="202"/>
        <v>0</v>
      </c>
      <c r="AZ480" s="149">
        <f t="shared" si="203"/>
        <v>0</v>
      </c>
      <c r="BA480" s="149">
        <f>IFERROR(IF(VLOOKUP($D480,Listen!$A$2:$F$45,6,0)="Ja",AX480-MAX(AY480:AZ480),AX480-AY480),0)</f>
        <v>0</v>
      </c>
      <c r="BB480" s="149">
        <f t="shared" si="204"/>
        <v>0</v>
      </c>
      <c r="BC480" s="149">
        <f t="shared" si="205"/>
        <v>0</v>
      </c>
      <c r="BD480" s="149">
        <f t="shared" si="206"/>
        <v>0</v>
      </c>
      <c r="BE480" s="149">
        <f>IFERROR(IF(VLOOKUP($D480,Listen!$A$2:$F$45,6,0)="Ja",BB480-MAX(BC480:BD480),BB480-BC480),0)</f>
        <v>0</v>
      </c>
    </row>
    <row r="481" spans="1:57" x14ac:dyDescent="0.25">
      <c r="A481" s="142">
        <v>477</v>
      </c>
      <c r="B481" s="143" t="str">
        <f>IF(AND(E481&lt;&gt;0,D481&lt;&gt;0,F481&lt;&gt;0),IF(C481&lt;&gt;0,CONCATENATE(C481,"-AGr",VLOOKUP(D481,Listen!$A$2:$D$45,4,FALSE),"-",E481,"-",F481,),CONCATENATE("AGr",VLOOKUP(D481,Listen!$A$2:$D$45,4,FALSE),"-",E481,"-",F481)),"keine vollständige ID")</f>
        <v>keine vollständige ID</v>
      </c>
      <c r="C481" s="28"/>
      <c r="D481" s="144"/>
      <c r="E481" s="144"/>
      <c r="F481" s="151"/>
      <c r="G481" s="12"/>
      <c r="H481" s="12"/>
      <c r="I481" s="12"/>
      <c r="J481" s="12"/>
      <c r="K481" s="12"/>
      <c r="L481" s="145">
        <f>IF(E481&gt;A_Stammdaten!$B$12,0,G481+H481-J481)</f>
        <v>0</v>
      </c>
      <c r="M481" s="12"/>
      <c r="N481" s="12"/>
      <c r="O481" s="12"/>
      <c r="P481" s="45">
        <f t="shared" si="184"/>
        <v>0</v>
      </c>
      <c r="Q481" s="26"/>
      <c r="R481" s="26"/>
      <c r="S481" s="26"/>
      <c r="T481" s="26"/>
      <c r="U481" s="146"/>
      <c r="V481" s="26"/>
      <c r="W481" s="46" t="str">
        <f t="shared" si="185"/>
        <v>-</v>
      </c>
      <c r="X481" s="46" t="str">
        <f t="shared" si="186"/>
        <v>-</v>
      </c>
      <c r="Y481" s="46">
        <f>IF(ISBLANK($D481),0,VLOOKUP($D481,Listen!$A$2:$C$45,2,FALSE))</f>
        <v>0</v>
      </c>
      <c r="Z481" s="46">
        <f>IF(ISBLANK($D481),0,VLOOKUP($D481,Listen!$A$2:$C$45,3,FALSE))</f>
        <v>0</v>
      </c>
      <c r="AA481" s="35">
        <f t="shared" si="207"/>
        <v>0</v>
      </c>
      <c r="AB481" s="35">
        <f t="shared" si="207"/>
        <v>0</v>
      </c>
      <c r="AC481" s="35">
        <f>IFERROR(IF(OR($R481&lt;&gt;"Ja",VLOOKUP($D481,Listen!$A$2:$F$45,5,0)="Nein",E481&lt;IF(D481="LNG Anbindungsanlagen gemäß separater Festlegung",2022,2023)),$Y481,$W481),0)</f>
        <v>0</v>
      </c>
      <c r="AD481" s="35">
        <f>IFERROR(IF(OR($R481&lt;&gt;"Ja",VLOOKUP($D481,Listen!$A$2:$F$45,5,0)="Nein",E481&lt;IF(D481="LNG Anbindungsanlagen gemäß separater Festlegung",2022,2023)),$Y481,$W481),0)</f>
        <v>0</v>
      </c>
      <c r="AE481" s="35">
        <f>IFERROR(IF(OR($S481&lt;&gt;"Ja",VLOOKUP($D481,Listen!$A$2:$F$45,6,0)="Nein"),$Y481,$X481),0)</f>
        <v>0</v>
      </c>
      <c r="AF481" s="35">
        <f>IFERROR(IF(OR($S481&lt;&gt;"Ja",VLOOKUP($D481,Listen!$A$2:$F$45,6,0)="Nein"),$Y481,$X481),0)</f>
        <v>0</v>
      </c>
      <c r="AG481" s="35">
        <f>IFERROR(IF(OR($S481&lt;&gt;"Ja",VLOOKUP($D481,Listen!$A$2:$F$45,6,0)="Nein"),$Y481,$X481),0)</f>
        <v>0</v>
      </c>
      <c r="AH481" s="37">
        <f t="shared" si="187"/>
        <v>0</v>
      </c>
      <c r="AI481" s="147">
        <f>IFERROR(IF(VLOOKUP($D481,Listen!$A$2:$F$45,6,0)="Ja",MAX(BC481:BD481),D_SAV!$BC481),0)</f>
        <v>0</v>
      </c>
      <c r="AJ481" s="37">
        <f t="shared" si="188"/>
        <v>0</v>
      </c>
      <c r="AL481" s="149">
        <f t="shared" si="189"/>
        <v>0</v>
      </c>
      <c r="AM481" s="149">
        <f t="shared" si="190"/>
        <v>0</v>
      </c>
      <c r="AN481" s="149">
        <f t="shared" si="191"/>
        <v>0</v>
      </c>
      <c r="AO481" s="149">
        <f t="shared" si="192"/>
        <v>0</v>
      </c>
      <c r="AP481" s="149">
        <f t="shared" si="193"/>
        <v>0</v>
      </c>
      <c r="AQ481" s="149">
        <f t="shared" si="194"/>
        <v>0</v>
      </c>
      <c r="AR481" s="149">
        <f t="shared" si="195"/>
        <v>0</v>
      </c>
      <c r="AS481" s="149">
        <f t="shared" si="196"/>
        <v>0</v>
      </c>
      <c r="AT481" s="149">
        <f t="shared" si="197"/>
        <v>0</v>
      </c>
      <c r="AU481" s="149">
        <f t="shared" si="198"/>
        <v>0</v>
      </c>
      <c r="AV481" s="149">
        <f t="shared" si="199"/>
        <v>0</v>
      </c>
      <c r="AW481" s="149">
        <f t="shared" si="200"/>
        <v>0</v>
      </c>
      <c r="AX481" s="149">
        <f t="shared" si="201"/>
        <v>0</v>
      </c>
      <c r="AY481" s="149">
        <f t="shared" si="202"/>
        <v>0</v>
      </c>
      <c r="AZ481" s="149">
        <f t="shared" si="203"/>
        <v>0</v>
      </c>
      <c r="BA481" s="149">
        <f>IFERROR(IF(VLOOKUP($D481,Listen!$A$2:$F$45,6,0)="Ja",AX481-MAX(AY481:AZ481),AX481-AY481),0)</f>
        <v>0</v>
      </c>
      <c r="BB481" s="149">
        <f t="shared" si="204"/>
        <v>0</v>
      </c>
      <c r="BC481" s="149">
        <f t="shared" si="205"/>
        <v>0</v>
      </c>
      <c r="BD481" s="149">
        <f t="shared" si="206"/>
        <v>0</v>
      </c>
      <c r="BE481" s="149">
        <f>IFERROR(IF(VLOOKUP($D481,Listen!$A$2:$F$45,6,0)="Ja",BB481-MAX(BC481:BD481),BB481-BC481),0)</f>
        <v>0</v>
      </c>
    </row>
    <row r="482" spans="1:57" x14ac:dyDescent="0.25">
      <c r="A482" s="142">
        <v>478</v>
      </c>
      <c r="B482" s="143" t="str">
        <f>IF(AND(E482&lt;&gt;0,D482&lt;&gt;0,F482&lt;&gt;0),IF(C482&lt;&gt;0,CONCATENATE(C482,"-AGr",VLOOKUP(D482,Listen!$A$2:$D$45,4,FALSE),"-",E482,"-",F482,),CONCATENATE("AGr",VLOOKUP(D482,Listen!$A$2:$D$45,4,FALSE),"-",E482,"-",F482)),"keine vollständige ID")</f>
        <v>keine vollständige ID</v>
      </c>
      <c r="C482" s="28"/>
      <c r="D482" s="144"/>
      <c r="E482" s="144"/>
      <c r="F482" s="151"/>
      <c r="G482" s="12"/>
      <c r="H482" s="12"/>
      <c r="I482" s="12"/>
      <c r="J482" s="12"/>
      <c r="K482" s="12"/>
      <c r="L482" s="145">
        <f>IF(E482&gt;A_Stammdaten!$B$12,0,G482+H482-J482)</f>
        <v>0</v>
      </c>
      <c r="M482" s="12"/>
      <c r="N482" s="12"/>
      <c r="O482" s="12"/>
      <c r="P482" s="45">
        <f t="shared" si="184"/>
        <v>0</v>
      </c>
      <c r="Q482" s="26"/>
      <c r="R482" s="26"/>
      <c r="S482" s="26"/>
      <c r="T482" s="26"/>
      <c r="U482" s="146"/>
      <c r="V482" s="26"/>
      <c r="W482" s="46" t="str">
        <f t="shared" si="185"/>
        <v>-</v>
      </c>
      <c r="X482" s="46" t="str">
        <f t="shared" si="186"/>
        <v>-</v>
      </c>
      <c r="Y482" s="46">
        <f>IF(ISBLANK($D482),0,VLOOKUP($D482,Listen!$A$2:$C$45,2,FALSE))</f>
        <v>0</v>
      </c>
      <c r="Z482" s="46">
        <f>IF(ISBLANK($D482),0,VLOOKUP($D482,Listen!$A$2:$C$45,3,FALSE))</f>
        <v>0</v>
      </c>
      <c r="AA482" s="35">
        <f t="shared" si="207"/>
        <v>0</v>
      </c>
      <c r="AB482" s="35">
        <f t="shared" si="207"/>
        <v>0</v>
      </c>
      <c r="AC482" s="35">
        <f>IFERROR(IF(OR($R482&lt;&gt;"Ja",VLOOKUP($D482,Listen!$A$2:$F$45,5,0)="Nein",E482&lt;IF(D482="LNG Anbindungsanlagen gemäß separater Festlegung",2022,2023)),$Y482,$W482),0)</f>
        <v>0</v>
      </c>
      <c r="AD482" s="35">
        <f>IFERROR(IF(OR($R482&lt;&gt;"Ja",VLOOKUP($D482,Listen!$A$2:$F$45,5,0)="Nein",E482&lt;IF(D482="LNG Anbindungsanlagen gemäß separater Festlegung",2022,2023)),$Y482,$W482),0)</f>
        <v>0</v>
      </c>
      <c r="AE482" s="35">
        <f>IFERROR(IF(OR($S482&lt;&gt;"Ja",VLOOKUP($D482,Listen!$A$2:$F$45,6,0)="Nein"),$Y482,$X482),0)</f>
        <v>0</v>
      </c>
      <c r="AF482" s="35">
        <f>IFERROR(IF(OR($S482&lt;&gt;"Ja",VLOOKUP($D482,Listen!$A$2:$F$45,6,0)="Nein"),$Y482,$X482),0)</f>
        <v>0</v>
      </c>
      <c r="AG482" s="35">
        <f>IFERROR(IF(OR($S482&lt;&gt;"Ja",VLOOKUP($D482,Listen!$A$2:$F$45,6,0)="Nein"),$Y482,$X482),0)</f>
        <v>0</v>
      </c>
      <c r="AH482" s="37">
        <f t="shared" si="187"/>
        <v>0</v>
      </c>
      <c r="AI482" s="147">
        <f>IFERROR(IF(VLOOKUP($D482,Listen!$A$2:$F$45,6,0)="Ja",MAX(BC482:BD482),D_SAV!$BC482),0)</f>
        <v>0</v>
      </c>
      <c r="AJ482" s="37">
        <f t="shared" si="188"/>
        <v>0</v>
      </c>
      <c r="AL482" s="149">
        <f t="shared" si="189"/>
        <v>0</v>
      </c>
      <c r="AM482" s="149">
        <f t="shared" si="190"/>
        <v>0</v>
      </c>
      <c r="AN482" s="149">
        <f t="shared" si="191"/>
        <v>0</v>
      </c>
      <c r="AO482" s="149">
        <f t="shared" si="192"/>
        <v>0</v>
      </c>
      <c r="AP482" s="149">
        <f t="shared" si="193"/>
        <v>0</v>
      </c>
      <c r="AQ482" s="149">
        <f t="shared" si="194"/>
        <v>0</v>
      </c>
      <c r="AR482" s="149">
        <f t="shared" si="195"/>
        <v>0</v>
      </c>
      <c r="AS482" s="149">
        <f t="shared" si="196"/>
        <v>0</v>
      </c>
      <c r="AT482" s="149">
        <f t="shared" si="197"/>
        <v>0</v>
      </c>
      <c r="AU482" s="149">
        <f t="shared" si="198"/>
        <v>0</v>
      </c>
      <c r="AV482" s="149">
        <f t="shared" si="199"/>
        <v>0</v>
      </c>
      <c r="AW482" s="149">
        <f t="shared" si="200"/>
        <v>0</v>
      </c>
      <c r="AX482" s="149">
        <f t="shared" si="201"/>
        <v>0</v>
      </c>
      <c r="AY482" s="149">
        <f t="shared" si="202"/>
        <v>0</v>
      </c>
      <c r="AZ482" s="149">
        <f t="shared" si="203"/>
        <v>0</v>
      </c>
      <c r="BA482" s="149">
        <f>IFERROR(IF(VLOOKUP($D482,Listen!$A$2:$F$45,6,0)="Ja",AX482-MAX(AY482:AZ482),AX482-AY482),0)</f>
        <v>0</v>
      </c>
      <c r="BB482" s="149">
        <f t="shared" si="204"/>
        <v>0</v>
      </c>
      <c r="BC482" s="149">
        <f t="shared" si="205"/>
        <v>0</v>
      </c>
      <c r="BD482" s="149">
        <f t="shared" si="206"/>
        <v>0</v>
      </c>
      <c r="BE482" s="149">
        <f>IFERROR(IF(VLOOKUP($D482,Listen!$A$2:$F$45,6,0)="Ja",BB482-MAX(BC482:BD482),BB482-BC482),0)</f>
        <v>0</v>
      </c>
    </row>
    <row r="483" spans="1:57" x14ac:dyDescent="0.25">
      <c r="A483" s="142">
        <v>479</v>
      </c>
      <c r="B483" s="143" t="str">
        <f>IF(AND(E483&lt;&gt;0,D483&lt;&gt;0,F483&lt;&gt;0),IF(C483&lt;&gt;0,CONCATENATE(C483,"-AGr",VLOOKUP(D483,Listen!$A$2:$D$45,4,FALSE),"-",E483,"-",F483,),CONCATENATE("AGr",VLOOKUP(D483,Listen!$A$2:$D$45,4,FALSE),"-",E483,"-",F483)),"keine vollständige ID")</f>
        <v>keine vollständige ID</v>
      </c>
      <c r="C483" s="28"/>
      <c r="D483" s="144"/>
      <c r="E483" s="144"/>
      <c r="F483" s="151"/>
      <c r="G483" s="12"/>
      <c r="H483" s="12"/>
      <c r="I483" s="12"/>
      <c r="J483" s="12"/>
      <c r="K483" s="12"/>
      <c r="L483" s="145">
        <f>IF(E483&gt;A_Stammdaten!$B$12,0,G483+H483-J483)</f>
        <v>0</v>
      </c>
      <c r="M483" s="12"/>
      <c r="N483" s="12"/>
      <c r="O483" s="12"/>
      <c r="P483" s="45">
        <f t="shared" si="184"/>
        <v>0</v>
      </c>
      <c r="Q483" s="26"/>
      <c r="R483" s="26"/>
      <c r="S483" s="26"/>
      <c r="T483" s="26"/>
      <c r="U483" s="146"/>
      <c r="V483" s="26"/>
      <c r="W483" s="46" t="str">
        <f t="shared" si="185"/>
        <v>-</v>
      </c>
      <c r="X483" s="46" t="str">
        <f t="shared" si="186"/>
        <v>-</v>
      </c>
      <c r="Y483" s="46">
        <f>IF(ISBLANK($D483),0,VLOOKUP($D483,Listen!$A$2:$C$45,2,FALSE))</f>
        <v>0</v>
      </c>
      <c r="Z483" s="46">
        <f>IF(ISBLANK($D483),0,VLOOKUP($D483,Listen!$A$2:$C$45,3,FALSE))</f>
        <v>0</v>
      </c>
      <c r="AA483" s="35">
        <f t="shared" si="207"/>
        <v>0</v>
      </c>
      <c r="AB483" s="35">
        <f t="shared" si="207"/>
        <v>0</v>
      </c>
      <c r="AC483" s="35">
        <f>IFERROR(IF(OR($R483&lt;&gt;"Ja",VLOOKUP($D483,Listen!$A$2:$F$45,5,0)="Nein",E483&lt;IF(D483="LNG Anbindungsanlagen gemäß separater Festlegung",2022,2023)),$Y483,$W483),0)</f>
        <v>0</v>
      </c>
      <c r="AD483" s="35">
        <f>IFERROR(IF(OR($R483&lt;&gt;"Ja",VLOOKUP($D483,Listen!$A$2:$F$45,5,0)="Nein",E483&lt;IF(D483="LNG Anbindungsanlagen gemäß separater Festlegung",2022,2023)),$Y483,$W483),0)</f>
        <v>0</v>
      </c>
      <c r="AE483" s="35">
        <f>IFERROR(IF(OR($S483&lt;&gt;"Ja",VLOOKUP($D483,Listen!$A$2:$F$45,6,0)="Nein"),$Y483,$X483),0)</f>
        <v>0</v>
      </c>
      <c r="AF483" s="35">
        <f>IFERROR(IF(OR($S483&lt;&gt;"Ja",VLOOKUP($D483,Listen!$A$2:$F$45,6,0)="Nein"),$Y483,$X483),0)</f>
        <v>0</v>
      </c>
      <c r="AG483" s="35">
        <f>IFERROR(IF(OR($S483&lt;&gt;"Ja",VLOOKUP($D483,Listen!$A$2:$F$45,6,0)="Nein"),$Y483,$X483),0)</f>
        <v>0</v>
      </c>
      <c r="AH483" s="37">
        <f t="shared" si="187"/>
        <v>0</v>
      </c>
      <c r="AI483" s="147">
        <f>IFERROR(IF(VLOOKUP($D483,Listen!$A$2:$F$45,6,0)="Ja",MAX(BC483:BD483),D_SAV!$BC483),0)</f>
        <v>0</v>
      </c>
      <c r="AJ483" s="37">
        <f t="shared" si="188"/>
        <v>0</v>
      </c>
      <c r="AL483" s="149">
        <f t="shared" si="189"/>
        <v>0</v>
      </c>
      <c r="AM483" s="149">
        <f t="shared" si="190"/>
        <v>0</v>
      </c>
      <c r="AN483" s="149">
        <f t="shared" si="191"/>
        <v>0</v>
      </c>
      <c r="AO483" s="149">
        <f t="shared" si="192"/>
        <v>0</v>
      </c>
      <c r="AP483" s="149">
        <f t="shared" si="193"/>
        <v>0</v>
      </c>
      <c r="AQ483" s="149">
        <f t="shared" si="194"/>
        <v>0</v>
      </c>
      <c r="AR483" s="149">
        <f t="shared" si="195"/>
        <v>0</v>
      </c>
      <c r="AS483" s="149">
        <f t="shared" si="196"/>
        <v>0</v>
      </c>
      <c r="AT483" s="149">
        <f t="shared" si="197"/>
        <v>0</v>
      </c>
      <c r="AU483" s="149">
        <f t="shared" si="198"/>
        <v>0</v>
      </c>
      <c r="AV483" s="149">
        <f t="shared" si="199"/>
        <v>0</v>
      </c>
      <c r="AW483" s="149">
        <f t="shared" si="200"/>
        <v>0</v>
      </c>
      <c r="AX483" s="149">
        <f t="shared" si="201"/>
        <v>0</v>
      </c>
      <c r="AY483" s="149">
        <f t="shared" si="202"/>
        <v>0</v>
      </c>
      <c r="AZ483" s="149">
        <f t="shared" si="203"/>
        <v>0</v>
      </c>
      <c r="BA483" s="149">
        <f>IFERROR(IF(VLOOKUP($D483,Listen!$A$2:$F$45,6,0)="Ja",AX483-MAX(AY483:AZ483),AX483-AY483),0)</f>
        <v>0</v>
      </c>
      <c r="BB483" s="149">
        <f t="shared" si="204"/>
        <v>0</v>
      </c>
      <c r="BC483" s="149">
        <f t="shared" si="205"/>
        <v>0</v>
      </c>
      <c r="BD483" s="149">
        <f t="shared" si="206"/>
        <v>0</v>
      </c>
      <c r="BE483" s="149">
        <f>IFERROR(IF(VLOOKUP($D483,Listen!$A$2:$F$45,6,0)="Ja",BB483-MAX(BC483:BD483),BB483-BC483),0)</f>
        <v>0</v>
      </c>
    </row>
    <row r="484" spans="1:57" x14ac:dyDescent="0.25">
      <c r="A484" s="142">
        <v>480</v>
      </c>
      <c r="B484" s="143" t="str">
        <f>IF(AND(E484&lt;&gt;0,D484&lt;&gt;0,F484&lt;&gt;0),IF(C484&lt;&gt;0,CONCATENATE(C484,"-AGr",VLOOKUP(D484,Listen!$A$2:$D$45,4,FALSE),"-",E484,"-",F484,),CONCATENATE("AGr",VLOOKUP(D484,Listen!$A$2:$D$45,4,FALSE),"-",E484,"-",F484)),"keine vollständige ID")</f>
        <v>keine vollständige ID</v>
      </c>
      <c r="C484" s="28"/>
      <c r="D484" s="144"/>
      <c r="E484" s="144"/>
      <c r="F484" s="151"/>
      <c r="G484" s="12"/>
      <c r="H484" s="12"/>
      <c r="I484" s="12"/>
      <c r="J484" s="12"/>
      <c r="K484" s="12"/>
      <c r="L484" s="145">
        <f>IF(E484&gt;A_Stammdaten!$B$12,0,G484+H484-J484)</f>
        <v>0</v>
      </c>
      <c r="M484" s="12"/>
      <c r="N484" s="12"/>
      <c r="O484" s="12"/>
      <c r="P484" s="45">
        <f t="shared" si="184"/>
        <v>0</v>
      </c>
      <c r="Q484" s="26"/>
      <c r="R484" s="26"/>
      <c r="S484" s="26"/>
      <c r="T484" s="26"/>
      <c r="U484" s="146"/>
      <c r="V484" s="26"/>
      <c r="W484" s="46" t="str">
        <f t="shared" si="185"/>
        <v>-</v>
      </c>
      <c r="X484" s="46" t="str">
        <f t="shared" si="186"/>
        <v>-</v>
      </c>
      <c r="Y484" s="46">
        <f>IF(ISBLANK($D484),0,VLOOKUP($D484,Listen!$A$2:$C$45,2,FALSE))</f>
        <v>0</v>
      </c>
      <c r="Z484" s="46">
        <f>IF(ISBLANK($D484),0,VLOOKUP($D484,Listen!$A$2:$C$45,3,FALSE))</f>
        <v>0</v>
      </c>
      <c r="AA484" s="35">
        <f t="shared" si="207"/>
        <v>0</v>
      </c>
      <c r="AB484" s="35">
        <f t="shared" si="207"/>
        <v>0</v>
      </c>
      <c r="AC484" s="35">
        <f>IFERROR(IF(OR($R484&lt;&gt;"Ja",VLOOKUP($D484,Listen!$A$2:$F$45,5,0)="Nein",E484&lt;IF(D484="LNG Anbindungsanlagen gemäß separater Festlegung",2022,2023)),$Y484,$W484),0)</f>
        <v>0</v>
      </c>
      <c r="AD484" s="35">
        <f>IFERROR(IF(OR($R484&lt;&gt;"Ja",VLOOKUP($D484,Listen!$A$2:$F$45,5,0)="Nein",E484&lt;IF(D484="LNG Anbindungsanlagen gemäß separater Festlegung",2022,2023)),$Y484,$W484),0)</f>
        <v>0</v>
      </c>
      <c r="AE484" s="35">
        <f>IFERROR(IF(OR($S484&lt;&gt;"Ja",VLOOKUP($D484,Listen!$A$2:$F$45,6,0)="Nein"),$Y484,$X484),0)</f>
        <v>0</v>
      </c>
      <c r="AF484" s="35">
        <f>IFERROR(IF(OR($S484&lt;&gt;"Ja",VLOOKUP($D484,Listen!$A$2:$F$45,6,0)="Nein"),$Y484,$X484),0)</f>
        <v>0</v>
      </c>
      <c r="AG484" s="35">
        <f>IFERROR(IF(OR($S484&lt;&gt;"Ja",VLOOKUP($D484,Listen!$A$2:$F$45,6,0)="Nein"),$Y484,$X484),0)</f>
        <v>0</v>
      </c>
      <c r="AH484" s="37">
        <f t="shared" si="187"/>
        <v>0</v>
      </c>
      <c r="AI484" s="147">
        <f>IFERROR(IF(VLOOKUP($D484,Listen!$A$2:$F$45,6,0)="Ja",MAX(BC484:BD484),D_SAV!$BC484),0)</f>
        <v>0</v>
      </c>
      <c r="AJ484" s="37">
        <f t="shared" si="188"/>
        <v>0</v>
      </c>
      <c r="AL484" s="149">
        <f t="shared" si="189"/>
        <v>0</v>
      </c>
      <c r="AM484" s="149">
        <f t="shared" si="190"/>
        <v>0</v>
      </c>
      <c r="AN484" s="149">
        <f t="shared" si="191"/>
        <v>0</v>
      </c>
      <c r="AO484" s="149">
        <f t="shared" si="192"/>
        <v>0</v>
      </c>
      <c r="AP484" s="149">
        <f t="shared" si="193"/>
        <v>0</v>
      </c>
      <c r="AQ484" s="149">
        <f t="shared" si="194"/>
        <v>0</v>
      </c>
      <c r="AR484" s="149">
        <f t="shared" si="195"/>
        <v>0</v>
      </c>
      <c r="AS484" s="149">
        <f t="shared" si="196"/>
        <v>0</v>
      </c>
      <c r="AT484" s="149">
        <f t="shared" si="197"/>
        <v>0</v>
      </c>
      <c r="AU484" s="149">
        <f t="shared" si="198"/>
        <v>0</v>
      </c>
      <c r="AV484" s="149">
        <f t="shared" si="199"/>
        <v>0</v>
      </c>
      <c r="AW484" s="149">
        <f t="shared" si="200"/>
        <v>0</v>
      </c>
      <c r="AX484" s="149">
        <f t="shared" si="201"/>
        <v>0</v>
      </c>
      <c r="AY484" s="149">
        <f t="shared" si="202"/>
        <v>0</v>
      </c>
      <c r="AZ484" s="149">
        <f t="shared" si="203"/>
        <v>0</v>
      </c>
      <c r="BA484" s="149">
        <f>IFERROR(IF(VLOOKUP($D484,Listen!$A$2:$F$45,6,0)="Ja",AX484-MAX(AY484:AZ484),AX484-AY484),0)</f>
        <v>0</v>
      </c>
      <c r="BB484" s="149">
        <f t="shared" si="204"/>
        <v>0</v>
      </c>
      <c r="BC484" s="149">
        <f t="shared" si="205"/>
        <v>0</v>
      </c>
      <c r="BD484" s="149">
        <f t="shared" si="206"/>
        <v>0</v>
      </c>
      <c r="BE484" s="149">
        <f>IFERROR(IF(VLOOKUP($D484,Listen!$A$2:$F$45,6,0)="Ja",BB484-MAX(BC484:BD484),BB484-BC484),0)</f>
        <v>0</v>
      </c>
    </row>
    <row r="485" spans="1:57" x14ac:dyDescent="0.25">
      <c r="A485" s="142">
        <v>481</v>
      </c>
      <c r="B485" s="143" t="str">
        <f>IF(AND(E485&lt;&gt;0,D485&lt;&gt;0,F485&lt;&gt;0),IF(C485&lt;&gt;0,CONCATENATE(C485,"-AGr",VLOOKUP(D485,Listen!$A$2:$D$45,4,FALSE),"-",E485,"-",F485,),CONCATENATE("AGr",VLOOKUP(D485,Listen!$A$2:$D$45,4,FALSE),"-",E485,"-",F485)),"keine vollständige ID")</f>
        <v>keine vollständige ID</v>
      </c>
      <c r="C485" s="28"/>
      <c r="D485" s="144"/>
      <c r="E485" s="144"/>
      <c r="F485" s="151"/>
      <c r="G485" s="12"/>
      <c r="H485" s="12"/>
      <c r="I485" s="12"/>
      <c r="J485" s="12"/>
      <c r="K485" s="12"/>
      <c r="L485" s="145">
        <f>IF(E485&gt;A_Stammdaten!$B$12,0,G485+H485-J485)</f>
        <v>0</v>
      </c>
      <c r="M485" s="12"/>
      <c r="N485" s="12"/>
      <c r="O485" s="12"/>
      <c r="P485" s="45">
        <f t="shared" si="184"/>
        <v>0</v>
      </c>
      <c r="Q485" s="26"/>
      <c r="R485" s="26"/>
      <c r="S485" s="26"/>
      <c r="T485" s="26"/>
      <c r="U485" s="146"/>
      <c r="V485" s="26"/>
      <c r="W485" s="46" t="str">
        <f t="shared" si="185"/>
        <v>-</v>
      </c>
      <c r="X485" s="46" t="str">
        <f t="shared" si="186"/>
        <v>-</v>
      </c>
      <c r="Y485" s="46">
        <f>IF(ISBLANK($D485),0,VLOOKUP($D485,Listen!$A$2:$C$45,2,FALSE))</f>
        <v>0</v>
      </c>
      <c r="Z485" s="46">
        <f>IF(ISBLANK($D485),0,VLOOKUP($D485,Listen!$A$2:$C$45,3,FALSE))</f>
        <v>0</v>
      </c>
      <c r="AA485" s="35">
        <f t="shared" ref="AA485:AB504" si="208">IFERROR($Y485,0)</f>
        <v>0</v>
      </c>
      <c r="AB485" s="35">
        <f t="shared" si="208"/>
        <v>0</v>
      </c>
      <c r="AC485" s="35">
        <f>IFERROR(IF(OR($R485&lt;&gt;"Ja",VLOOKUP($D485,Listen!$A$2:$F$45,5,0)="Nein",E485&lt;IF(D485="LNG Anbindungsanlagen gemäß separater Festlegung",2022,2023)),$Y485,$W485),0)</f>
        <v>0</v>
      </c>
      <c r="AD485" s="35">
        <f>IFERROR(IF(OR($R485&lt;&gt;"Ja",VLOOKUP($D485,Listen!$A$2:$F$45,5,0)="Nein",E485&lt;IF(D485="LNG Anbindungsanlagen gemäß separater Festlegung",2022,2023)),$Y485,$W485),0)</f>
        <v>0</v>
      </c>
      <c r="AE485" s="35">
        <f>IFERROR(IF(OR($S485&lt;&gt;"Ja",VLOOKUP($D485,Listen!$A$2:$F$45,6,0)="Nein"),$Y485,$X485),0)</f>
        <v>0</v>
      </c>
      <c r="AF485" s="35">
        <f>IFERROR(IF(OR($S485&lt;&gt;"Ja",VLOOKUP($D485,Listen!$A$2:$F$45,6,0)="Nein"),$Y485,$X485),0)</f>
        <v>0</v>
      </c>
      <c r="AG485" s="35">
        <f>IFERROR(IF(OR($S485&lt;&gt;"Ja",VLOOKUP($D485,Listen!$A$2:$F$45,6,0)="Nein"),$Y485,$X485),0)</f>
        <v>0</v>
      </c>
      <c r="AH485" s="37">
        <f t="shared" si="187"/>
        <v>0</v>
      </c>
      <c r="AI485" s="147">
        <f>IFERROR(IF(VLOOKUP($D485,Listen!$A$2:$F$45,6,0)="Ja",MAX(BC485:BD485),D_SAV!$BC485),0)</f>
        <v>0</v>
      </c>
      <c r="AJ485" s="37">
        <f t="shared" si="188"/>
        <v>0</v>
      </c>
      <c r="AL485" s="149">
        <f t="shared" si="189"/>
        <v>0</v>
      </c>
      <c r="AM485" s="149">
        <f t="shared" si="190"/>
        <v>0</v>
      </c>
      <c r="AN485" s="149">
        <f t="shared" si="191"/>
        <v>0</v>
      </c>
      <c r="AO485" s="149">
        <f t="shared" si="192"/>
        <v>0</v>
      </c>
      <c r="AP485" s="149">
        <f t="shared" si="193"/>
        <v>0</v>
      </c>
      <c r="AQ485" s="149">
        <f t="shared" si="194"/>
        <v>0</v>
      </c>
      <c r="AR485" s="149">
        <f t="shared" si="195"/>
        <v>0</v>
      </c>
      <c r="AS485" s="149">
        <f t="shared" si="196"/>
        <v>0</v>
      </c>
      <c r="AT485" s="149">
        <f t="shared" si="197"/>
        <v>0</v>
      </c>
      <c r="AU485" s="149">
        <f t="shared" si="198"/>
        <v>0</v>
      </c>
      <c r="AV485" s="149">
        <f t="shared" si="199"/>
        <v>0</v>
      </c>
      <c r="AW485" s="149">
        <f t="shared" si="200"/>
        <v>0</v>
      </c>
      <c r="AX485" s="149">
        <f t="shared" si="201"/>
        <v>0</v>
      </c>
      <c r="AY485" s="149">
        <f t="shared" si="202"/>
        <v>0</v>
      </c>
      <c r="AZ485" s="149">
        <f t="shared" si="203"/>
        <v>0</v>
      </c>
      <c r="BA485" s="149">
        <f>IFERROR(IF(VLOOKUP($D485,Listen!$A$2:$F$45,6,0)="Ja",AX485-MAX(AY485:AZ485),AX485-AY485),0)</f>
        <v>0</v>
      </c>
      <c r="BB485" s="149">
        <f t="shared" si="204"/>
        <v>0</v>
      </c>
      <c r="BC485" s="149">
        <f t="shared" si="205"/>
        <v>0</v>
      </c>
      <c r="BD485" s="149">
        <f t="shared" si="206"/>
        <v>0</v>
      </c>
      <c r="BE485" s="149">
        <f>IFERROR(IF(VLOOKUP($D485,Listen!$A$2:$F$45,6,0)="Ja",BB485-MAX(BC485:BD485),BB485-BC485),0)</f>
        <v>0</v>
      </c>
    </row>
    <row r="486" spans="1:57" x14ac:dyDescent="0.25">
      <c r="A486" s="142">
        <v>482</v>
      </c>
      <c r="B486" s="143" t="str">
        <f>IF(AND(E486&lt;&gt;0,D486&lt;&gt;0,F486&lt;&gt;0),IF(C486&lt;&gt;0,CONCATENATE(C486,"-AGr",VLOOKUP(D486,Listen!$A$2:$D$45,4,FALSE),"-",E486,"-",F486,),CONCATENATE("AGr",VLOOKUP(D486,Listen!$A$2:$D$45,4,FALSE),"-",E486,"-",F486)),"keine vollständige ID")</f>
        <v>keine vollständige ID</v>
      </c>
      <c r="C486" s="28"/>
      <c r="D486" s="144"/>
      <c r="E486" s="144"/>
      <c r="F486" s="151"/>
      <c r="G486" s="12"/>
      <c r="H486" s="12"/>
      <c r="I486" s="12"/>
      <c r="J486" s="12"/>
      <c r="K486" s="12"/>
      <c r="L486" s="145">
        <f>IF(E486&gt;A_Stammdaten!$B$12,0,G486+H486-J486)</f>
        <v>0</v>
      </c>
      <c r="M486" s="12"/>
      <c r="N486" s="12"/>
      <c r="O486" s="12"/>
      <c r="P486" s="45">
        <f t="shared" si="184"/>
        <v>0</v>
      </c>
      <c r="Q486" s="26"/>
      <c r="R486" s="26"/>
      <c r="S486" s="26"/>
      <c r="T486" s="26"/>
      <c r="U486" s="146"/>
      <c r="V486" s="26"/>
      <c r="W486" s="46" t="str">
        <f t="shared" si="185"/>
        <v>-</v>
      </c>
      <c r="X486" s="46" t="str">
        <f t="shared" si="186"/>
        <v>-</v>
      </c>
      <c r="Y486" s="46">
        <f>IF(ISBLANK($D486),0,VLOOKUP($D486,Listen!$A$2:$C$45,2,FALSE))</f>
        <v>0</v>
      </c>
      <c r="Z486" s="46">
        <f>IF(ISBLANK($D486),0,VLOOKUP($D486,Listen!$A$2:$C$45,3,FALSE))</f>
        <v>0</v>
      </c>
      <c r="AA486" s="35">
        <f t="shared" si="208"/>
        <v>0</v>
      </c>
      <c r="AB486" s="35">
        <f t="shared" si="208"/>
        <v>0</v>
      </c>
      <c r="AC486" s="35">
        <f>IFERROR(IF(OR($R486&lt;&gt;"Ja",VLOOKUP($D486,Listen!$A$2:$F$45,5,0)="Nein",E486&lt;IF(D486="LNG Anbindungsanlagen gemäß separater Festlegung",2022,2023)),$Y486,$W486),0)</f>
        <v>0</v>
      </c>
      <c r="AD486" s="35">
        <f>IFERROR(IF(OR($R486&lt;&gt;"Ja",VLOOKUP($D486,Listen!$A$2:$F$45,5,0)="Nein",E486&lt;IF(D486="LNG Anbindungsanlagen gemäß separater Festlegung",2022,2023)),$Y486,$W486),0)</f>
        <v>0</v>
      </c>
      <c r="AE486" s="35">
        <f>IFERROR(IF(OR($S486&lt;&gt;"Ja",VLOOKUP($D486,Listen!$A$2:$F$45,6,0)="Nein"),$Y486,$X486),0)</f>
        <v>0</v>
      </c>
      <c r="AF486" s="35">
        <f>IFERROR(IF(OR($S486&lt;&gt;"Ja",VLOOKUP($D486,Listen!$A$2:$F$45,6,0)="Nein"),$Y486,$X486),0)</f>
        <v>0</v>
      </c>
      <c r="AG486" s="35">
        <f>IFERROR(IF(OR($S486&lt;&gt;"Ja",VLOOKUP($D486,Listen!$A$2:$F$45,6,0)="Nein"),$Y486,$X486),0)</f>
        <v>0</v>
      </c>
      <c r="AH486" s="37">
        <f t="shared" si="187"/>
        <v>0</v>
      </c>
      <c r="AI486" s="147">
        <f>IFERROR(IF(VLOOKUP($D486,Listen!$A$2:$F$45,6,0)="Ja",MAX(BC486:BD486),D_SAV!$BC486),0)</f>
        <v>0</v>
      </c>
      <c r="AJ486" s="37">
        <f t="shared" si="188"/>
        <v>0</v>
      </c>
      <c r="AL486" s="149">
        <f t="shared" si="189"/>
        <v>0</v>
      </c>
      <c r="AM486" s="149">
        <f t="shared" si="190"/>
        <v>0</v>
      </c>
      <c r="AN486" s="149">
        <f t="shared" si="191"/>
        <v>0</v>
      </c>
      <c r="AO486" s="149">
        <f t="shared" si="192"/>
        <v>0</v>
      </c>
      <c r="AP486" s="149">
        <f t="shared" si="193"/>
        <v>0</v>
      </c>
      <c r="AQ486" s="149">
        <f t="shared" si="194"/>
        <v>0</v>
      </c>
      <c r="AR486" s="149">
        <f t="shared" si="195"/>
        <v>0</v>
      </c>
      <c r="AS486" s="149">
        <f t="shared" si="196"/>
        <v>0</v>
      </c>
      <c r="AT486" s="149">
        <f t="shared" si="197"/>
        <v>0</v>
      </c>
      <c r="AU486" s="149">
        <f t="shared" si="198"/>
        <v>0</v>
      </c>
      <c r="AV486" s="149">
        <f t="shared" si="199"/>
        <v>0</v>
      </c>
      <c r="AW486" s="149">
        <f t="shared" si="200"/>
        <v>0</v>
      </c>
      <c r="AX486" s="149">
        <f t="shared" si="201"/>
        <v>0</v>
      </c>
      <c r="AY486" s="149">
        <f t="shared" si="202"/>
        <v>0</v>
      </c>
      <c r="AZ486" s="149">
        <f t="shared" si="203"/>
        <v>0</v>
      </c>
      <c r="BA486" s="149">
        <f>IFERROR(IF(VLOOKUP($D486,Listen!$A$2:$F$45,6,0)="Ja",AX486-MAX(AY486:AZ486),AX486-AY486),0)</f>
        <v>0</v>
      </c>
      <c r="BB486" s="149">
        <f t="shared" si="204"/>
        <v>0</v>
      </c>
      <c r="BC486" s="149">
        <f t="shared" si="205"/>
        <v>0</v>
      </c>
      <c r="BD486" s="149">
        <f t="shared" si="206"/>
        <v>0</v>
      </c>
      <c r="BE486" s="149">
        <f>IFERROR(IF(VLOOKUP($D486,Listen!$A$2:$F$45,6,0)="Ja",BB486-MAX(BC486:BD486),BB486-BC486),0)</f>
        <v>0</v>
      </c>
    </row>
    <row r="487" spans="1:57" x14ac:dyDescent="0.25">
      <c r="A487" s="142">
        <v>483</v>
      </c>
      <c r="B487" s="143" t="str">
        <f>IF(AND(E487&lt;&gt;0,D487&lt;&gt;0,F487&lt;&gt;0),IF(C487&lt;&gt;0,CONCATENATE(C487,"-AGr",VLOOKUP(D487,Listen!$A$2:$D$45,4,FALSE),"-",E487,"-",F487,),CONCATENATE("AGr",VLOOKUP(D487,Listen!$A$2:$D$45,4,FALSE),"-",E487,"-",F487)),"keine vollständige ID")</f>
        <v>keine vollständige ID</v>
      </c>
      <c r="C487" s="28"/>
      <c r="D487" s="144"/>
      <c r="E487" s="144"/>
      <c r="F487" s="151"/>
      <c r="G487" s="12"/>
      <c r="H487" s="12"/>
      <c r="I487" s="12"/>
      <c r="J487" s="12"/>
      <c r="K487" s="12"/>
      <c r="L487" s="145">
        <f>IF(E487&gt;A_Stammdaten!$B$12,0,G487+H487-J487)</f>
        <v>0</v>
      </c>
      <c r="M487" s="12"/>
      <c r="N487" s="12"/>
      <c r="O487" s="12"/>
      <c r="P487" s="45">
        <f t="shared" si="184"/>
        <v>0</v>
      </c>
      <c r="Q487" s="26"/>
      <c r="R487" s="26"/>
      <c r="S487" s="26"/>
      <c r="T487" s="26"/>
      <c r="U487" s="146"/>
      <c r="V487" s="26"/>
      <c r="W487" s="46" t="str">
        <f t="shared" si="185"/>
        <v>-</v>
      </c>
      <c r="X487" s="46" t="str">
        <f t="shared" si="186"/>
        <v>-</v>
      </c>
      <c r="Y487" s="46">
        <f>IF(ISBLANK($D487),0,VLOOKUP($D487,Listen!$A$2:$C$45,2,FALSE))</f>
        <v>0</v>
      </c>
      <c r="Z487" s="46">
        <f>IF(ISBLANK($D487),0,VLOOKUP($D487,Listen!$A$2:$C$45,3,FALSE))</f>
        <v>0</v>
      </c>
      <c r="AA487" s="35">
        <f t="shared" si="208"/>
        <v>0</v>
      </c>
      <c r="AB487" s="35">
        <f t="shared" si="208"/>
        <v>0</v>
      </c>
      <c r="AC487" s="35">
        <f>IFERROR(IF(OR($R487&lt;&gt;"Ja",VLOOKUP($D487,Listen!$A$2:$F$45,5,0)="Nein",E487&lt;IF(D487="LNG Anbindungsanlagen gemäß separater Festlegung",2022,2023)),$Y487,$W487),0)</f>
        <v>0</v>
      </c>
      <c r="AD487" s="35">
        <f>IFERROR(IF(OR($R487&lt;&gt;"Ja",VLOOKUP($D487,Listen!$A$2:$F$45,5,0)="Nein",E487&lt;IF(D487="LNG Anbindungsanlagen gemäß separater Festlegung",2022,2023)),$Y487,$W487),0)</f>
        <v>0</v>
      </c>
      <c r="AE487" s="35">
        <f>IFERROR(IF(OR($S487&lt;&gt;"Ja",VLOOKUP($D487,Listen!$A$2:$F$45,6,0)="Nein"),$Y487,$X487),0)</f>
        <v>0</v>
      </c>
      <c r="AF487" s="35">
        <f>IFERROR(IF(OR($S487&lt;&gt;"Ja",VLOOKUP($D487,Listen!$A$2:$F$45,6,0)="Nein"),$Y487,$X487),0)</f>
        <v>0</v>
      </c>
      <c r="AG487" s="35">
        <f>IFERROR(IF(OR($S487&lt;&gt;"Ja",VLOOKUP($D487,Listen!$A$2:$F$45,6,0)="Nein"),$Y487,$X487),0)</f>
        <v>0</v>
      </c>
      <c r="AH487" s="37">
        <f t="shared" si="187"/>
        <v>0</v>
      </c>
      <c r="AI487" s="147">
        <f>IFERROR(IF(VLOOKUP($D487,Listen!$A$2:$F$45,6,0)="Ja",MAX(BC487:BD487),D_SAV!$BC487),0)</f>
        <v>0</v>
      </c>
      <c r="AJ487" s="37">
        <f t="shared" si="188"/>
        <v>0</v>
      </c>
      <c r="AL487" s="149">
        <f t="shared" si="189"/>
        <v>0</v>
      </c>
      <c r="AM487" s="149">
        <f t="shared" si="190"/>
        <v>0</v>
      </c>
      <c r="AN487" s="149">
        <f t="shared" si="191"/>
        <v>0</v>
      </c>
      <c r="AO487" s="149">
        <f t="shared" si="192"/>
        <v>0</v>
      </c>
      <c r="AP487" s="149">
        <f t="shared" si="193"/>
        <v>0</v>
      </c>
      <c r="AQ487" s="149">
        <f t="shared" si="194"/>
        <v>0</v>
      </c>
      <c r="AR487" s="149">
        <f t="shared" si="195"/>
        <v>0</v>
      </c>
      <c r="AS487" s="149">
        <f t="shared" si="196"/>
        <v>0</v>
      </c>
      <c r="AT487" s="149">
        <f t="shared" si="197"/>
        <v>0</v>
      </c>
      <c r="AU487" s="149">
        <f t="shared" si="198"/>
        <v>0</v>
      </c>
      <c r="AV487" s="149">
        <f t="shared" si="199"/>
        <v>0</v>
      </c>
      <c r="AW487" s="149">
        <f t="shared" si="200"/>
        <v>0</v>
      </c>
      <c r="AX487" s="149">
        <f t="shared" si="201"/>
        <v>0</v>
      </c>
      <c r="AY487" s="149">
        <f t="shared" si="202"/>
        <v>0</v>
      </c>
      <c r="AZ487" s="149">
        <f t="shared" si="203"/>
        <v>0</v>
      </c>
      <c r="BA487" s="149">
        <f>IFERROR(IF(VLOOKUP($D487,Listen!$A$2:$F$45,6,0)="Ja",AX487-MAX(AY487:AZ487),AX487-AY487),0)</f>
        <v>0</v>
      </c>
      <c r="BB487" s="149">
        <f t="shared" si="204"/>
        <v>0</v>
      </c>
      <c r="BC487" s="149">
        <f t="shared" si="205"/>
        <v>0</v>
      </c>
      <c r="BD487" s="149">
        <f t="shared" si="206"/>
        <v>0</v>
      </c>
      <c r="BE487" s="149">
        <f>IFERROR(IF(VLOOKUP($D487,Listen!$A$2:$F$45,6,0)="Ja",BB487-MAX(BC487:BD487),BB487-BC487),0)</f>
        <v>0</v>
      </c>
    </row>
    <row r="488" spans="1:57" x14ac:dyDescent="0.25">
      <c r="A488" s="142">
        <v>484</v>
      </c>
      <c r="B488" s="143" t="str">
        <f>IF(AND(E488&lt;&gt;0,D488&lt;&gt;0,F488&lt;&gt;0),IF(C488&lt;&gt;0,CONCATENATE(C488,"-AGr",VLOOKUP(D488,Listen!$A$2:$D$45,4,FALSE),"-",E488,"-",F488,),CONCATENATE("AGr",VLOOKUP(D488,Listen!$A$2:$D$45,4,FALSE),"-",E488,"-",F488)),"keine vollständige ID")</f>
        <v>keine vollständige ID</v>
      </c>
      <c r="C488" s="28"/>
      <c r="D488" s="144"/>
      <c r="E488" s="144"/>
      <c r="F488" s="151"/>
      <c r="G488" s="12"/>
      <c r="H488" s="12"/>
      <c r="I488" s="12"/>
      <c r="J488" s="12"/>
      <c r="K488" s="12"/>
      <c r="L488" s="145">
        <f>IF(E488&gt;A_Stammdaten!$B$12,0,G488+H488-J488)</f>
        <v>0</v>
      </c>
      <c r="M488" s="12"/>
      <c r="N488" s="12"/>
      <c r="O488" s="12"/>
      <c r="P488" s="45">
        <f t="shared" si="184"/>
        <v>0</v>
      </c>
      <c r="Q488" s="26"/>
      <c r="R488" s="26"/>
      <c r="S488" s="26"/>
      <c r="T488" s="26"/>
      <c r="U488" s="146"/>
      <c r="V488" s="26"/>
      <c r="W488" s="46" t="str">
        <f t="shared" si="185"/>
        <v>-</v>
      </c>
      <c r="X488" s="46" t="str">
        <f t="shared" si="186"/>
        <v>-</v>
      </c>
      <c r="Y488" s="46">
        <f>IF(ISBLANK($D488),0,VLOOKUP($D488,Listen!$A$2:$C$45,2,FALSE))</f>
        <v>0</v>
      </c>
      <c r="Z488" s="46">
        <f>IF(ISBLANK($D488),0,VLOOKUP($D488,Listen!$A$2:$C$45,3,FALSE))</f>
        <v>0</v>
      </c>
      <c r="AA488" s="35">
        <f t="shared" si="208"/>
        <v>0</v>
      </c>
      <c r="AB488" s="35">
        <f t="shared" si="208"/>
        <v>0</v>
      </c>
      <c r="AC488" s="35">
        <f>IFERROR(IF(OR($R488&lt;&gt;"Ja",VLOOKUP($D488,Listen!$A$2:$F$45,5,0)="Nein",E488&lt;IF(D488="LNG Anbindungsanlagen gemäß separater Festlegung",2022,2023)),$Y488,$W488),0)</f>
        <v>0</v>
      </c>
      <c r="AD488" s="35">
        <f>IFERROR(IF(OR($R488&lt;&gt;"Ja",VLOOKUP($D488,Listen!$A$2:$F$45,5,0)="Nein",E488&lt;IF(D488="LNG Anbindungsanlagen gemäß separater Festlegung",2022,2023)),$Y488,$W488),0)</f>
        <v>0</v>
      </c>
      <c r="AE488" s="35">
        <f>IFERROR(IF(OR($S488&lt;&gt;"Ja",VLOOKUP($D488,Listen!$A$2:$F$45,6,0)="Nein"),$Y488,$X488),0)</f>
        <v>0</v>
      </c>
      <c r="AF488" s="35">
        <f>IFERROR(IF(OR($S488&lt;&gt;"Ja",VLOOKUP($D488,Listen!$A$2:$F$45,6,0)="Nein"),$Y488,$X488),0)</f>
        <v>0</v>
      </c>
      <c r="AG488" s="35">
        <f>IFERROR(IF(OR($S488&lt;&gt;"Ja",VLOOKUP($D488,Listen!$A$2:$F$45,6,0)="Nein"),$Y488,$X488),0)</f>
        <v>0</v>
      </c>
      <c r="AH488" s="37">
        <f t="shared" si="187"/>
        <v>0</v>
      </c>
      <c r="AI488" s="147">
        <f>IFERROR(IF(VLOOKUP($D488,Listen!$A$2:$F$45,6,0)="Ja",MAX(BC488:BD488),D_SAV!$BC488),0)</f>
        <v>0</v>
      </c>
      <c r="AJ488" s="37">
        <f t="shared" si="188"/>
        <v>0</v>
      </c>
      <c r="AL488" s="149">
        <f t="shared" si="189"/>
        <v>0</v>
      </c>
      <c r="AM488" s="149">
        <f t="shared" si="190"/>
        <v>0</v>
      </c>
      <c r="AN488" s="149">
        <f t="shared" si="191"/>
        <v>0</v>
      </c>
      <c r="AO488" s="149">
        <f t="shared" si="192"/>
        <v>0</v>
      </c>
      <c r="AP488" s="149">
        <f t="shared" si="193"/>
        <v>0</v>
      </c>
      <c r="AQ488" s="149">
        <f t="shared" si="194"/>
        <v>0</v>
      </c>
      <c r="AR488" s="149">
        <f t="shared" si="195"/>
        <v>0</v>
      </c>
      <c r="AS488" s="149">
        <f t="shared" si="196"/>
        <v>0</v>
      </c>
      <c r="AT488" s="149">
        <f t="shared" si="197"/>
        <v>0</v>
      </c>
      <c r="AU488" s="149">
        <f t="shared" si="198"/>
        <v>0</v>
      </c>
      <c r="AV488" s="149">
        <f t="shared" si="199"/>
        <v>0</v>
      </c>
      <c r="AW488" s="149">
        <f t="shared" si="200"/>
        <v>0</v>
      </c>
      <c r="AX488" s="149">
        <f t="shared" si="201"/>
        <v>0</v>
      </c>
      <c r="AY488" s="149">
        <f t="shared" si="202"/>
        <v>0</v>
      </c>
      <c r="AZ488" s="149">
        <f t="shared" si="203"/>
        <v>0</v>
      </c>
      <c r="BA488" s="149">
        <f>IFERROR(IF(VLOOKUP($D488,Listen!$A$2:$F$45,6,0)="Ja",AX488-MAX(AY488:AZ488),AX488-AY488),0)</f>
        <v>0</v>
      </c>
      <c r="BB488" s="149">
        <f t="shared" si="204"/>
        <v>0</v>
      </c>
      <c r="BC488" s="149">
        <f t="shared" si="205"/>
        <v>0</v>
      </c>
      <c r="BD488" s="149">
        <f t="shared" si="206"/>
        <v>0</v>
      </c>
      <c r="BE488" s="149">
        <f>IFERROR(IF(VLOOKUP($D488,Listen!$A$2:$F$45,6,0)="Ja",BB488-MAX(BC488:BD488),BB488-BC488),0)</f>
        <v>0</v>
      </c>
    </row>
    <row r="489" spans="1:57" x14ac:dyDescent="0.25">
      <c r="A489" s="142">
        <v>485</v>
      </c>
      <c r="B489" s="143" t="str">
        <f>IF(AND(E489&lt;&gt;0,D489&lt;&gt;0,F489&lt;&gt;0),IF(C489&lt;&gt;0,CONCATENATE(C489,"-AGr",VLOOKUP(D489,Listen!$A$2:$D$45,4,FALSE),"-",E489,"-",F489,),CONCATENATE("AGr",VLOOKUP(D489,Listen!$A$2:$D$45,4,FALSE),"-",E489,"-",F489)),"keine vollständige ID")</f>
        <v>keine vollständige ID</v>
      </c>
      <c r="C489" s="28"/>
      <c r="D489" s="144"/>
      <c r="E489" s="144"/>
      <c r="F489" s="151"/>
      <c r="G489" s="12"/>
      <c r="H489" s="12"/>
      <c r="I489" s="12"/>
      <c r="J489" s="12"/>
      <c r="K489" s="12"/>
      <c r="L489" s="145">
        <f>IF(E489&gt;A_Stammdaten!$B$12,0,G489+H489-J489)</f>
        <v>0</v>
      </c>
      <c r="M489" s="12"/>
      <c r="N489" s="12"/>
      <c r="O489" s="12"/>
      <c r="P489" s="45">
        <f t="shared" si="184"/>
        <v>0</v>
      </c>
      <c r="Q489" s="26"/>
      <c r="R489" s="26"/>
      <c r="S489" s="26"/>
      <c r="T489" s="26"/>
      <c r="U489" s="146"/>
      <c r="V489" s="26"/>
      <c r="W489" s="46" t="str">
        <f t="shared" si="185"/>
        <v>-</v>
      </c>
      <c r="X489" s="46" t="str">
        <f t="shared" si="186"/>
        <v>-</v>
      </c>
      <c r="Y489" s="46">
        <f>IF(ISBLANK($D489),0,VLOOKUP($D489,Listen!$A$2:$C$45,2,FALSE))</f>
        <v>0</v>
      </c>
      <c r="Z489" s="46">
        <f>IF(ISBLANK($D489),0,VLOOKUP($D489,Listen!$A$2:$C$45,3,FALSE))</f>
        <v>0</v>
      </c>
      <c r="AA489" s="35">
        <f t="shared" si="208"/>
        <v>0</v>
      </c>
      <c r="AB489" s="35">
        <f t="shared" si="208"/>
        <v>0</v>
      </c>
      <c r="AC489" s="35">
        <f>IFERROR(IF(OR($R489&lt;&gt;"Ja",VLOOKUP($D489,Listen!$A$2:$F$45,5,0)="Nein",E489&lt;IF(D489="LNG Anbindungsanlagen gemäß separater Festlegung",2022,2023)),$Y489,$W489),0)</f>
        <v>0</v>
      </c>
      <c r="AD489" s="35">
        <f>IFERROR(IF(OR($R489&lt;&gt;"Ja",VLOOKUP($D489,Listen!$A$2:$F$45,5,0)="Nein",E489&lt;IF(D489="LNG Anbindungsanlagen gemäß separater Festlegung",2022,2023)),$Y489,$W489),0)</f>
        <v>0</v>
      </c>
      <c r="AE489" s="35">
        <f>IFERROR(IF(OR($S489&lt;&gt;"Ja",VLOOKUP($D489,Listen!$A$2:$F$45,6,0)="Nein"),$Y489,$X489),0)</f>
        <v>0</v>
      </c>
      <c r="AF489" s="35">
        <f>IFERROR(IF(OR($S489&lt;&gt;"Ja",VLOOKUP($D489,Listen!$A$2:$F$45,6,0)="Nein"),$Y489,$X489),0)</f>
        <v>0</v>
      </c>
      <c r="AG489" s="35">
        <f>IFERROR(IF(OR($S489&lt;&gt;"Ja",VLOOKUP($D489,Listen!$A$2:$F$45,6,0)="Nein"),$Y489,$X489),0)</f>
        <v>0</v>
      </c>
      <c r="AH489" s="37">
        <f t="shared" si="187"/>
        <v>0</v>
      </c>
      <c r="AI489" s="147">
        <f>IFERROR(IF(VLOOKUP($D489,Listen!$A$2:$F$45,6,0)="Ja",MAX(BC489:BD489),D_SAV!$BC489),0)</f>
        <v>0</v>
      </c>
      <c r="AJ489" s="37">
        <f t="shared" si="188"/>
        <v>0</v>
      </c>
      <c r="AL489" s="149">
        <f t="shared" si="189"/>
        <v>0</v>
      </c>
      <c r="AM489" s="149">
        <f t="shared" si="190"/>
        <v>0</v>
      </c>
      <c r="AN489" s="149">
        <f t="shared" si="191"/>
        <v>0</v>
      </c>
      <c r="AO489" s="149">
        <f t="shared" si="192"/>
        <v>0</v>
      </c>
      <c r="AP489" s="149">
        <f t="shared" si="193"/>
        <v>0</v>
      </c>
      <c r="AQ489" s="149">
        <f t="shared" si="194"/>
        <v>0</v>
      </c>
      <c r="AR489" s="149">
        <f t="shared" si="195"/>
        <v>0</v>
      </c>
      <c r="AS489" s="149">
        <f t="shared" si="196"/>
        <v>0</v>
      </c>
      <c r="AT489" s="149">
        <f t="shared" si="197"/>
        <v>0</v>
      </c>
      <c r="AU489" s="149">
        <f t="shared" si="198"/>
        <v>0</v>
      </c>
      <c r="AV489" s="149">
        <f t="shared" si="199"/>
        <v>0</v>
      </c>
      <c r="AW489" s="149">
        <f t="shared" si="200"/>
        <v>0</v>
      </c>
      <c r="AX489" s="149">
        <f t="shared" si="201"/>
        <v>0</v>
      </c>
      <c r="AY489" s="149">
        <f t="shared" si="202"/>
        <v>0</v>
      </c>
      <c r="AZ489" s="149">
        <f t="shared" si="203"/>
        <v>0</v>
      </c>
      <c r="BA489" s="149">
        <f>IFERROR(IF(VLOOKUP($D489,Listen!$A$2:$F$45,6,0)="Ja",AX489-MAX(AY489:AZ489),AX489-AY489),0)</f>
        <v>0</v>
      </c>
      <c r="BB489" s="149">
        <f t="shared" si="204"/>
        <v>0</v>
      </c>
      <c r="BC489" s="149">
        <f t="shared" si="205"/>
        <v>0</v>
      </c>
      <c r="BD489" s="149">
        <f t="shared" si="206"/>
        <v>0</v>
      </c>
      <c r="BE489" s="149">
        <f>IFERROR(IF(VLOOKUP($D489,Listen!$A$2:$F$45,6,0)="Ja",BB489-MAX(BC489:BD489),BB489-BC489),0)</f>
        <v>0</v>
      </c>
    </row>
    <row r="490" spans="1:57" x14ac:dyDescent="0.25">
      <c r="A490" s="142">
        <v>486</v>
      </c>
      <c r="B490" s="143" t="str">
        <f>IF(AND(E490&lt;&gt;0,D490&lt;&gt;0,F490&lt;&gt;0),IF(C490&lt;&gt;0,CONCATENATE(C490,"-AGr",VLOOKUP(D490,Listen!$A$2:$D$45,4,FALSE),"-",E490,"-",F490,),CONCATENATE("AGr",VLOOKUP(D490,Listen!$A$2:$D$45,4,FALSE),"-",E490,"-",F490)),"keine vollständige ID")</f>
        <v>keine vollständige ID</v>
      </c>
      <c r="C490" s="28"/>
      <c r="D490" s="144"/>
      <c r="E490" s="144"/>
      <c r="F490" s="151"/>
      <c r="G490" s="12"/>
      <c r="H490" s="12"/>
      <c r="I490" s="12"/>
      <c r="J490" s="12"/>
      <c r="K490" s="12"/>
      <c r="L490" s="145">
        <f>IF(E490&gt;A_Stammdaten!$B$12,0,G490+H490-J490)</f>
        <v>0</v>
      </c>
      <c r="M490" s="12"/>
      <c r="N490" s="12"/>
      <c r="O490" s="12"/>
      <c r="P490" s="45">
        <f t="shared" si="184"/>
        <v>0</v>
      </c>
      <c r="Q490" s="26"/>
      <c r="R490" s="26"/>
      <c r="S490" s="26"/>
      <c r="T490" s="26"/>
      <c r="U490" s="146"/>
      <c r="V490" s="26"/>
      <c r="W490" s="46" t="str">
        <f t="shared" si="185"/>
        <v>-</v>
      </c>
      <c r="X490" s="46" t="str">
        <f t="shared" si="186"/>
        <v>-</v>
      </c>
      <c r="Y490" s="46">
        <f>IF(ISBLANK($D490),0,VLOOKUP($D490,Listen!$A$2:$C$45,2,FALSE))</f>
        <v>0</v>
      </c>
      <c r="Z490" s="46">
        <f>IF(ISBLANK($D490),0,VLOOKUP($D490,Listen!$A$2:$C$45,3,FALSE))</f>
        <v>0</v>
      </c>
      <c r="AA490" s="35">
        <f t="shared" si="208"/>
        <v>0</v>
      </c>
      <c r="AB490" s="35">
        <f t="shared" si="208"/>
        <v>0</v>
      </c>
      <c r="AC490" s="35">
        <f>IFERROR(IF(OR($R490&lt;&gt;"Ja",VLOOKUP($D490,Listen!$A$2:$F$45,5,0)="Nein",E490&lt;IF(D490="LNG Anbindungsanlagen gemäß separater Festlegung",2022,2023)),$Y490,$W490),0)</f>
        <v>0</v>
      </c>
      <c r="AD490" s="35">
        <f>IFERROR(IF(OR($R490&lt;&gt;"Ja",VLOOKUP($D490,Listen!$A$2:$F$45,5,0)="Nein",E490&lt;IF(D490="LNG Anbindungsanlagen gemäß separater Festlegung",2022,2023)),$Y490,$W490),0)</f>
        <v>0</v>
      </c>
      <c r="AE490" s="35">
        <f>IFERROR(IF(OR($S490&lt;&gt;"Ja",VLOOKUP($D490,Listen!$A$2:$F$45,6,0)="Nein"),$Y490,$X490),0)</f>
        <v>0</v>
      </c>
      <c r="AF490" s="35">
        <f>IFERROR(IF(OR($S490&lt;&gt;"Ja",VLOOKUP($D490,Listen!$A$2:$F$45,6,0)="Nein"),$Y490,$X490),0)</f>
        <v>0</v>
      </c>
      <c r="AG490" s="35">
        <f>IFERROR(IF(OR($S490&lt;&gt;"Ja",VLOOKUP($D490,Listen!$A$2:$F$45,6,0)="Nein"),$Y490,$X490),0)</f>
        <v>0</v>
      </c>
      <c r="AH490" s="37">
        <f t="shared" si="187"/>
        <v>0</v>
      </c>
      <c r="AI490" s="147">
        <f>IFERROR(IF(VLOOKUP($D490,Listen!$A$2:$F$45,6,0)="Ja",MAX(BC490:BD490),D_SAV!$BC490),0)</f>
        <v>0</v>
      </c>
      <c r="AJ490" s="37">
        <f t="shared" si="188"/>
        <v>0</v>
      </c>
      <c r="AL490" s="149">
        <f t="shared" si="189"/>
        <v>0</v>
      </c>
      <c r="AM490" s="149">
        <f t="shared" si="190"/>
        <v>0</v>
      </c>
      <c r="AN490" s="149">
        <f t="shared" si="191"/>
        <v>0</v>
      </c>
      <c r="AO490" s="149">
        <f t="shared" si="192"/>
        <v>0</v>
      </c>
      <c r="AP490" s="149">
        <f t="shared" si="193"/>
        <v>0</v>
      </c>
      <c r="AQ490" s="149">
        <f t="shared" si="194"/>
        <v>0</v>
      </c>
      <c r="AR490" s="149">
        <f t="shared" si="195"/>
        <v>0</v>
      </c>
      <c r="AS490" s="149">
        <f t="shared" si="196"/>
        <v>0</v>
      </c>
      <c r="AT490" s="149">
        <f t="shared" si="197"/>
        <v>0</v>
      </c>
      <c r="AU490" s="149">
        <f t="shared" si="198"/>
        <v>0</v>
      </c>
      <c r="AV490" s="149">
        <f t="shared" si="199"/>
        <v>0</v>
      </c>
      <c r="AW490" s="149">
        <f t="shared" si="200"/>
        <v>0</v>
      </c>
      <c r="AX490" s="149">
        <f t="shared" si="201"/>
        <v>0</v>
      </c>
      <c r="AY490" s="149">
        <f t="shared" si="202"/>
        <v>0</v>
      </c>
      <c r="AZ490" s="149">
        <f t="shared" si="203"/>
        <v>0</v>
      </c>
      <c r="BA490" s="149">
        <f>IFERROR(IF(VLOOKUP($D490,Listen!$A$2:$F$45,6,0)="Ja",AX490-MAX(AY490:AZ490),AX490-AY490),0)</f>
        <v>0</v>
      </c>
      <c r="BB490" s="149">
        <f t="shared" si="204"/>
        <v>0</v>
      </c>
      <c r="BC490" s="149">
        <f t="shared" si="205"/>
        <v>0</v>
      </c>
      <c r="BD490" s="149">
        <f t="shared" si="206"/>
        <v>0</v>
      </c>
      <c r="BE490" s="149">
        <f>IFERROR(IF(VLOOKUP($D490,Listen!$A$2:$F$45,6,0)="Ja",BB490-MAX(BC490:BD490),BB490-BC490),0)</f>
        <v>0</v>
      </c>
    </row>
    <row r="491" spans="1:57" x14ac:dyDescent="0.25">
      <c r="A491" s="142">
        <v>487</v>
      </c>
      <c r="B491" s="143" t="str">
        <f>IF(AND(E491&lt;&gt;0,D491&lt;&gt;0,F491&lt;&gt;0),IF(C491&lt;&gt;0,CONCATENATE(C491,"-AGr",VLOOKUP(D491,Listen!$A$2:$D$45,4,FALSE),"-",E491,"-",F491,),CONCATENATE("AGr",VLOOKUP(D491,Listen!$A$2:$D$45,4,FALSE),"-",E491,"-",F491)),"keine vollständige ID")</f>
        <v>keine vollständige ID</v>
      </c>
      <c r="C491" s="28"/>
      <c r="D491" s="144"/>
      <c r="E491" s="144"/>
      <c r="F491" s="151"/>
      <c r="G491" s="12"/>
      <c r="H491" s="12"/>
      <c r="I491" s="12"/>
      <c r="J491" s="12"/>
      <c r="K491" s="12"/>
      <c r="L491" s="145">
        <f>IF(E491&gt;A_Stammdaten!$B$12,0,G491+H491-J491)</f>
        <v>0</v>
      </c>
      <c r="M491" s="12"/>
      <c r="N491" s="12"/>
      <c r="O491" s="12"/>
      <c r="P491" s="45">
        <f t="shared" si="184"/>
        <v>0</v>
      </c>
      <c r="Q491" s="26"/>
      <c r="R491" s="26"/>
      <c r="S491" s="26"/>
      <c r="T491" s="26"/>
      <c r="U491" s="146"/>
      <c r="V491" s="26"/>
      <c r="W491" s="46" t="str">
        <f t="shared" si="185"/>
        <v>-</v>
      </c>
      <c r="X491" s="46" t="str">
        <f t="shared" si="186"/>
        <v>-</v>
      </c>
      <c r="Y491" s="46">
        <f>IF(ISBLANK($D491),0,VLOOKUP($D491,Listen!$A$2:$C$45,2,FALSE))</f>
        <v>0</v>
      </c>
      <c r="Z491" s="46">
        <f>IF(ISBLANK($D491),0,VLOOKUP($D491,Listen!$A$2:$C$45,3,FALSE))</f>
        <v>0</v>
      </c>
      <c r="AA491" s="35">
        <f t="shared" si="208"/>
        <v>0</v>
      </c>
      <c r="AB491" s="35">
        <f t="shared" si="208"/>
        <v>0</v>
      </c>
      <c r="AC491" s="35">
        <f>IFERROR(IF(OR($R491&lt;&gt;"Ja",VLOOKUP($D491,Listen!$A$2:$F$45,5,0)="Nein",E491&lt;IF(D491="LNG Anbindungsanlagen gemäß separater Festlegung",2022,2023)),$Y491,$W491),0)</f>
        <v>0</v>
      </c>
      <c r="AD491" s="35">
        <f>IFERROR(IF(OR($R491&lt;&gt;"Ja",VLOOKUP($D491,Listen!$A$2:$F$45,5,0)="Nein",E491&lt;IF(D491="LNG Anbindungsanlagen gemäß separater Festlegung",2022,2023)),$Y491,$W491),0)</f>
        <v>0</v>
      </c>
      <c r="AE491" s="35">
        <f>IFERROR(IF(OR($S491&lt;&gt;"Ja",VLOOKUP($D491,Listen!$A$2:$F$45,6,0)="Nein"),$Y491,$X491),0)</f>
        <v>0</v>
      </c>
      <c r="AF491" s="35">
        <f>IFERROR(IF(OR($S491&lt;&gt;"Ja",VLOOKUP($D491,Listen!$A$2:$F$45,6,0)="Nein"),$Y491,$X491),0)</f>
        <v>0</v>
      </c>
      <c r="AG491" s="35">
        <f>IFERROR(IF(OR($S491&lt;&gt;"Ja",VLOOKUP($D491,Listen!$A$2:$F$45,6,0)="Nein"),$Y491,$X491),0)</f>
        <v>0</v>
      </c>
      <c r="AH491" s="37">
        <f t="shared" si="187"/>
        <v>0</v>
      </c>
      <c r="AI491" s="147">
        <f>IFERROR(IF(VLOOKUP($D491,Listen!$A$2:$F$45,6,0)="Ja",MAX(BC491:BD491),D_SAV!$BC491),0)</f>
        <v>0</v>
      </c>
      <c r="AJ491" s="37">
        <f t="shared" si="188"/>
        <v>0</v>
      </c>
      <c r="AL491" s="149">
        <f t="shared" si="189"/>
        <v>0</v>
      </c>
      <c r="AM491" s="149">
        <f t="shared" si="190"/>
        <v>0</v>
      </c>
      <c r="AN491" s="149">
        <f t="shared" si="191"/>
        <v>0</v>
      </c>
      <c r="AO491" s="149">
        <f t="shared" si="192"/>
        <v>0</v>
      </c>
      <c r="AP491" s="149">
        <f t="shared" si="193"/>
        <v>0</v>
      </c>
      <c r="AQ491" s="149">
        <f t="shared" si="194"/>
        <v>0</v>
      </c>
      <c r="AR491" s="149">
        <f t="shared" si="195"/>
        <v>0</v>
      </c>
      <c r="AS491" s="149">
        <f t="shared" si="196"/>
        <v>0</v>
      </c>
      <c r="AT491" s="149">
        <f t="shared" si="197"/>
        <v>0</v>
      </c>
      <c r="AU491" s="149">
        <f t="shared" si="198"/>
        <v>0</v>
      </c>
      <c r="AV491" s="149">
        <f t="shared" si="199"/>
        <v>0</v>
      </c>
      <c r="AW491" s="149">
        <f t="shared" si="200"/>
        <v>0</v>
      </c>
      <c r="AX491" s="149">
        <f t="shared" si="201"/>
        <v>0</v>
      </c>
      <c r="AY491" s="149">
        <f t="shared" si="202"/>
        <v>0</v>
      </c>
      <c r="AZ491" s="149">
        <f t="shared" si="203"/>
        <v>0</v>
      </c>
      <c r="BA491" s="149">
        <f>IFERROR(IF(VLOOKUP($D491,Listen!$A$2:$F$45,6,0)="Ja",AX491-MAX(AY491:AZ491),AX491-AY491),0)</f>
        <v>0</v>
      </c>
      <c r="BB491" s="149">
        <f t="shared" si="204"/>
        <v>0</v>
      </c>
      <c r="BC491" s="149">
        <f t="shared" si="205"/>
        <v>0</v>
      </c>
      <c r="BD491" s="149">
        <f t="shared" si="206"/>
        <v>0</v>
      </c>
      <c r="BE491" s="149">
        <f>IFERROR(IF(VLOOKUP($D491,Listen!$A$2:$F$45,6,0)="Ja",BB491-MAX(BC491:BD491),BB491-BC491),0)</f>
        <v>0</v>
      </c>
    </row>
    <row r="492" spans="1:57" x14ac:dyDescent="0.25">
      <c r="A492" s="142">
        <v>488</v>
      </c>
      <c r="B492" s="143" t="str">
        <f>IF(AND(E492&lt;&gt;0,D492&lt;&gt;0,F492&lt;&gt;0),IF(C492&lt;&gt;0,CONCATENATE(C492,"-AGr",VLOOKUP(D492,Listen!$A$2:$D$45,4,FALSE),"-",E492,"-",F492,),CONCATENATE("AGr",VLOOKUP(D492,Listen!$A$2:$D$45,4,FALSE),"-",E492,"-",F492)),"keine vollständige ID")</f>
        <v>keine vollständige ID</v>
      </c>
      <c r="C492" s="28"/>
      <c r="D492" s="144"/>
      <c r="E492" s="144"/>
      <c r="F492" s="151"/>
      <c r="G492" s="12"/>
      <c r="H492" s="12"/>
      <c r="I492" s="12"/>
      <c r="J492" s="12"/>
      <c r="K492" s="12"/>
      <c r="L492" s="145">
        <f>IF(E492&gt;A_Stammdaten!$B$12,0,G492+H492-J492)</f>
        <v>0</v>
      </c>
      <c r="M492" s="12"/>
      <c r="N492" s="12"/>
      <c r="O492" s="12"/>
      <c r="P492" s="45">
        <f t="shared" si="184"/>
        <v>0</v>
      </c>
      <c r="Q492" s="26"/>
      <c r="R492" s="26"/>
      <c r="S492" s="26"/>
      <c r="T492" s="26"/>
      <c r="U492" s="146"/>
      <c r="V492" s="26"/>
      <c r="W492" s="46" t="str">
        <f t="shared" si="185"/>
        <v>-</v>
      </c>
      <c r="X492" s="46" t="str">
        <f t="shared" si="186"/>
        <v>-</v>
      </c>
      <c r="Y492" s="46">
        <f>IF(ISBLANK($D492),0,VLOOKUP($D492,Listen!$A$2:$C$45,2,FALSE))</f>
        <v>0</v>
      </c>
      <c r="Z492" s="46">
        <f>IF(ISBLANK($D492),0,VLOOKUP($D492,Listen!$A$2:$C$45,3,FALSE))</f>
        <v>0</v>
      </c>
      <c r="AA492" s="35">
        <f t="shared" si="208"/>
        <v>0</v>
      </c>
      <c r="AB492" s="35">
        <f t="shared" si="208"/>
        <v>0</v>
      </c>
      <c r="AC492" s="35">
        <f>IFERROR(IF(OR($R492&lt;&gt;"Ja",VLOOKUP($D492,Listen!$A$2:$F$45,5,0)="Nein",E492&lt;IF(D492="LNG Anbindungsanlagen gemäß separater Festlegung",2022,2023)),$Y492,$W492),0)</f>
        <v>0</v>
      </c>
      <c r="AD492" s="35">
        <f>IFERROR(IF(OR($R492&lt;&gt;"Ja",VLOOKUP($D492,Listen!$A$2:$F$45,5,0)="Nein",E492&lt;IF(D492="LNG Anbindungsanlagen gemäß separater Festlegung",2022,2023)),$Y492,$W492),0)</f>
        <v>0</v>
      </c>
      <c r="AE492" s="35">
        <f>IFERROR(IF(OR($S492&lt;&gt;"Ja",VLOOKUP($D492,Listen!$A$2:$F$45,6,0)="Nein"),$Y492,$X492),0)</f>
        <v>0</v>
      </c>
      <c r="AF492" s="35">
        <f>IFERROR(IF(OR($S492&lt;&gt;"Ja",VLOOKUP($D492,Listen!$A$2:$F$45,6,0)="Nein"),$Y492,$X492),0)</f>
        <v>0</v>
      </c>
      <c r="AG492" s="35">
        <f>IFERROR(IF(OR($S492&lt;&gt;"Ja",VLOOKUP($D492,Listen!$A$2:$F$45,6,0)="Nein"),$Y492,$X492),0)</f>
        <v>0</v>
      </c>
      <c r="AH492" s="37">
        <f t="shared" si="187"/>
        <v>0</v>
      </c>
      <c r="AI492" s="147">
        <f>IFERROR(IF(VLOOKUP($D492,Listen!$A$2:$F$45,6,0)="Ja",MAX(BC492:BD492),D_SAV!$BC492),0)</f>
        <v>0</v>
      </c>
      <c r="AJ492" s="37">
        <f t="shared" si="188"/>
        <v>0</v>
      </c>
      <c r="AL492" s="149">
        <f t="shared" si="189"/>
        <v>0</v>
      </c>
      <c r="AM492" s="149">
        <f t="shared" si="190"/>
        <v>0</v>
      </c>
      <c r="AN492" s="149">
        <f t="shared" si="191"/>
        <v>0</v>
      </c>
      <c r="AO492" s="149">
        <f t="shared" si="192"/>
        <v>0</v>
      </c>
      <c r="AP492" s="149">
        <f t="shared" si="193"/>
        <v>0</v>
      </c>
      <c r="AQ492" s="149">
        <f t="shared" si="194"/>
        <v>0</v>
      </c>
      <c r="AR492" s="149">
        <f t="shared" si="195"/>
        <v>0</v>
      </c>
      <c r="AS492" s="149">
        <f t="shared" si="196"/>
        <v>0</v>
      </c>
      <c r="AT492" s="149">
        <f t="shared" si="197"/>
        <v>0</v>
      </c>
      <c r="AU492" s="149">
        <f t="shared" si="198"/>
        <v>0</v>
      </c>
      <c r="AV492" s="149">
        <f t="shared" si="199"/>
        <v>0</v>
      </c>
      <c r="AW492" s="149">
        <f t="shared" si="200"/>
        <v>0</v>
      </c>
      <c r="AX492" s="149">
        <f t="shared" si="201"/>
        <v>0</v>
      </c>
      <c r="AY492" s="149">
        <f t="shared" si="202"/>
        <v>0</v>
      </c>
      <c r="AZ492" s="149">
        <f t="shared" si="203"/>
        <v>0</v>
      </c>
      <c r="BA492" s="149">
        <f>IFERROR(IF(VLOOKUP($D492,Listen!$A$2:$F$45,6,0)="Ja",AX492-MAX(AY492:AZ492),AX492-AY492),0)</f>
        <v>0</v>
      </c>
      <c r="BB492" s="149">
        <f t="shared" si="204"/>
        <v>0</v>
      </c>
      <c r="BC492" s="149">
        <f t="shared" si="205"/>
        <v>0</v>
      </c>
      <c r="BD492" s="149">
        <f t="shared" si="206"/>
        <v>0</v>
      </c>
      <c r="BE492" s="149">
        <f>IFERROR(IF(VLOOKUP($D492,Listen!$A$2:$F$45,6,0)="Ja",BB492-MAX(BC492:BD492),BB492-BC492),0)</f>
        <v>0</v>
      </c>
    </row>
    <row r="493" spans="1:57" x14ac:dyDescent="0.25">
      <c r="A493" s="142">
        <v>489</v>
      </c>
      <c r="B493" s="143" t="str">
        <f>IF(AND(E493&lt;&gt;0,D493&lt;&gt;0,F493&lt;&gt;0),IF(C493&lt;&gt;0,CONCATENATE(C493,"-AGr",VLOOKUP(D493,Listen!$A$2:$D$45,4,FALSE),"-",E493,"-",F493,),CONCATENATE("AGr",VLOOKUP(D493,Listen!$A$2:$D$45,4,FALSE),"-",E493,"-",F493)),"keine vollständige ID")</f>
        <v>keine vollständige ID</v>
      </c>
      <c r="C493" s="28"/>
      <c r="D493" s="144"/>
      <c r="E493" s="144"/>
      <c r="F493" s="151"/>
      <c r="G493" s="12"/>
      <c r="H493" s="12"/>
      <c r="I493" s="12"/>
      <c r="J493" s="12"/>
      <c r="K493" s="12"/>
      <c r="L493" s="145">
        <f>IF(E493&gt;A_Stammdaten!$B$12,0,G493+H493-J493)</f>
        <v>0</v>
      </c>
      <c r="M493" s="12"/>
      <c r="N493" s="12"/>
      <c r="O493" s="12"/>
      <c r="P493" s="45">
        <f t="shared" si="184"/>
        <v>0</v>
      </c>
      <c r="Q493" s="26"/>
      <c r="R493" s="26"/>
      <c r="S493" s="26"/>
      <c r="T493" s="26"/>
      <c r="U493" s="146"/>
      <c r="V493" s="26"/>
      <c r="W493" s="46" t="str">
        <f t="shared" si="185"/>
        <v>-</v>
      </c>
      <c r="X493" s="46" t="str">
        <f t="shared" si="186"/>
        <v>-</v>
      </c>
      <c r="Y493" s="46">
        <f>IF(ISBLANK($D493),0,VLOOKUP($D493,Listen!$A$2:$C$45,2,FALSE))</f>
        <v>0</v>
      </c>
      <c r="Z493" s="46">
        <f>IF(ISBLANK($D493),0,VLOOKUP($D493,Listen!$A$2:$C$45,3,FALSE))</f>
        <v>0</v>
      </c>
      <c r="AA493" s="35">
        <f t="shared" si="208"/>
        <v>0</v>
      </c>
      <c r="AB493" s="35">
        <f t="shared" si="208"/>
        <v>0</v>
      </c>
      <c r="AC493" s="35">
        <f>IFERROR(IF(OR($R493&lt;&gt;"Ja",VLOOKUP($D493,Listen!$A$2:$F$45,5,0)="Nein",E493&lt;IF(D493="LNG Anbindungsanlagen gemäß separater Festlegung",2022,2023)),$Y493,$W493),0)</f>
        <v>0</v>
      </c>
      <c r="AD493" s="35">
        <f>IFERROR(IF(OR($R493&lt;&gt;"Ja",VLOOKUP($D493,Listen!$A$2:$F$45,5,0)="Nein",E493&lt;IF(D493="LNG Anbindungsanlagen gemäß separater Festlegung",2022,2023)),$Y493,$W493),0)</f>
        <v>0</v>
      </c>
      <c r="AE493" s="35">
        <f>IFERROR(IF(OR($S493&lt;&gt;"Ja",VLOOKUP($D493,Listen!$A$2:$F$45,6,0)="Nein"),$Y493,$X493),0)</f>
        <v>0</v>
      </c>
      <c r="AF493" s="35">
        <f>IFERROR(IF(OR($S493&lt;&gt;"Ja",VLOOKUP($D493,Listen!$A$2:$F$45,6,0)="Nein"),$Y493,$X493),0)</f>
        <v>0</v>
      </c>
      <c r="AG493" s="35">
        <f>IFERROR(IF(OR($S493&lt;&gt;"Ja",VLOOKUP($D493,Listen!$A$2:$F$45,6,0)="Nein"),$Y493,$X493),0)</f>
        <v>0</v>
      </c>
      <c r="AH493" s="37">
        <f t="shared" si="187"/>
        <v>0</v>
      </c>
      <c r="AI493" s="147">
        <f>IFERROR(IF(VLOOKUP($D493,Listen!$A$2:$F$45,6,0)="Ja",MAX(BC493:BD493),D_SAV!$BC493),0)</f>
        <v>0</v>
      </c>
      <c r="AJ493" s="37">
        <f t="shared" si="188"/>
        <v>0</v>
      </c>
      <c r="AL493" s="149">
        <f t="shared" si="189"/>
        <v>0</v>
      </c>
      <c r="AM493" s="149">
        <f t="shared" si="190"/>
        <v>0</v>
      </c>
      <c r="AN493" s="149">
        <f t="shared" si="191"/>
        <v>0</v>
      </c>
      <c r="AO493" s="149">
        <f t="shared" si="192"/>
        <v>0</v>
      </c>
      <c r="AP493" s="149">
        <f t="shared" si="193"/>
        <v>0</v>
      </c>
      <c r="AQ493" s="149">
        <f t="shared" si="194"/>
        <v>0</v>
      </c>
      <c r="AR493" s="149">
        <f t="shared" si="195"/>
        <v>0</v>
      </c>
      <c r="AS493" s="149">
        <f t="shared" si="196"/>
        <v>0</v>
      </c>
      <c r="AT493" s="149">
        <f t="shared" si="197"/>
        <v>0</v>
      </c>
      <c r="AU493" s="149">
        <f t="shared" si="198"/>
        <v>0</v>
      </c>
      <c r="AV493" s="149">
        <f t="shared" si="199"/>
        <v>0</v>
      </c>
      <c r="AW493" s="149">
        <f t="shared" si="200"/>
        <v>0</v>
      </c>
      <c r="AX493" s="149">
        <f t="shared" si="201"/>
        <v>0</v>
      </c>
      <c r="AY493" s="149">
        <f t="shared" si="202"/>
        <v>0</v>
      </c>
      <c r="AZ493" s="149">
        <f t="shared" si="203"/>
        <v>0</v>
      </c>
      <c r="BA493" s="149">
        <f>IFERROR(IF(VLOOKUP($D493,Listen!$A$2:$F$45,6,0)="Ja",AX493-MAX(AY493:AZ493),AX493-AY493),0)</f>
        <v>0</v>
      </c>
      <c r="BB493" s="149">
        <f t="shared" si="204"/>
        <v>0</v>
      </c>
      <c r="BC493" s="149">
        <f t="shared" si="205"/>
        <v>0</v>
      </c>
      <c r="BD493" s="149">
        <f t="shared" si="206"/>
        <v>0</v>
      </c>
      <c r="BE493" s="149">
        <f>IFERROR(IF(VLOOKUP($D493,Listen!$A$2:$F$45,6,0)="Ja",BB493-MAX(BC493:BD493),BB493-BC493),0)</f>
        <v>0</v>
      </c>
    </row>
    <row r="494" spans="1:57" x14ac:dyDescent="0.25">
      <c r="A494" s="142">
        <v>490</v>
      </c>
      <c r="B494" s="143" t="str">
        <f>IF(AND(E494&lt;&gt;0,D494&lt;&gt;0,F494&lt;&gt;0),IF(C494&lt;&gt;0,CONCATENATE(C494,"-AGr",VLOOKUP(D494,Listen!$A$2:$D$45,4,FALSE),"-",E494,"-",F494,),CONCATENATE("AGr",VLOOKUP(D494,Listen!$A$2:$D$45,4,FALSE),"-",E494,"-",F494)),"keine vollständige ID")</f>
        <v>keine vollständige ID</v>
      </c>
      <c r="C494" s="28"/>
      <c r="D494" s="144"/>
      <c r="E494" s="144"/>
      <c r="F494" s="151"/>
      <c r="G494" s="12"/>
      <c r="H494" s="12"/>
      <c r="I494" s="12"/>
      <c r="J494" s="12"/>
      <c r="K494" s="12"/>
      <c r="L494" s="145">
        <f>IF(E494&gt;A_Stammdaten!$B$12,0,G494+H494-J494)</f>
        <v>0</v>
      </c>
      <c r="M494" s="12"/>
      <c r="N494" s="12"/>
      <c r="O494" s="12"/>
      <c r="P494" s="45">
        <f t="shared" si="184"/>
        <v>0</v>
      </c>
      <c r="Q494" s="26"/>
      <c r="R494" s="26"/>
      <c r="S494" s="26"/>
      <c r="T494" s="26"/>
      <c r="U494" s="146"/>
      <c r="V494" s="26"/>
      <c r="W494" s="46" t="str">
        <f t="shared" si="185"/>
        <v>-</v>
      </c>
      <c r="X494" s="46" t="str">
        <f t="shared" si="186"/>
        <v>-</v>
      </c>
      <c r="Y494" s="46">
        <f>IF(ISBLANK($D494),0,VLOOKUP($D494,Listen!$A$2:$C$45,2,FALSE))</f>
        <v>0</v>
      </c>
      <c r="Z494" s="46">
        <f>IF(ISBLANK($D494),0,VLOOKUP($D494,Listen!$A$2:$C$45,3,FALSE))</f>
        <v>0</v>
      </c>
      <c r="AA494" s="35">
        <f t="shared" si="208"/>
        <v>0</v>
      </c>
      <c r="AB494" s="35">
        <f t="shared" si="208"/>
        <v>0</v>
      </c>
      <c r="AC494" s="35">
        <f>IFERROR(IF(OR($R494&lt;&gt;"Ja",VLOOKUP($D494,Listen!$A$2:$F$45,5,0)="Nein",E494&lt;IF(D494="LNG Anbindungsanlagen gemäß separater Festlegung",2022,2023)),$Y494,$W494),0)</f>
        <v>0</v>
      </c>
      <c r="AD494" s="35">
        <f>IFERROR(IF(OR($R494&lt;&gt;"Ja",VLOOKUP($D494,Listen!$A$2:$F$45,5,0)="Nein",E494&lt;IF(D494="LNG Anbindungsanlagen gemäß separater Festlegung",2022,2023)),$Y494,$W494),0)</f>
        <v>0</v>
      </c>
      <c r="AE494" s="35">
        <f>IFERROR(IF(OR($S494&lt;&gt;"Ja",VLOOKUP($D494,Listen!$A$2:$F$45,6,0)="Nein"),$Y494,$X494),0)</f>
        <v>0</v>
      </c>
      <c r="AF494" s="35">
        <f>IFERROR(IF(OR($S494&lt;&gt;"Ja",VLOOKUP($D494,Listen!$A$2:$F$45,6,0)="Nein"),$Y494,$X494),0)</f>
        <v>0</v>
      </c>
      <c r="AG494" s="35">
        <f>IFERROR(IF(OR($S494&lt;&gt;"Ja",VLOOKUP($D494,Listen!$A$2:$F$45,6,0)="Nein"),$Y494,$X494),0)</f>
        <v>0</v>
      </c>
      <c r="AH494" s="37">
        <f t="shared" si="187"/>
        <v>0</v>
      </c>
      <c r="AI494" s="147">
        <f>IFERROR(IF(VLOOKUP($D494,Listen!$A$2:$F$45,6,0)="Ja",MAX(BC494:BD494),D_SAV!$BC494),0)</f>
        <v>0</v>
      </c>
      <c r="AJ494" s="37">
        <f t="shared" si="188"/>
        <v>0</v>
      </c>
      <c r="AL494" s="149">
        <f t="shared" si="189"/>
        <v>0</v>
      </c>
      <c r="AM494" s="149">
        <f t="shared" si="190"/>
        <v>0</v>
      </c>
      <c r="AN494" s="149">
        <f t="shared" si="191"/>
        <v>0</v>
      </c>
      <c r="AO494" s="149">
        <f t="shared" si="192"/>
        <v>0</v>
      </c>
      <c r="AP494" s="149">
        <f t="shared" si="193"/>
        <v>0</v>
      </c>
      <c r="AQ494" s="149">
        <f t="shared" si="194"/>
        <v>0</v>
      </c>
      <c r="AR494" s="149">
        <f t="shared" si="195"/>
        <v>0</v>
      </c>
      <c r="AS494" s="149">
        <f t="shared" si="196"/>
        <v>0</v>
      </c>
      <c r="AT494" s="149">
        <f t="shared" si="197"/>
        <v>0</v>
      </c>
      <c r="AU494" s="149">
        <f t="shared" si="198"/>
        <v>0</v>
      </c>
      <c r="AV494" s="149">
        <f t="shared" si="199"/>
        <v>0</v>
      </c>
      <c r="AW494" s="149">
        <f t="shared" si="200"/>
        <v>0</v>
      </c>
      <c r="AX494" s="149">
        <f t="shared" si="201"/>
        <v>0</v>
      </c>
      <c r="AY494" s="149">
        <f t="shared" si="202"/>
        <v>0</v>
      </c>
      <c r="AZ494" s="149">
        <f t="shared" si="203"/>
        <v>0</v>
      </c>
      <c r="BA494" s="149">
        <f>IFERROR(IF(VLOOKUP($D494,Listen!$A$2:$F$45,6,0)="Ja",AX494-MAX(AY494:AZ494),AX494-AY494),0)</f>
        <v>0</v>
      </c>
      <c r="BB494" s="149">
        <f t="shared" si="204"/>
        <v>0</v>
      </c>
      <c r="BC494" s="149">
        <f t="shared" si="205"/>
        <v>0</v>
      </c>
      <c r="BD494" s="149">
        <f t="shared" si="206"/>
        <v>0</v>
      </c>
      <c r="BE494" s="149">
        <f>IFERROR(IF(VLOOKUP($D494,Listen!$A$2:$F$45,6,0)="Ja",BB494-MAX(BC494:BD494),BB494-BC494),0)</f>
        <v>0</v>
      </c>
    </row>
    <row r="495" spans="1:57" x14ac:dyDescent="0.25">
      <c r="A495" s="142">
        <v>491</v>
      </c>
      <c r="B495" s="143" t="str">
        <f>IF(AND(E495&lt;&gt;0,D495&lt;&gt;0,F495&lt;&gt;0),IF(C495&lt;&gt;0,CONCATENATE(C495,"-AGr",VLOOKUP(D495,Listen!$A$2:$D$45,4,FALSE),"-",E495,"-",F495,),CONCATENATE("AGr",VLOOKUP(D495,Listen!$A$2:$D$45,4,FALSE),"-",E495,"-",F495)),"keine vollständige ID")</f>
        <v>keine vollständige ID</v>
      </c>
      <c r="C495" s="28"/>
      <c r="D495" s="144"/>
      <c r="E495" s="144"/>
      <c r="F495" s="151"/>
      <c r="G495" s="12"/>
      <c r="H495" s="12"/>
      <c r="I495" s="12"/>
      <c r="J495" s="12"/>
      <c r="K495" s="12"/>
      <c r="L495" s="145">
        <f>IF(E495&gt;A_Stammdaten!$B$12,0,G495+H495-J495)</f>
        <v>0</v>
      </c>
      <c r="M495" s="12"/>
      <c r="N495" s="12"/>
      <c r="O495" s="12"/>
      <c r="P495" s="45">
        <f t="shared" si="184"/>
        <v>0</v>
      </c>
      <c r="Q495" s="26"/>
      <c r="R495" s="26"/>
      <c r="S495" s="26"/>
      <c r="T495" s="26"/>
      <c r="U495" s="146"/>
      <c r="V495" s="26"/>
      <c r="W495" s="46" t="str">
        <f t="shared" si="185"/>
        <v>-</v>
      </c>
      <c r="X495" s="46" t="str">
        <f t="shared" si="186"/>
        <v>-</v>
      </c>
      <c r="Y495" s="46">
        <f>IF(ISBLANK($D495),0,VLOOKUP($D495,Listen!$A$2:$C$45,2,FALSE))</f>
        <v>0</v>
      </c>
      <c r="Z495" s="46">
        <f>IF(ISBLANK($D495),0,VLOOKUP($D495,Listen!$A$2:$C$45,3,FALSE))</f>
        <v>0</v>
      </c>
      <c r="AA495" s="35">
        <f t="shared" si="208"/>
        <v>0</v>
      </c>
      <c r="AB495" s="35">
        <f t="shared" si="208"/>
        <v>0</v>
      </c>
      <c r="AC495" s="35">
        <f>IFERROR(IF(OR($R495&lt;&gt;"Ja",VLOOKUP($D495,Listen!$A$2:$F$45,5,0)="Nein",E495&lt;IF(D495="LNG Anbindungsanlagen gemäß separater Festlegung",2022,2023)),$Y495,$W495),0)</f>
        <v>0</v>
      </c>
      <c r="AD495" s="35">
        <f>IFERROR(IF(OR($R495&lt;&gt;"Ja",VLOOKUP($D495,Listen!$A$2:$F$45,5,0)="Nein",E495&lt;IF(D495="LNG Anbindungsanlagen gemäß separater Festlegung",2022,2023)),$Y495,$W495),0)</f>
        <v>0</v>
      </c>
      <c r="AE495" s="35">
        <f>IFERROR(IF(OR($S495&lt;&gt;"Ja",VLOOKUP($D495,Listen!$A$2:$F$45,6,0)="Nein"),$Y495,$X495),0)</f>
        <v>0</v>
      </c>
      <c r="AF495" s="35">
        <f>IFERROR(IF(OR($S495&lt;&gt;"Ja",VLOOKUP($D495,Listen!$A$2:$F$45,6,0)="Nein"),$Y495,$X495),0)</f>
        <v>0</v>
      </c>
      <c r="AG495" s="35">
        <f>IFERROR(IF(OR($S495&lt;&gt;"Ja",VLOOKUP($D495,Listen!$A$2:$F$45,6,0)="Nein"),$Y495,$X495),0)</f>
        <v>0</v>
      </c>
      <c r="AH495" s="37">
        <f t="shared" si="187"/>
        <v>0</v>
      </c>
      <c r="AI495" s="147">
        <f>IFERROR(IF(VLOOKUP($D495,Listen!$A$2:$F$45,6,0)="Ja",MAX(BC495:BD495),D_SAV!$BC495),0)</f>
        <v>0</v>
      </c>
      <c r="AJ495" s="37">
        <f t="shared" si="188"/>
        <v>0</v>
      </c>
      <c r="AL495" s="149">
        <f t="shared" si="189"/>
        <v>0</v>
      </c>
      <c r="AM495" s="149">
        <f t="shared" si="190"/>
        <v>0</v>
      </c>
      <c r="AN495" s="149">
        <f t="shared" si="191"/>
        <v>0</v>
      </c>
      <c r="AO495" s="149">
        <f t="shared" si="192"/>
        <v>0</v>
      </c>
      <c r="AP495" s="149">
        <f t="shared" si="193"/>
        <v>0</v>
      </c>
      <c r="AQ495" s="149">
        <f t="shared" si="194"/>
        <v>0</v>
      </c>
      <c r="AR495" s="149">
        <f t="shared" si="195"/>
        <v>0</v>
      </c>
      <c r="AS495" s="149">
        <f t="shared" si="196"/>
        <v>0</v>
      </c>
      <c r="AT495" s="149">
        <f t="shared" si="197"/>
        <v>0</v>
      </c>
      <c r="AU495" s="149">
        <f t="shared" si="198"/>
        <v>0</v>
      </c>
      <c r="AV495" s="149">
        <f t="shared" si="199"/>
        <v>0</v>
      </c>
      <c r="AW495" s="149">
        <f t="shared" si="200"/>
        <v>0</v>
      </c>
      <c r="AX495" s="149">
        <f t="shared" si="201"/>
        <v>0</v>
      </c>
      <c r="AY495" s="149">
        <f t="shared" si="202"/>
        <v>0</v>
      </c>
      <c r="AZ495" s="149">
        <f t="shared" si="203"/>
        <v>0</v>
      </c>
      <c r="BA495" s="149">
        <f>IFERROR(IF(VLOOKUP($D495,Listen!$A$2:$F$45,6,0)="Ja",AX495-MAX(AY495:AZ495),AX495-AY495),0)</f>
        <v>0</v>
      </c>
      <c r="BB495" s="149">
        <f t="shared" si="204"/>
        <v>0</v>
      </c>
      <c r="BC495" s="149">
        <f t="shared" si="205"/>
        <v>0</v>
      </c>
      <c r="BD495" s="149">
        <f t="shared" si="206"/>
        <v>0</v>
      </c>
      <c r="BE495" s="149">
        <f>IFERROR(IF(VLOOKUP($D495,Listen!$A$2:$F$45,6,0)="Ja",BB495-MAX(BC495:BD495),BB495-BC495),0)</f>
        <v>0</v>
      </c>
    </row>
    <row r="496" spans="1:57" x14ac:dyDescent="0.25">
      <c r="A496" s="142">
        <v>492</v>
      </c>
      <c r="B496" s="143" t="str">
        <f>IF(AND(E496&lt;&gt;0,D496&lt;&gt;0,F496&lt;&gt;0),IF(C496&lt;&gt;0,CONCATENATE(C496,"-AGr",VLOOKUP(D496,Listen!$A$2:$D$45,4,FALSE),"-",E496,"-",F496,),CONCATENATE("AGr",VLOOKUP(D496,Listen!$A$2:$D$45,4,FALSE),"-",E496,"-",F496)),"keine vollständige ID")</f>
        <v>keine vollständige ID</v>
      </c>
      <c r="C496" s="28"/>
      <c r="D496" s="144"/>
      <c r="E496" s="144"/>
      <c r="F496" s="151"/>
      <c r="G496" s="12"/>
      <c r="H496" s="12"/>
      <c r="I496" s="12"/>
      <c r="J496" s="12"/>
      <c r="K496" s="12"/>
      <c r="L496" s="145">
        <f>IF(E496&gt;A_Stammdaten!$B$12,0,G496+H496-J496)</f>
        <v>0</v>
      </c>
      <c r="M496" s="12"/>
      <c r="N496" s="12"/>
      <c r="O496" s="12"/>
      <c r="P496" s="45">
        <f t="shared" si="184"/>
        <v>0</v>
      </c>
      <c r="Q496" s="26"/>
      <c r="R496" s="26"/>
      <c r="S496" s="26"/>
      <c r="T496" s="26"/>
      <c r="U496" s="146"/>
      <c r="V496" s="26"/>
      <c r="W496" s="46" t="str">
        <f t="shared" si="185"/>
        <v>-</v>
      </c>
      <c r="X496" s="46" t="str">
        <f t="shared" si="186"/>
        <v>-</v>
      </c>
      <c r="Y496" s="46">
        <f>IF(ISBLANK($D496),0,VLOOKUP($D496,Listen!$A$2:$C$45,2,FALSE))</f>
        <v>0</v>
      </c>
      <c r="Z496" s="46">
        <f>IF(ISBLANK($D496),0,VLOOKUP($D496,Listen!$A$2:$C$45,3,FALSE))</f>
        <v>0</v>
      </c>
      <c r="AA496" s="35">
        <f t="shared" si="208"/>
        <v>0</v>
      </c>
      <c r="AB496" s="35">
        <f t="shared" si="208"/>
        <v>0</v>
      </c>
      <c r="AC496" s="35">
        <f>IFERROR(IF(OR($R496&lt;&gt;"Ja",VLOOKUP($D496,Listen!$A$2:$F$45,5,0)="Nein",E496&lt;IF(D496="LNG Anbindungsanlagen gemäß separater Festlegung",2022,2023)),$Y496,$W496),0)</f>
        <v>0</v>
      </c>
      <c r="AD496" s="35">
        <f>IFERROR(IF(OR($R496&lt;&gt;"Ja",VLOOKUP($D496,Listen!$A$2:$F$45,5,0)="Nein",E496&lt;IF(D496="LNG Anbindungsanlagen gemäß separater Festlegung",2022,2023)),$Y496,$W496),0)</f>
        <v>0</v>
      </c>
      <c r="AE496" s="35">
        <f>IFERROR(IF(OR($S496&lt;&gt;"Ja",VLOOKUP($D496,Listen!$A$2:$F$45,6,0)="Nein"),$Y496,$X496),0)</f>
        <v>0</v>
      </c>
      <c r="AF496" s="35">
        <f>IFERROR(IF(OR($S496&lt;&gt;"Ja",VLOOKUP($D496,Listen!$A$2:$F$45,6,0)="Nein"),$Y496,$X496),0)</f>
        <v>0</v>
      </c>
      <c r="AG496" s="35">
        <f>IFERROR(IF(OR($S496&lt;&gt;"Ja",VLOOKUP($D496,Listen!$A$2:$F$45,6,0)="Nein"),$Y496,$X496),0)</f>
        <v>0</v>
      </c>
      <c r="AH496" s="37">
        <f t="shared" si="187"/>
        <v>0</v>
      </c>
      <c r="AI496" s="147">
        <f>IFERROR(IF(VLOOKUP($D496,Listen!$A$2:$F$45,6,0)="Ja",MAX(BC496:BD496),D_SAV!$BC496),0)</f>
        <v>0</v>
      </c>
      <c r="AJ496" s="37">
        <f t="shared" si="188"/>
        <v>0</v>
      </c>
      <c r="AL496" s="149">
        <f t="shared" si="189"/>
        <v>0</v>
      </c>
      <c r="AM496" s="149">
        <f t="shared" si="190"/>
        <v>0</v>
      </c>
      <c r="AN496" s="149">
        <f t="shared" si="191"/>
        <v>0</v>
      </c>
      <c r="AO496" s="149">
        <f t="shared" si="192"/>
        <v>0</v>
      </c>
      <c r="AP496" s="149">
        <f t="shared" si="193"/>
        <v>0</v>
      </c>
      <c r="AQ496" s="149">
        <f t="shared" si="194"/>
        <v>0</v>
      </c>
      <c r="AR496" s="149">
        <f t="shared" si="195"/>
        <v>0</v>
      </c>
      <c r="AS496" s="149">
        <f t="shared" si="196"/>
        <v>0</v>
      </c>
      <c r="AT496" s="149">
        <f t="shared" si="197"/>
        <v>0</v>
      </c>
      <c r="AU496" s="149">
        <f t="shared" si="198"/>
        <v>0</v>
      </c>
      <c r="AV496" s="149">
        <f t="shared" si="199"/>
        <v>0</v>
      </c>
      <c r="AW496" s="149">
        <f t="shared" si="200"/>
        <v>0</v>
      </c>
      <c r="AX496" s="149">
        <f t="shared" si="201"/>
        <v>0</v>
      </c>
      <c r="AY496" s="149">
        <f t="shared" si="202"/>
        <v>0</v>
      </c>
      <c r="AZ496" s="149">
        <f t="shared" si="203"/>
        <v>0</v>
      </c>
      <c r="BA496" s="149">
        <f>IFERROR(IF(VLOOKUP($D496,Listen!$A$2:$F$45,6,0)="Ja",AX496-MAX(AY496:AZ496),AX496-AY496),0)</f>
        <v>0</v>
      </c>
      <c r="BB496" s="149">
        <f t="shared" si="204"/>
        <v>0</v>
      </c>
      <c r="BC496" s="149">
        <f t="shared" si="205"/>
        <v>0</v>
      </c>
      <c r="BD496" s="149">
        <f t="shared" si="206"/>
        <v>0</v>
      </c>
      <c r="BE496" s="149">
        <f>IFERROR(IF(VLOOKUP($D496,Listen!$A$2:$F$45,6,0)="Ja",BB496-MAX(BC496:BD496),BB496-BC496),0)</f>
        <v>0</v>
      </c>
    </row>
    <row r="497" spans="1:57" x14ac:dyDescent="0.25">
      <c r="A497" s="142">
        <v>493</v>
      </c>
      <c r="B497" s="143" t="str">
        <f>IF(AND(E497&lt;&gt;0,D497&lt;&gt;0,F497&lt;&gt;0),IF(C497&lt;&gt;0,CONCATENATE(C497,"-AGr",VLOOKUP(D497,Listen!$A$2:$D$45,4,FALSE),"-",E497,"-",F497,),CONCATENATE("AGr",VLOOKUP(D497,Listen!$A$2:$D$45,4,FALSE),"-",E497,"-",F497)),"keine vollständige ID")</f>
        <v>keine vollständige ID</v>
      </c>
      <c r="C497" s="28"/>
      <c r="D497" s="144"/>
      <c r="E497" s="144"/>
      <c r="F497" s="151"/>
      <c r="G497" s="12"/>
      <c r="H497" s="12"/>
      <c r="I497" s="12"/>
      <c r="J497" s="12"/>
      <c r="K497" s="12"/>
      <c r="L497" s="145">
        <f>IF(E497&gt;A_Stammdaten!$B$12,0,G497+H497-J497)</f>
        <v>0</v>
      </c>
      <c r="M497" s="12"/>
      <c r="N497" s="12"/>
      <c r="O497" s="12"/>
      <c r="P497" s="45">
        <f t="shared" si="184"/>
        <v>0</v>
      </c>
      <c r="Q497" s="26"/>
      <c r="R497" s="26"/>
      <c r="S497" s="26"/>
      <c r="T497" s="26"/>
      <c r="U497" s="146"/>
      <c r="V497" s="26"/>
      <c r="W497" s="46" t="str">
        <f t="shared" si="185"/>
        <v>-</v>
      </c>
      <c r="X497" s="46" t="str">
        <f t="shared" si="186"/>
        <v>-</v>
      </c>
      <c r="Y497" s="46">
        <f>IF(ISBLANK($D497),0,VLOOKUP($D497,Listen!$A$2:$C$45,2,FALSE))</f>
        <v>0</v>
      </c>
      <c r="Z497" s="46">
        <f>IF(ISBLANK($D497),0,VLOOKUP($D497,Listen!$A$2:$C$45,3,FALSE))</f>
        <v>0</v>
      </c>
      <c r="AA497" s="35">
        <f t="shared" si="208"/>
        <v>0</v>
      </c>
      <c r="AB497" s="35">
        <f t="shared" si="208"/>
        <v>0</v>
      </c>
      <c r="AC497" s="35">
        <f>IFERROR(IF(OR($R497&lt;&gt;"Ja",VLOOKUP($D497,Listen!$A$2:$F$45,5,0)="Nein",E497&lt;IF(D497="LNG Anbindungsanlagen gemäß separater Festlegung",2022,2023)),$Y497,$W497),0)</f>
        <v>0</v>
      </c>
      <c r="AD497" s="35">
        <f>IFERROR(IF(OR($R497&lt;&gt;"Ja",VLOOKUP($D497,Listen!$A$2:$F$45,5,0)="Nein",E497&lt;IF(D497="LNG Anbindungsanlagen gemäß separater Festlegung",2022,2023)),$Y497,$W497),0)</f>
        <v>0</v>
      </c>
      <c r="AE497" s="35">
        <f>IFERROR(IF(OR($S497&lt;&gt;"Ja",VLOOKUP($D497,Listen!$A$2:$F$45,6,0)="Nein"),$Y497,$X497),0)</f>
        <v>0</v>
      </c>
      <c r="AF497" s="35">
        <f>IFERROR(IF(OR($S497&lt;&gt;"Ja",VLOOKUP($D497,Listen!$A$2:$F$45,6,0)="Nein"),$Y497,$X497),0)</f>
        <v>0</v>
      </c>
      <c r="AG497" s="35">
        <f>IFERROR(IF(OR($S497&lt;&gt;"Ja",VLOOKUP($D497,Listen!$A$2:$F$45,6,0)="Nein"),$Y497,$X497),0)</f>
        <v>0</v>
      </c>
      <c r="AH497" s="37">
        <f t="shared" si="187"/>
        <v>0</v>
      </c>
      <c r="AI497" s="147">
        <f>IFERROR(IF(VLOOKUP($D497,Listen!$A$2:$F$45,6,0)="Ja",MAX(BC497:BD497),D_SAV!$BC497),0)</f>
        <v>0</v>
      </c>
      <c r="AJ497" s="37">
        <f t="shared" si="188"/>
        <v>0</v>
      </c>
      <c r="AL497" s="149">
        <f t="shared" si="189"/>
        <v>0</v>
      </c>
      <c r="AM497" s="149">
        <f t="shared" si="190"/>
        <v>0</v>
      </c>
      <c r="AN497" s="149">
        <f t="shared" si="191"/>
        <v>0</v>
      </c>
      <c r="AO497" s="149">
        <f t="shared" si="192"/>
        <v>0</v>
      </c>
      <c r="AP497" s="149">
        <f t="shared" si="193"/>
        <v>0</v>
      </c>
      <c r="AQ497" s="149">
        <f t="shared" si="194"/>
        <v>0</v>
      </c>
      <c r="AR497" s="149">
        <f t="shared" si="195"/>
        <v>0</v>
      </c>
      <c r="AS497" s="149">
        <f t="shared" si="196"/>
        <v>0</v>
      </c>
      <c r="AT497" s="149">
        <f t="shared" si="197"/>
        <v>0</v>
      </c>
      <c r="AU497" s="149">
        <f t="shared" si="198"/>
        <v>0</v>
      </c>
      <c r="AV497" s="149">
        <f t="shared" si="199"/>
        <v>0</v>
      </c>
      <c r="AW497" s="149">
        <f t="shared" si="200"/>
        <v>0</v>
      </c>
      <c r="AX497" s="149">
        <f t="shared" si="201"/>
        <v>0</v>
      </c>
      <c r="AY497" s="149">
        <f t="shared" si="202"/>
        <v>0</v>
      </c>
      <c r="AZ497" s="149">
        <f t="shared" si="203"/>
        <v>0</v>
      </c>
      <c r="BA497" s="149">
        <f>IFERROR(IF(VLOOKUP($D497,Listen!$A$2:$F$45,6,0)="Ja",AX497-MAX(AY497:AZ497),AX497-AY497),0)</f>
        <v>0</v>
      </c>
      <c r="BB497" s="149">
        <f t="shared" si="204"/>
        <v>0</v>
      </c>
      <c r="BC497" s="149">
        <f t="shared" si="205"/>
        <v>0</v>
      </c>
      <c r="BD497" s="149">
        <f t="shared" si="206"/>
        <v>0</v>
      </c>
      <c r="BE497" s="149">
        <f>IFERROR(IF(VLOOKUP($D497,Listen!$A$2:$F$45,6,0)="Ja",BB497-MAX(BC497:BD497),BB497-BC497),0)</f>
        <v>0</v>
      </c>
    </row>
    <row r="498" spans="1:57" x14ac:dyDescent="0.25">
      <c r="A498" s="142">
        <v>494</v>
      </c>
      <c r="B498" s="143" t="str">
        <f>IF(AND(E498&lt;&gt;0,D498&lt;&gt;0,F498&lt;&gt;0),IF(C498&lt;&gt;0,CONCATENATE(C498,"-AGr",VLOOKUP(D498,Listen!$A$2:$D$45,4,FALSE),"-",E498,"-",F498,),CONCATENATE("AGr",VLOOKUP(D498,Listen!$A$2:$D$45,4,FALSE),"-",E498,"-",F498)),"keine vollständige ID")</f>
        <v>keine vollständige ID</v>
      </c>
      <c r="C498" s="28"/>
      <c r="D498" s="144"/>
      <c r="E498" s="144"/>
      <c r="F498" s="151"/>
      <c r="G498" s="12"/>
      <c r="H498" s="12"/>
      <c r="I498" s="12"/>
      <c r="J498" s="12"/>
      <c r="K498" s="12"/>
      <c r="L498" s="145">
        <f>IF(E498&gt;A_Stammdaten!$B$12,0,G498+H498-J498)</f>
        <v>0</v>
      </c>
      <c r="M498" s="12"/>
      <c r="N498" s="12"/>
      <c r="O498" s="12"/>
      <c r="P498" s="45">
        <f t="shared" si="184"/>
        <v>0</v>
      </c>
      <c r="Q498" s="26"/>
      <c r="R498" s="26"/>
      <c r="S498" s="26"/>
      <c r="T498" s="26"/>
      <c r="U498" s="146"/>
      <c r="V498" s="26"/>
      <c r="W498" s="46" t="str">
        <f t="shared" si="185"/>
        <v>-</v>
      </c>
      <c r="X498" s="46" t="str">
        <f t="shared" si="186"/>
        <v>-</v>
      </c>
      <c r="Y498" s="46">
        <f>IF(ISBLANK($D498),0,VLOOKUP($D498,Listen!$A$2:$C$45,2,FALSE))</f>
        <v>0</v>
      </c>
      <c r="Z498" s="46">
        <f>IF(ISBLANK($D498),0,VLOOKUP($D498,Listen!$A$2:$C$45,3,FALSE))</f>
        <v>0</v>
      </c>
      <c r="AA498" s="35">
        <f t="shared" si="208"/>
        <v>0</v>
      </c>
      <c r="AB498" s="35">
        <f t="shared" si="208"/>
        <v>0</v>
      </c>
      <c r="AC498" s="35">
        <f>IFERROR(IF(OR($R498&lt;&gt;"Ja",VLOOKUP($D498,Listen!$A$2:$F$45,5,0)="Nein",E498&lt;IF(D498="LNG Anbindungsanlagen gemäß separater Festlegung",2022,2023)),$Y498,$W498),0)</f>
        <v>0</v>
      </c>
      <c r="AD498" s="35">
        <f>IFERROR(IF(OR($R498&lt;&gt;"Ja",VLOOKUP($D498,Listen!$A$2:$F$45,5,0)="Nein",E498&lt;IF(D498="LNG Anbindungsanlagen gemäß separater Festlegung",2022,2023)),$Y498,$W498),0)</f>
        <v>0</v>
      </c>
      <c r="AE498" s="35">
        <f>IFERROR(IF(OR($S498&lt;&gt;"Ja",VLOOKUP($D498,Listen!$A$2:$F$45,6,0)="Nein"),$Y498,$X498),0)</f>
        <v>0</v>
      </c>
      <c r="AF498" s="35">
        <f>IFERROR(IF(OR($S498&lt;&gt;"Ja",VLOOKUP($D498,Listen!$A$2:$F$45,6,0)="Nein"),$Y498,$X498),0)</f>
        <v>0</v>
      </c>
      <c r="AG498" s="35">
        <f>IFERROR(IF(OR($S498&lt;&gt;"Ja",VLOOKUP($D498,Listen!$A$2:$F$45,6,0)="Nein"),$Y498,$X498),0)</f>
        <v>0</v>
      </c>
      <c r="AH498" s="37">
        <f t="shared" si="187"/>
        <v>0</v>
      </c>
      <c r="AI498" s="147">
        <f>IFERROR(IF(VLOOKUP($D498,Listen!$A$2:$F$45,6,0)="Ja",MAX(BC498:BD498),D_SAV!$BC498),0)</f>
        <v>0</v>
      </c>
      <c r="AJ498" s="37">
        <f t="shared" si="188"/>
        <v>0</v>
      </c>
      <c r="AL498" s="149">
        <f t="shared" si="189"/>
        <v>0</v>
      </c>
      <c r="AM498" s="149">
        <f t="shared" si="190"/>
        <v>0</v>
      </c>
      <c r="AN498" s="149">
        <f t="shared" si="191"/>
        <v>0</v>
      </c>
      <c r="AO498" s="149">
        <f t="shared" si="192"/>
        <v>0</v>
      </c>
      <c r="AP498" s="149">
        <f t="shared" si="193"/>
        <v>0</v>
      </c>
      <c r="AQ498" s="149">
        <f t="shared" si="194"/>
        <v>0</v>
      </c>
      <c r="AR498" s="149">
        <f t="shared" si="195"/>
        <v>0</v>
      </c>
      <c r="AS498" s="149">
        <f t="shared" si="196"/>
        <v>0</v>
      </c>
      <c r="AT498" s="149">
        <f t="shared" si="197"/>
        <v>0</v>
      </c>
      <c r="AU498" s="149">
        <f t="shared" si="198"/>
        <v>0</v>
      </c>
      <c r="AV498" s="149">
        <f t="shared" si="199"/>
        <v>0</v>
      </c>
      <c r="AW498" s="149">
        <f t="shared" si="200"/>
        <v>0</v>
      </c>
      <c r="AX498" s="149">
        <f t="shared" si="201"/>
        <v>0</v>
      </c>
      <c r="AY498" s="149">
        <f t="shared" si="202"/>
        <v>0</v>
      </c>
      <c r="AZ498" s="149">
        <f t="shared" si="203"/>
        <v>0</v>
      </c>
      <c r="BA498" s="149">
        <f>IFERROR(IF(VLOOKUP($D498,Listen!$A$2:$F$45,6,0)="Ja",AX498-MAX(AY498:AZ498),AX498-AY498),0)</f>
        <v>0</v>
      </c>
      <c r="BB498" s="149">
        <f t="shared" si="204"/>
        <v>0</v>
      </c>
      <c r="BC498" s="149">
        <f t="shared" si="205"/>
        <v>0</v>
      </c>
      <c r="BD498" s="149">
        <f t="shared" si="206"/>
        <v>0</v>
      </c>
      <c r="BE498" s="149">
        <f>IFERROR(IF(VLOOKUP($D498,Listen!$A$2:$F$45,6,0)="Ja",BB498-MAX(BC498:BD498),BB498-BC498),0)</f>
        <v>0</v>
      </c>
    </row>
    <row r="499" spans="1:57" x14ac:dyDescent="0.25">
      <c r="A499" s="142">
        <v>495</v>
      </c>
      <c r="B499" s="143" t="str">
        <f>IF(AND(E499&lt;&gt;0,D499&lt;&gt;0,F499&lt;&gt;0),IF(C499&lt;&gt;0,CONCATENATE(C499,"-AGr",VLOOKUP(D499,Listen!$A$2:$D$45,4,FALSE),"-",E499,"-",F499,),CONCATENATE("AGr",VLOOKUP(D499,Listen!$A$2:$D$45,4,FALSE),"-",E499,"-",F499)),"keine vollständige ID")</f>
        <v>keine vollständige ID</v>
      </c>
      <c r="C499" s="28"/>
      <c r="D499" s="144"/>
      <c r="E499" s="144"/>
      <c r="F499" s="151"/>
      <c r="G499" s="12"/>
      <c r="H499" s="12"/>
      <c r="I499" s="12"/>
      <c r="J499" s="12"/>
      <c r="K499" s="12"/>
      <c r="L499" s="145">
        <f>IF(E499&gt;A_Stammdaten!$B$12,0,G499+H499-J499)</f>
        <v>0</v>
      </c>
      <c r="M499" s="12"/>
      <c r="N499" s="12"/>
      <c r="O499" s="12"/>
      <c r="P499" s="45">
        <f t="shared" si="184"/>
        <v>0</v>
      </c>
      <c r="Q499" s="26"/>
      <c r="R499" s="26"/>
      <c r="S499" s="26"/>
      <c r="T499" s="26"/>
      <c r="U499" s="146"/>
      <c r="V499" s="26"/>
      <c r="W499" s="46" t="str">
        <f t="shared" si="185"/>
        <v>-</v>
      </c>
      <c r="X499" s="46" t="str">
        <f t="shared" si="186"/>
        <v>-</v>
      </c>
      <c r="Y499" s="46">
        <f>IF(ISBLANK($D499),0,VLOOKUP($D499,Listen!$A$2:$C$45,2,FALSE))</f>
        <v>0</v>
      </c>
      <c r="Z499" s="46">
        <f>IF(ISBLANK($D499),0,VLOOKUP($D499,Listen!$A$2:$C$45,3,FALSE))</f>
        <v>0</v>
      </c>
      <c r="AA499" s="35">
        <f t="shared" si="208"/>
        <v>0</v>
      </c>
      <c r="AB499" s="35">
        <f t="shared" si="208"/>
        <v>0</v>
      </c>
      <c r="AC499" s="35">
        <f>IFERROR(IF(OR($R499&lt;&gt;"Ja",VLOOKUP($D499,Listen!$A$2:$F$45,5,0)="Nein",E499&lt;IF(D499="LNG Anbindungsanlagen gemäß separater Festlegung",2022,2023)),$Y499,$W499),0)</f>
        <v>0</v>
      </c>
      <c r="AD499" s="35">
        <f>IFERROR(IF(OR($R499&lt;&gt;"Ja",VLOOKUP($D499,Listen!$A$2:$F$45,5,0)="Nein",E499&lt;IF(D499="LNG Anbindungsanlagen gemäß separater Festlegung",2022,2023)),$Y499,$W499),0)</f>
        <v>0</v>
      </c>
      <c r="AE499" s="35">
        <f>IFERROR(IF(OR($S499&lt;&gt;"Ja",VLOOKUP($D499,Listen!$A$2:$F$45,6,0)="Nein"),$Y499,$X499),0)</f>
        <v>0</v>
      </c>
      <c r="AF499" s="35">
        <f>IFERROR(IF(OR($S499&lt;&gt;"Ja",VLOOKUP($D499,Listen!$A$2:$F$45,6,0)="Nein"),$Y499,$X499),0)</f>
        <v>0</v>
      </c>
      <c r="AG499" s="35">
        <f>IFERROR(IF(OR($S499&lt;&gt;"Ja",VLOOKUP($D499,Listen!$A$2:$F$45,6,0)="Nein"),$Y499,$X499),0)</f>
        <v>0</v>
      </c>
      <c r="AH499" s="37">
        <f t="shared" si="187"/>
        <v>0</v>
      </c>
      <c r="AI499" s="147">
        <f>IFERROR(IF(VLOOKUP($D499,Listen!$A$2:$F$45,6,0)="Ja",MAX(BC499:BD499),D_SAV!$BC499),0)</f>
        <v>0</v>
      </c>
      <c r="AJ499" s="37">
        <f t="shared" si="188"/>
        <v>0</v>
      </c>
      <c r="AL499" s="149">
        <f t="shared" si="189"/>
        <v>0</v>
      </c>
      <c r="AM499" s="149">
        <f t="shared" si="190"/>
        <v>0</v>
      </c>
      <c r="AN499" s="149">
        <f t="shared" si="191"/>
        <v>0</v>
      </c>
      <c r="AO499" s="149">
        <f t="shared" si="192"/>
        <v>0</v>
      </c>
      <c r="AP499" s="149">
        <f t="shared" si="193"/>
        <v>0</v>
      </c>
      <c r="AQ499" s="149">
        <f t="shared" si="194"/>
        <v>0</v>
      </c>
      <c r="AR499" s="149">
        <f t="shared" si="195"/>
        <v>0</v>
      </c>
      <c r="AS499" s="149">
        <f t="shared" si="196"/>
        <v>0</v>
      </c>
      <c r="AT499" s="149">
        <f t="shared" si="197"/>
        <v>0</v>
      </c>
      <c r="AU499" s="149">
        <f t="shared" si="198"/>
        <v>0</v>
      </c>
      <c r="AV499" s="149">
        <f t="shared" si="199"/>
        <v>0</v>
      </c>
      <c r="AW499" s="149">
        <f t="shared" si="200"/>
        <v>0</v>
      </c>
      <c r="AX499" s="149">
        <f t="shared" si="201"/>
        <v>0</v>
      </c>
      <c r="AY499" s="149">
        <f t="shared" si="202"/>
        <v>0</v>
      </c>
      <c r="AZ499" s="149">
        <f t="shared" si="203"/>
        <v>0</v>
      </c>
      <c r="BA499" s="149">
        <f>IFERROR(IF(VLOOKUP($D499,Listen!$A$2:$F$45,6,0)="Ja",AX499-MAX(AY499:AZ499),AX499-AY499),0)</f>
        <v>0</v>
      </c>
      <c r="BB499" s="149">
        <f t="shared" si="204"/>
        <v>0</v>
      </c>
      <c r="BC499" s="149">
        <f t="shared" si="205"/>
        <v>0</v>
      </c>
      <c r="BD499" s="149">
        <f t="shared" si="206"/>
        <v>0</v>
      </c>
      <c r="BE499" s="149">
        <f>IFERROR(IF(VLOOKUP($D499,Listen!$A$2:$F$45,6,0)="Ja",BB499-MAX(BC499:BD499),BB499-BC499),0)</f>
        <v>0</v>
      </c>
    </row>
    <row r="500" spans="1:57" x14ac:dyDescent="0.25">
      <c r="A500" s="142">
        <v>496</v>
      </c>
      <c r="B500" s="143" t="str">
        <f>IF(AND(E500&lt;&gt;0,D500&lt;&gt;0,F500&lt;&gt;0),IF(C500&lt;&gt;0,CONCATENATE(C500,"-AGr",VLOOKUP(D500,Listen!$A$2:$D$45,4,FALSE),"-",E500,"-",F500,),CONCATENATE("AGr",VLOOKUP(D500,Listen!$A$2:$D$45,4,FALSE),"-",E500,"-",F500)),"keine vollständige ID")</f>
        <v>keine vollständige ID</v>
      </c>
      <c r="C500" s="28"/>
      <c r="D500" s="144"/>
      <c r="E500" s="144"/>
      <c r="F500" s="151"/>
      <c r="G500" s="12"/>
      <c r="H500" s="12"/>
      <c r="I500" s="12"/>
      <c r="J500" s="12"/>
      <c r="K500" s="12"/>
      <c r="L500" s="145">
        <f>IF(E500&gt;A_Stammdaten!$B$12,0,G500+H500-J500)</f>
        <v>0</v>
      </c>
      <c r="M500" s="12"/>
      <c r="N500" s="12"/>
      <c r="O500" s="12"/>
      <c r="P500" s="45">
        <f t="shared" si="184"/>
        <v>0</v>
      </c>
      <c r="Q500" s="26"/>
      <c r="R500" s="26"/>
      <c r="S500" s="26"/>
      <c r="T500" s="26"/>
      <c r="U500" s="146"/>
      <c r="V500" s="26"/>
      <c r="W500" s="46" t="str">
        <f t="shared" si="185"/>
        <v>-</v>
      </c>
      <c r="X500" s="46" t="str">
        <f t="shared" si="186"/>
        <v>-</v>
      </c>
      <c r="Y500" s="46">
        <f>IF(ISBLANK($D500),0,VLOOKUP($D500,Listen!$A$2:$C$45,2,FALSE))</f>
        <v>0</v>
      </c>
      <c r="Z500" s="46">
        <f>IF(ISBLANK($D500),0,VLOOKUP($D500,Listen!$A$2:$C$45,3,FALSE))</f>
        <v>0</v>
      </c>
      <c r="AA500" s="35">
        <f t="shared" si="208"/>
        <v>0</v>
      </c>
      <c r="AB500" s="35">
        <f t="shared" si="208"/>
        <v>0</v>
      </c>
      <c r="AC500" s="35">
        <f>IFERROR(IF(OR($R500&lt;&gt;"Ja",VLOOKUP($D500,Listen!$A$2:$F$45,5,0)="Nein",E500&lt;IF(D500="LNG Anbindungsanlagen gemäß separater Festlegung",2022,2023)),$Y500,$W500),0)</f>
        <v>0</v>
      </c>
      <c r="AD500" s="35">
        <f>IFERROR(IF(OR($R500&lt;&gt;"Ja",VLOOKUP($D500,Listen!$A$2:$F$45,5,0)="Nein",E500&lt;IF(D500="LNG Anbindungsanlagen gemäß separater Festlegung",2022,2023)),$Y500,$W500),0)</f>
        <v>0</v>
      </c>
      <c r="AE500" s="35">
        <f>IFERROR(IF(OR($S500&lt;&gt;"Ja",VLOOKUP($D500,Listen!$A$2:$F$45,6,0)="Nein"),$Y500,$X500),0)</f>
        <v>0</v>
      </c>
      <c r="AF500" s="35">
        <f>IFERROR(IF(OR($S500&lt;&gt;"Ja",VLOOKUP($D500,Listen!$A$2:$F$45,6,0)="Nein"),$Y500,$X500),0)</f>
        <v>0</v>
      </c>
      <c r="AG500" s="35">
        <f>IFERROR(IF(OR($S500&lt;&gt;"Ja",VLOOKUP($D500,Listen!$A$2:$F$45,6,0)="Nein"),$Y500,$X500),0)</f>
        <v>0</v>
      </c>
      <c r="AH500" s="37">
        <f t="shared" si="187"/>
        <v>0</v>
      </c>
      <c r="AI500" s="147">
        <f>IFERROR(IF(VLOOKUP($D500,Listen!$A$2:$F$45,6,0)="Ja",MAX(BC500:BD500),D_SAV!$BC500),0)</f>
        <v>0</v>
      </c>
      <c r="AJ500" s="37">
        <f t="shared" si="188"/>
        <v>0</v>
      </c>
      <c r="AL500" s="149">
        <f t="shared" si="189"/>
        <v>0</v>
      </c>
      <c r="AM500" s="149">
        <f t="shared" si="190"/>
        <v>0</v>
      </c>
      <c r="AN500" s="149">
        <f t="shared" si="191"/>
        <v>0</v>
      </c>
      <c r="AO500" s="149">
        <f t="shared" si="192"/>
        <v>0</v>
      </c>
      <c r="AP500" s="149">
        <f t="shared" si="193"/>
        <v>0</v>
      </c>
      <c r="AQ500" s="149">
        <f t="shared" si="194"/>
        <v>0</v>
      </c>
      <c r="AR500" s="149">
        <f t="shared" si="195"/>
        <v>0</v>
      </c>
      <c r="AS500" s="149">
        <f t="shared" si="196"/>
        <v>0</v>
      </c>
      <c r="AT500" s="149">
        <f t="shared" si="197"/>
        <v>0</v>
      </c>
      <c r="AU500" s="149">
        <f t="shared" si="198"/>
        <v>0</v>
      </c>
      <c r="AV500" s="149">
        <f t="shared" si="199"/>
        <v>0</v>
      </c>
      <c r="AW500" s="149">
        <f t="shared" si="200"/>
        <v>0</v>
      </c>
      <c r="AX500" s="149">
        <f t="shared" si="201"/>
        <v>0</v>
      </c>
      <c r="AY500" s="149">
        <f t="shared" si="202"/>
        <v>0</v>
      </c>
      <c r="AZ500" s="149">
        <f t="shared" si="203"/>
        <v>0</v>
      </c>
      <c r="BA500" s="149">
        <f>IFERROR(IF(VLOOKUP($D500,Listen!$A$2:$F$45,6,0)="Ja",AX500-MAX(AY500:AZ500),AX500-AY500),0)</f>
        <v>0</v>
      </c>
      <c r="BB500" s="149">
        <f t="shared" si="204"/>
        <v>0</v>
      </c>
      <c r="BC500" s="149">
        <f t="shared" si="205"/>
        <v>0</v>
      </c>
      <c r="BD500" s="149">
        <f t="shared" si="206"/>
        <v>0</v>
      </c>
      <c r="BE500" s="149">
        <f>IFERROR(IF(VLOOKUP($D500,Listen!$A$2:$F$45,6,0)="Ja",BB500-MAX(BC500:BD500),BB500-BC500),0)</f>
        <v>0</v>
      </c>
    </row>
    <row r="501" spans="1:57" x14ac:dyDescent="0.25">
      <c r="A501" s="142">
        <v>497</v>
      </c>
      <c r="B501" s="143" t="str">
        <f>IF(AND(E501&lt;&gt;0,D501&lt;&gt;0,F501&lt;&gt;0),IF(C501&lt;&gt;0,CONCATENATE(C501,"-AGr",VLOOKUP(D501,Listen!$A$2:$D$45,4,FALSE),"-",E501,"-",F501,),CONCATENATE("AGr",VLOOKUP(D501,Listen!$A$2:$D$45,4,FALSE),"-",E501,"-",F501)),"keine vollständige ID")</f>
        <v>keine vollständige ID</v>
      </c>
      <c r="C501" s="28"/>
      <c r="D501" s="144"/>
      <c r="E501" s="144"/>
      <c r="F501" s="151"/>
      <c r="G501" s="12"/>
      <c r="H501" s="12"/>
      <c r="I501" s="12"/>
      <c r="J501" s="12"/>
      <c r="K501" s="12"/>
      <c r="L501" s="145">
        <f>IF(E501&gt;A_Stammdaten!$B$12,0,G501+H501-J501)</f>
        <v>0</v>
      </c>
      <c r="M501" s="12"/>
      <c r="N501" s="12"/>
      <c r="O501" s="12"/>
      <c r="P501" s="45">
        <f t="shared" si="184"/>
        <v>0</v>
      </c>
      <c r="Q501" s="26"/>
      <c r="R501" s="26"/>
      <c r="S501" s="26"/>
      <c r="T501" s="26"/>
      <c r="U501" s="146"/>
      <c r="V501" s="26"/>
      <c r="W501" s="46" t="str">
        <f t="shared" si="185"/>
        <v>-</v>
      </c>
      <c r="X501" s="46" t="str">
        <f t="shared" si="186"/>
        <v>-</v>
      </c>
      <c r="Y501" s="46">
        <f>IF(ISBLANK($D501),0,VLOOKUP($D501,Listen!$A$2:$C$45,2,FALSE))</f>
        <v>0</v>
      </c>
      <c r="Z501" s="46">
        <f>IF(ISBLANK($D501),0,VLOOKUP($D501,Listen!$A$2:$C$45,3,FALSE))</f>
        <v>0</v>
      </c>
      <c r="AA501" s="35">
        <f t="shared" si="208"/>
        <v>0</v>
      </c>
      <c r="AB501" s="35">
        <f t="shared" si="208"/>
        <v>0</v>
      </c>
      <c r="AC501" s="35">
        <f>IFERROR(IF(OR($R501&lt;&gt;"Ja",VLOOKUP($D501,Listen!$A$2:$F$45,5,0)="Nein",E501&lt;IF(D501="LNG Anbindungsanlagen gemäß separater Festlegung",2022,2023)),$Y501,$W501),0)</f>
        <v>0</v>
      </c>
      <c r="AD501" s="35">
        <f>IFERROR(IF(OR($R501&lt;&gt;"Ja",VLOOKUP($D501,Listen!$A$2:$F$45,5,0)="Nein",E501&lt;IF(D501="LNG Anbindungsanlagen gemäß separater Festlegung",2022,2023)),$Y501,$W501),0)</f>
        <v>0</v>
      </c>
      <c r="AE501" s="35">
        <f>IFERROR(IF(OR($S501&lt;&gt;"Ja",VLOOKUP($D501,Listen!$A$2:$F$45,6,0)="Nein"),$Y501,$X501),0)</f>
        <v>0</v>
      </c>
      <c r="AF501" s="35">
        <f>IFERROR(IF(OR($S501&lt;&gt;"Ja",VLOOKUP($D501,Listen!$A$2:$F$45,6,0)="Nein"),$Y501,$X501),0)</f>
        <v>0</v>
      </c>
      <c r="AG501" s="35">
        <f>IFERROR(IF(OR($S501&lt;&gt;"Ja",VLOOKUP($D501,Listen!$A$2:$F$45,6,0)="Nein"),$Y501,$X501),0)</f>
        <v>0</v>
      </c>
      <c r="AH501" s="37">
        <f t="shared" si="187"/>
        <v>0</v>
      </c>
      <c r="AI501" s="147">
        <f>IFERROR(IF(VLOOKUP($D501,Listen!$A$2:$F$45,6,0)="Ja",MAX(BC501:BD501),D_SAV!$BC501),0)</f>
        <v>0</v>
      </c>
      <c r="AJ501" s="37">
        <f t="shared" si="188"/>
        <v>0</v>
      </c>
      <c r="AL501" s="149">
        <f t="shared" si="189"/>
        <v>0</v>
      </c>
      <c r="AM501" s="149">
        <f t="shared" si="190"/>
        <v>0</v>
      </c>
      <c r="AN501" s="149">
        <f t="shared" si="191"/>
        <v>0</v>
      </c>
      <c r="AO501" s="149">
        <f t="shared" si="192"/>
        <v>0</v>
      </c>
      <c r="AP501" s="149">
        <f t="shared" si="193"/>
        <v>0</v>
      </c>
      <c r="AQ501" s="149">
        <f t="shared" si="194"/>
        <v>0</v>
      </c>
      <c r="AR501" s="149">
        <f t="shared" si="195"/>
        <v>0</v>
      </c>
      <c r="AS501" s="149">
        <f t="shared" si="196"/>
        <v>0</v>
      </c>
      <c r="AT501" s="149">
        <f t="shared" si="197"/>
        <v>0</v>
      </c>
      <c r="AU501" s="149">
        <f t="shared" si="198"/>
        <v>0</v>
      </c>
      <c r="AV501" s="149">
        <f t="shared" si="199"/>
        <v>0</v>
      </c>
      <c r="AW501" s="149">
        <f t="shared" si="200"/>
        <v>0</v>
      </c>
      <c r="AX501" s="149">
        <f t="shared" si="201"/>
        <v>0</v>
      </c>
      <c r="AY501" s="149">
        <f t="shared" si="202"/>
        <v>0</v>
      </c>
      <c r="AZ501" s="149">
        <f t="shared" si="203"/>
        <v>0</v>
      </c>
      <c r="BA501" s="149">
        <f>IFERROR(IF(VLOOKUP($D501,Listen!$A$2:$F$45,6,0)="Ja",AX501-MAX(AY501:AZ501),AX501-AY501),0)</f>
        <v>0</v>
      </c>
      <c r="BB501" s="149">
        <f t="shared" si="204"/>
        <v>0</v>
      </c>
      <c r="BC501" s="149">
        <f t="shared" si="205"/>
        <v>0</v>
      </c>
      <c r="BD501" s="149">
        <f t="shared" si="206"/>
        <v>0</v>
      </c>
      <c r="BE501" s="149">
        <f>IFERROR(IF(VLOOKUP($D501,Listen!$A$2:$F$45,6,0)="Ja",BB501-MAX(BC501:BD501),BB501-BC501),0)</f>
        <v>0</v>
      </c>
    </row>
    <row r="502" spans="1:57" x14ac:dyDescent="0.25">
      <c r="A502" s="142">
        <v>498</v>
      </c>
      <c r="B502" s="143" t="str">
        <f>IF(AND(E502&lt;&gt;0,D502&lt;&gt;0,F502&lt;&gt;0),IF(C502&lt;&gt;0,CONCATENATE(C502,"-AGr",VLOOKUP(D502,Listen!$A$2:$D$45,4,FALSE),"-",E502,"-",F502,),CONCATENATE("AGr",VLOOKUP(D502,Listen!$A$2:$D$45,4,FALSE),"-",E502,"-",F502)),"keine vollständige ID")</f>
        <v>keine vollständige ID</v>
      </c>
      <c r="C502" s="28"/>
      <c r="D502" s="144"/>
      <c r="E502" s="144"/>
      <c r="F502" s="151"/>
      <c r="G502" s="12"/>
      <c r="H502" s="12"/>
      <c r="I502" s="12"/>
      <c r="J502" s="12"/>
      <c r="K502" s="12"/>
      <c r="L502" s="145">
        <f>IF(E502&gt;A_Stammdaten!$B$12,0,G502+H502-J502)</f>
        <v>0</v>
      </c>
      <c r="M502" s="12"/>
      <c r="N502" s="12"/>
      <c r="O502" s="12"/>
      <c r="P502" s="45">
        <f t="shared" si="184"/>
        <v>0</v>
      </c>
      <c r="Q502" s="26"/>
      <c r="R502" s="26"/>
      <c r="S502" s="26"/>
      <c r="T502" s="26"/>
      <c r="U502" s="146"/>
      <c r="V502" s="26"/>
      <c r="W502" s="46" t="str">
        <f t="shared" si="185"/>
        <v>-</v>
      </c>
      <c r="X502" s="46" t="str">
        <f t="shared" si="186"/>
        <v>-</v>
      </c>
      <c r="Y502" s="46">
        <f>IF(ISBLANK($D502),0,VLOOKUP($D502,Listen!$A$2:$C$45,2,FALSE))</f>
        <v>0</v>
      </c>
      <c r="Z502" s="46">
        <f>IF(ISBLANK($D502),0,VLOOKUP($D502,Listen!$A$2:$C$45,3,FALSE))</f>
        <v>0</v>
      </c>
      <c r="AA502" s="35">
        <f t="shared" si="208"/>
        <v>0</v>
      </c>
      <c r="AB502" s="35">
        <f t="shared" si="208"/>
        <v>0</v>
      </c>
      <c r="AC502" s="35">
        <f>IFERROR(IF(OR($R502&lt;&gt;"Ja",VLOOKUP($D502,Listen!$A$2:$F$45,5,0)="Nein",E502&lt;IF(D502="LNG Anbindungsanlagen gemäß separater Festlegung",2022,2023)),$Y502,$W502),0)</f>
        <v>0</v>
      </c>
      <c r="AD502" s="35">
        <f>IFERROR(IF(OR($R502&lt;&gt;"Ja",VLOOKUP($D502,Listen!$A$2:$F$45,5,0)="Nein",E502&lt;IF(D502="LNG Anbindungsanlagen gemäß separater Festlegung",2022,2023)),$Y502,$W502),0)</f>
        <v>0</v>
      </c>
      <c r="AE502" s="35">
        <f>IFERROR(IF(OR($S502&lt;&gt;"Ja",VLOOKUP($D502,Listen!$A$2:$F$45,6,0)="Nein"),$Y502,$X502),0)</f>
        <v>0</v>
      </c>
      <c r="AF502" s="35">
        <f>IFERROR(IF(OR($S502&lt;&gt;"Ja",VLOOKUP($D502,Listen!$A$2:$F$45,6,0)="Nein"),$Y502,$X502),0)</f>
        <v>0</v>
      </c>
      <c r="AG502" s="35">
        <f>IFERROR(IF(OR($S502&lt;&gt;"Ja",VLOOKUP($D502,Listen!$A$2:$F$45,6,0)="Nein"),$Y502,$X502),0)</f>
        <v>0</v>
      </c>
      <c r="AH502" s="37">
        <f t="shared" si="187"/>
        <v>0</v>
      </c>
      <c r="AI502" s="147">
        <f>IFERROR(IF(VLOOKUP($D502,Listen!$A$2:$F$45,6,0)="Ja",MAX(BC502:BD502),D_SAV!$BC502),0)</f>
        <v>0</v>
      </c>
      <c r="AJ502" s="37">
        <f t="shared" si="188"/>
        <v>0</v>
      </c>
      <c r="AL502" s="149">
        <f t="shared" si="189"/>
        <v>0</v>
      </c>
      <c r="AM502" s="149">
        <f t="shared" si="190"/>
        <v>0</v>
      </c>
      <c r="AN502" s="149">
        <f t="shared" si="191"/>
        <v>0</v>
      </c>
      <c r="AO502" s="149">
        <f t="shared" si="192"/>
        <v>0</v>
      </c>
      <c r="AP502" s="149">
        <f t="shared" si="193"/>
        <v>0</v>
      </c>
      <c r="AQ502" s="149">
        <f t="shared" si="194"/>
        <v>0</v>
      </c>
      <c r="AR502" s="149">
        <f t="shared" si="195"/>
        <v>0</v>
      </c>
      <c r="AS502" s="149">
        <f t="shared" si="196"/>
        <v>0</v>
      </c>
      <c r="AT502" s="149">
        <f t="shared" si="197"/>
        <v>0</v>
      </c>
      <c r="AU502" s="149">
        <f t="shared" si="198"/>
        <v>0</v>
      </c>
      <c r="AV502" s="149">
        <f t="shared" si="199"/>
        <v>0</v>
      </c>
      <c r="AW502" s="149">
        <f t="shared" si="200"/>
        <v>0</v>
      </c>
      <c r="AX502" s="149">
        <f t="shared" si="201"/>
        <v>0</v>
      </c>
      <c r="AY502" s="149">
        <f t="shared" si="202"/>
        <v>0</v>
      </c>
      <c r="AZ502" s="149">
        <f t="shared" si="203"/>
        <v>0</v>
      </c>
      <c r="BA502" s="149">
        <f>IFERROR(IF(VLOOKUP($D502,Listen!$A$2:$F$45,6,0)="Ja",AX502-MAX(AY502:AZ502),AX502-AY502),0)</f>
        <v>0</v>
      </c>
      <c r="BB502" s="149">
        <f t="shared" si="204"/>
        <v>0</v>
      </c>
      <c r="BC502" s="149">
        <f t="shared" si="205"/>
        <v>0</v>
      </c>
      <c r="BD502" s="149">
        <f t="shared" si="206"/>
        <v>0</v>
      </c>
      <c r="BE502" s="149">
        <f>IFERROR(IF(VLOOKUP($D502,Listen!$A$2:$F$45,6,0)="Ja",BB502-MAX(BC502:BD502),BB502-BC502),0)</f>
        <v>0</v>
      </c>
    </row>
    <row r="503" spans="1:57" x14ac:dyDescent="0.25">
      <c r="A503" s="142">
        <v>499</v>
      </c>
      <c r="B503" s="143" t="str">
        <f>IF(AND(E503&lt;&gt;0,D503&lt;&gt;0,F503&lt;&gt;0),IF(C503&lt;&gt;0,CONCATENATE(C503,"-AGr",VLOOKUP(D503,Listen!$A$2:$D$45,4,FALSE),"-",E503,"-",F503,),CONCATENATE("AGr",VLOOKUP(D503,Listen!$A$2:$D$45,4,FALSE),"-",E503,"-",F503)),"keine vollständige ID")</f>
        <v>keine vollständige ID</v>
      </c>
      <c r="C503" s="28"/>
      <c r="D503" s="144"/>
      <c r="E503" s="144"/>
      <c r="F503" s="151"/>
      <c r="G503" s="12"/>
      <c r="H503" s="12"/>
      <c r="I503" s="12"/>
      <c r="J503" s="12"/>
      <c r="K503" s="12"/>
      <c r="L503" s="145">
        <f>IF(E503&gt;A_Stammdaten!$B$12,0,G503+H503-J503)</f>
        <v>0</v>
      </c>
      <c r="M503" s="12"/>
      <c r="N503" s="12"/>
      <c r="O503" s="12"/>
      <c r="P503" s="45">
        <f t="shared" si="184"/>
        <v>0</v>
      </c>
      <c r="Q503" s="26"/>
      <c r="R503" s="26"/>
      <c r="S503" s="26"/>
      <c r="T503" s="26"/>
      <c r="U503" s="146"/>
      <c r="V503" s="26"/>
      <c r="W503" s="46" t="str">
        <f t="shared" si="185"/>
        <v>-</v>
      </c>
      <c r="X503" s="46" t="str">
        <f t="shared" si="186"/>
        <v>-</v>
      </c>
      <c r="Y503" s="46">
        <f>IF(ISBLANK($D503),0,VLOOKUP($D503,Listen!$A$2:$C$45,2,FALSE))</f>
        <v>0</v>
      </c>
      <c r="Z503" s="46">
        <f>IF(ISBLANK($D503),0,VLOOKUP($D503,Listen!$A$2:$C$45,3,FALSE))</f>
        <v>0</v>
      </c>
      <c r="AA503" s="35">
        <f t="shared" si="208"/>
        <v>0</v>
      </c>
      <c r="AB503" s="35">
        <f t="shared" si="208"/>
        <v>0</v>
      </c>
      <c r="AC503" s="35">
        <f>IFERROR(IF(OR($R503&lt;&gt;"Ja",VLOOKUP($D503,Listen!$A$2:$F$45,5,0)="Nein",E503&lt;IF(D503="LNG Anbindungsanlagen gemäß separater Festlegung",2022,2023)),$Y503,$W503),0)</f>
        <v>0</v>
      </c>
      <c r="AD503" s="35">
        <f>IFERROR(IF(OR($R503&lt;&gt;"Ja",VLOOKUP($D503,Listen!$A$2:$F$45,5,0)="Nein",E503&lt;IF(D503="LNG Anbindungsanlagen gemäß separater Festlegung",2022,2023)),$Y503,$W503),0)</f>
        <v>0</v>
      </c>
      <c r="AE503" s="35">
        <f>IFERROR(IF(OR($S503&lt;&gt;"Ja",VLOOKUP($D503,Listen!$A$2:$F$45,6,0)="Nein"),$Y503,$X503),0)</f>
        <v>0</v>
      </c>
      <c r="AF503" s="35">
        <f>IFERROR(IF(OR($S503&lt;&gt;"Ja",VLOOKUP($D503,Listen!$A$2:$F$45,6,0)="Nein"),$Y503,$X503),0)</f>
        <v>0</v>
      </c>
      <c r="AG503" s="35">
        <f>IFERROR(IF(OR($S503&lt;&gt;"Ja",VLOOKUP($D503,Listen!$A$2:$F$45,6,0)="Nein"),$Y503,$X503),0)</f>
        <v>0</v>
      </c>
      <c r="AH503" s="37">
        <f t="shared" si="187"/>
        <v>0</v>
      </c>
      <c r="AI503" s="147">
        <f>IFERROR(IF(VLOOKUP($D503,Listen!$A$2:$F$45,6,0)="Ja",MAX(BC503:BD503),D_SAV!$BC503),0)</f>
        <v>0</v>
      </c>
      <c r="AJ503" s="37">
        <f t="shared" si="188"/>
        <v>0</v>
      </c>
      <c r="AL503" s="149">
        <f t="shared" si="189"/>
        <v>0</v>
      </c>
      <c r="AM503" s="149">
        <f t="shared" si="190"/>
        <v>0</v>
      </c>
      <c r="AN503" s="149">
        <f t="shared" si="191"/>
        <v>0</v>
      </c>
      <c r="AO503" s="149">
        <f t="shared" si="192"/>
        <v>0</v>
      </c>
      <c r="AP503" s="149">
        <f t="shared" si="193"/>
        <v>0</v>
      </c>
      <c r="AQ503" s="149">
        <f t="shared" si="194"/>
        <v>0</v>
      </c>
      <c r="AR503" s="149">
        <f t="shared" si="195"/>
        <v>0</v>
      </c>
      <c r="AS503" s="149">
        <f t="shared" si="196"/>
        <v>0</v>
      </c>
      <c r="AT503" s="149">
        <f t="shared" si="197"/>
        <v>0</v>
      </c>
      <c r="AU503" s="149">
        <f t="shared" si="198"/>
        <v>0</v>
      </c>
      <c r="AV503" s="149">
        <f t="shared" si="199"/>
        <v>0</v>
      </c>
      <c r="AW503" s="149">
        <f t="shared" si="200"/>
        <v>0</v>
      </c>
      <c r="AX503" s="149">
        <f t="shared" si="201"/>
        <v>0</v>
      </c>
      <c r="AY503" s="149">
        <f t="shared" si="202"/>
        <v>0</v>
      </c>
      <c r="AZ503" s="149">
        <f t="shared" si="203"/>
        <v>0</v>
      </c>
      <c r="BA503" s="149">
        <f>IFERROR(IF(VLOOKUP($D503,Listen!$A$2:$F$45,6,0)="Ja",AX503-MAX(AY503:AZ503),AX503-AY503),0)</f>
        <v>0</v>
      </c>
      <c r="BB503" s="149">
        <f t="shared" si="204"/>
        <v>0</v>
      </c>
      <c r="BC503" s="149">
        <f t="shared" si="205"/>
        <v>0</v>
      </c>
      <c r="BD503" s="149">
        <f t="shared" si="206"/>
        <v>0</v>
      </c>
      <c r="BE503" s="149">
        <f>IFERROR(IF(VLOOKUP($D503,Listen!$A$2:$F$45,6,0)="Ja",BB503-MAX(BC503:BD503),BB503-BC503),0)</f>
        <v>0</v>
      </c>
    </row>
    <row r="504" spans="1:57" x14ac:dyDescent="0.25">
      <c r="A504" s="142">
        <v>500</v>
      </c>
      <c r="B504" s="143" t="str">
        <f>IF(AND(E504&lt;&gt;0,D504&lt;&gt;0,F504&lt;&gt;0),IF(C504&lt;&gt;0,CONCATENATE(C504,"-AGr",VLOOKUP(D504,Listen!$A$2:$D$45,4,FALSE),"-",E504,"-",F504,),CONCATENATE("AGr",VLOOKUP(D504,Listen!$A$2:$D$45,4,FALSE),"-",E504,"-",F504)),"keine vollständige ID")</f>
        <v>keine vollständige ID</v>
      </c>
      <c r="C504" s="28"/>
      <c r="D504" s="144"/>
      <c r="E504" s="144"/>
      <c r="F504" s="151"/>
      <c r="G504" s="12"/>
      <c r="H504" s="12"/>
      <c r="I504" s="12"/>
      <c r="J504" s="12"/>
      <c r="K504" s="12"/>
      <c r="L504" s="145">
        <f>IF(E504&gt;A_Stammdaten!$B$12,0,G504+H504-J504)</f>
        <v>0</v>
      </c>
      <c r="M504" s="12"/>
      <c r="N504" s="12"/>
      <c r="O504" s="12"/>
      <c r="P504" s="45">
        <f t="shared" si="184"/>
        <v>0</v>
      </c>
      <c r="Q504" s="26"/>
      <c r="R504" s="26"/>
      <c r="S504" s="26"/>
      <c r="T504" s="26"/>
      <c r="U504" s="146"/>
      <c r="V504" s="26"/>
      <c r="W504" s="46" t="str">
        <f t="shared" si="185"/>
        <v>-</v>
      </c>
      <c r="X504" s="46" t="str">
        <f t="shared" si="186"/>
        <v>-</v>
      </c>
      <c r="Y504" s="46">
        <f>IF(ISBLANK($D504),0,VLOOKUP($D504,Listen!$A$2:$C$45,2,FALSE))</f>
        <v>0</v>
      </c>
      <c r="Z504" s="46">
        <f>IF(ISBLANK($D504),0,VLOOKUP($D504,Listen!$A$2:$C$45,3,FALSE))</f>
        <v>0</v>
      </c>
      <c r="AA504" s="35">
        <f t="shared" si="208"/>
        <v>0</v>
      </c>
      <c r="AB504" s="35">
        <f t="shared" si="208"/>
        <v>0</v>
      </c>
      <c r="AC504" s="35">
        <f>IFERROR(IF(OR($R504&lt;&gt;"Ja",VLOOKUP($D504,Listen!$A$2:$F$45,5,0)="Nein",E504&lt;IF(D504="LNG Anbindungsanlagen gemäß separater Festlegung",2022,2023)),$Y504,$W504),0)</f>
        <v>0</v>
      </c>
      <c r="AD504" s="35">
        <f>IFERROR(IF(OR($R504&lt;&gt;"Ja",VLOOKUP($D504,Listen!$A$2:$F$45,5,0)="Nein",E504&lt;IF(D504="LNG Anbindungsanlagen gemäß separater Festlegung",2022,2023)),$Y504,$W504),0)</f>
        <v>0</v>
      </c>
      <c r="AE504" s="35">
        <f>IFERROR(IF(OR($S504&lt;&gt;"Ja",VLOOKUP($D504,Listen!$A$2:$F$45,6,0)="Nein"),$Y504,$X504),0)</f>
        <v>0</v>
      </c>
      <c r="AF504" s="35">
        <f>IFERROR(IF(OR($S504&lt;&gt;"Ja",VLOOKUP($D504,Listen!$A$2:$F$45,6,0)="Nein"),$Y504,$X504),0)</f>
        <v>0</v>
      </c>
      <c r="AG504" s="35">
        <f>IFERROR(IF(OR($S504&lt;&gt;"Ja",VLOOKUP($D504,Listen!$A$2:$F$45,6,0)="Nein"),$Y504,$X504),0)</f>
        <v>0</v>
      </c>
      <c r="AH504" s="37">
        <f t="shared" si="187"/>
        <v>0</v>
      </c>
      <c r="AI504" s="147">
        <f>IFERROR(IF(VLOOKUP($D504,Listen!$A$2:$F$45,6,0)="Ja",MAX(BC504:BD504),D_SAV!$BC504),0)</f>
        <v>0</v>
      </c>
      <c r="AJ504" s="37">
        <f t="shared" si="188"/>
        <v>0</v>
      </c>
      <c r="AL504" s="149">
        <f t="shared" si="189"/>
        <v>0</v>
      </c>
      <c r="AM504" s="149">
        <f t="shared" si="190"/>
        <v>0</v>
      </c>
      <c r="AN504" s="149">
        <f t="shared" si="191"/>
        <v>0</v>
      </c>
      <c r="AO504" s="149">
        <f t="shared" si="192"/>
        <v>0</v>
      </c>
      <c r="AP504" s="149">
        <f t="shared" si="193"/>
        <v>0</v>
      </c>
      <c r="AQ504" s="149">
        <f t="shared" si="194"/>
        <v>0</v>
      </c>
      <c r="AR504" s="149">
        <f t="shared" si="195"/>
        <v>0</v>
      </c>
      <c r="AS504" s="149">
        <f t="shared" si="196"/>
        <v>0</v>
      </c>
      <c r="AT504" s="149">
        <f t="shared" si="197"/>
        <v>0</v>
      </c>
      <c r="AU504" s="149">
        <f t="shared" si="198"/>
        <v>0</v>
      </c>
      <c r="AV504" s="149">
        <f t="shared" si="199"/>
        <v>0</v>
      </c>
      <c r="AW504" s="149">
        <f t="shared" si="200"/>
        <v>0</v>
      </c>
      <c r="AX504" s="149">
        <f t="shared" si="201"/>
        <v>0</v>
      </c>
      <c r="AY504" s="149">
        <f t="shared" si="202"/>
        <v>0</v>
      </c>
      <c r="AZ504" s="149">
        <f t="shared" si="203"/>
        <v>0</v>
      </c>
      <c r="BA504" s="149">
        <f>IFERROR(IF(VLOOKUP($D504,Listen!$A$2:$F$45,6,0)="Ja",AX504-MAX(AY504:AZ504),AX504-AY504),0)</f>
        <v>0</v>
      </c>
      <c r="BB504" s="149">
        <f t="shared" si="204"/>
        <v>0</v>
      </c>
      <c r="BC504" s="149">
        <f t="shared" si="205"/>
        <v>0</v>
      </c>
      <c r="BD504" s="149">
        <f t="shared" si="206"/>
        <v>0</v>
      </c>
      <c r="BE504" s="149">
        <f>IFERROR(IF(VLOOKUP($D504,Listen!$A$2:$F$45,6,0)="Ja",BB504-MAX(BC504:BD504),BB504-BC504),0)</f>
        <v>0</v>
      </c>
    </row>
  </sheetData>
  <sheetProtection formatCells="0" formatColumns="0" formatRows="0" autoFilter="0"/>
  <autoFilter ref="A4:BA4" xr:uid="{00000000-0001-0000-0300-000000000000}"/>
  <dataValidations count="4">
    <dataValidation type="whole" allowBlank="1" showInputMessage="1" showErrorMessage="1" sqref="F5:F504" xr:uid="{DAB36D75-DF6B-4A48-B4AF-A655E0136AAE}">
      <formula1>1</formula1>
      <formula2>10</formula2>
    </dataValidation>
    <dataValidation type="decimal" allowBlank="1" showInputMessage="1" showErrorMessage="1" sqref="U5:U504" xr:uid="{8716073C-EC74-43D8-A3E4-B17251EC8CE1}">
      <formula1>8</formula1>
      <formula2>12</formula2>
    </dataValidation>
    <dataValidation type="whole" operator="greaterThanOrEqual" allowBlank="1" showInputMessage="1" showErrorMessage="1" error="Es nur ganzzahlige Werte größer oder gleich 2034 zulässig." sqref="V5:V504" xr:uid="{43A93961-3290-48BA-89E2-4864CA5D0568}">
      <formula1>2034</formula1>
    </dataValidation>
    <dataValidation type="list" allowBlank="1" showInputMessage="1" showErrorMessage="1" sqref="R5:S504" xr:uid="{ABC9E5A3-875F-43C9-AB54-776C5C17F061}">
      <formula1>"Ja,Nein"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4495942-D9BF-4D14-8FCB-F6E9DAF02133}">
          <x14:formula1>
            <xm:f>Listen!$A$2:$A$45</xm:f>
          </x14:formula1>
          <xm:sqref>D5:D504</xm:sqref>
        </x14:dataValidation>
        <x14:dataValidation type="list" allowBlank="1" showInputMessage="1" showErrorMessage="1" xr:uid="{3DDDA68E-1968-4EF7-8CE8-7799603A564B}">
          <x14:formula1>
            <xm:f>A_Stammdaten!$A$16:$A$18</xm:f>
          </x14:formula1>
          <xm:sqref>C5:C504</xm:sqref>
        </x14:dataValidation>
        <x14:dataValidation type="list" allowBlank="1" showInputMessage="1" showErrorMessage="1" xr:uid="{AB7F35DF-7867-4373-ADFD-A85E5C90A523}">
          <x14:formula1>
            <xm:f>Listen!$M$2:$M$7</xm:f>
          </x14:formula1>
          <xm:sqref>E5:E504</xm:sqref>
        </x14:dataValidation>
        <x14:dataValidation type="list" allowBlank="1" showInputMessage="1" showErrorMessage="1" xr:uid="{F5BAFE7A-58A8-408D-9E5C-450C16663568}">
          <x14:formula1>
            <xm:f>Listen!$I$11:$I$12</xm:f>
          </x14:formula1>
          <xm:sqref>T5:T504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tabColor theme="5" tint="0.39997558519241921"/>
    <pageSetUpPr fitToPage="1"/>
  </sheetPr>
  <dimension ref="A1:P40"/>
  <sheetViews>
    <sheetView zoomScale="80" zoomScaleNormal="80" zoomScaleSheetLayoutView="100" workbookViewId="0">
      <pane ySplit="5" topLeftCell="A6" activePane="bottomLeft" state="frozen"/>
      <selection activeCell="B8" sqref="B8"/>
      <selection pane="bottomLeft" activeCell="A6" sqref="A6"/>
    </sheetView>
  </sheetViews>
  <sheetFormatPr baseColWidth="10" defaultRowHeight="15" x14ac:dyDescent="0.25"/>
  <cols>
    <col min="1" max="1" width="11.42578125" style="150"/>
    <col min="2" max="3" width="11.85546875" style="150" customWidth="1"/>
    <col min="4" max="6" width="17.85546875" style="150" customWidth="1"/>
    <col min="7" max="7" width="20" style="150" customWidth="1"/>
    <col min="8" max="16384" width="11.42578125" style="150"/>
  </cols>
  <sheetData>
    <row r="1" spans="1:16" ht="24.95" customHeight="1" x14ac:dyDescent="0.25">
      <c r="A1" s="153" t="s">
        <v>209</v>
      </c>
      <c r="D1" s="154"/>
      <c r="E1" s="154"/>
      <c r="F1" s="154"/>
      <c r="G1" s="154"/>
    </row>
    <row r="2" spans="1:16" ht="24.95" customHeight="1" x14ac:dyDescent="0.25">
      <c r="A2" s="153"/>
      <c r="D2" s="154"/>
      <c r="E2" s="154"/>
      <c r="F2" s="154"/>
      <c r="G2" s="154"/>
    </row>
    <row r="3" spans="1:16" ht="15" customHeight="1" x14ac:dyDescent="0.25">
      <c r="A3" s="126">
        <f>COLUMN()</f>
        <v>1</v>
      </c>
      <c r="B3" s="126">
        <f>COLUMN()</f>
        <v>2</v>
      </c>
      <c r="C3" s="126">
        <f>COLUMN()</f>
        <v>3</v>
      </c>
      <c r="D3" s="126">
        <f>COLUMN()</f>
        <v>4</v>
      </c>
      <c r="E3" s="126">
        <f>COLUMN()</f>
        <v>5</v>
      </c>
      <c r="F3" s="126">
        <f>COLUMN()</f>
        <v>6</v>
      </c>
      <c r="G3" s="126">
        <f>COLUMN()</f>
        <v>7</v>
      </c>
      <c r="H3" s="126">
        <f>COLUMN()</f>
        <v>8</v>
      </c>
      <c r="I3" s="126">
        <f>COLUMN()</f>
        <v>9</v>
      </c>
      <c r="J3" s="126">
        <f>COLUMN()</f>
        <v>10</v>
      </c>
      <c r="K3" s="126">
        <f>COLUMN()</f>
        <v>11</v>
      </c>
      <c r="L3" s="126">
        <f>COLUMN()</f>
        <v>12</v>
      </c>
      <c r="M3" s="126">
        <f>COLUMN()</f>
        <v>13</v>
      </c>
      <c r="N3" s="126">
        <f>COLUMN()</f>
        <v>14</v>
      </c>
      <c r="O3" s="126">
        <f>COLUMN()</f>
        <v>15</v>
      </c>
      <c r="P3" s="126">
        <f>COLUMN()</f>
        <v>16</v>
      </c>
    </row>
    <row r="4" spans="1:16" s="155" customFormat="1" ht="39.950000000000003" customHeight="1" x14ac:dyDescent="0.3">
      <c r="A4" s="7"/>
      <c r="B4" s="7"/>
      <c r="C4" s="7"/>
      <c r="D4" s="8" t="s">
        <v>193</v>
      </c>
      <c r="E4" s="8"/>
      <c r="F4" s="8"/>
      <c r="G4" s="8"/>
      <c r="H4" s="197" t="s">
        <v>194</v>
      </c>
      <c r="I4" s="198"/>
      <c r="J4" s="42" t="s">
        <v>73</v>
      </c>
      <c r="K4" s="23"/>
      <c r="L4" s="23"/>
      <c r="M4" s="23"/>
      <c r="N4" s="23"/>
      <c r="O4" s="23"/>
      <c r="P4" s="36"/>
    </row>
    <row r="5" spans="1:16" ht="45" x14ac:dyDescent="0.25">
      <c r="A5" s="24" t="s">
        <v>58</v>
      </c>
      <c r="B5" s="9" t="s">
        <v>60</v>
      </c>
      <c r="C5" s="9" t="s">
        <v>112</v>
      </c>
      <c r="D5" s="2" t="s">
        <v>81</v>
      </c>
      <c r="E5" s="2" t="s">
        <v>11</v>
      </c>
      <c r="F5" s="2" t="s">
        <v>5</v>
      </c>
      <c r="G5" s="2" t="str">
        <f>"(Erwarteter) Stand zum 31.12."&amp;A_Stammdaten!B12</f>
        <v>(Erwarteter) Stand zum 31.12.2026</v>
      </c>
      <c r="H5" s="1" t="str">
        <f>"Restwert zum 01.01."&amp;A_Stammdaten!B12</f>
        <v>Restwert zum 01.01.2026</v>
      </c>
      <c r="I5" s="1" t="str">
        <f>"Restwert zum 31.12."&amp;A_Stammdaten!B12</f>
        <v>Restwert zum 31.12.2026</v>
      </c>
      <c r="J5" s="1">
        <v>2021</v>
      </c>
      <c r="K5" s="1">
        <v>2022</v>
      </c>
      <c r="L5" s="1">
        <v>2023</v>
      </c>
      <c r="M5" s="1">
        <v>2024</v>
      </c>
      <c r="N5" s="1">
        <v>2025</v>
      </c>
      <c r="O5" s="1">
        <v>2026</v>
      </c>
      <c r="P5" s="1">
        <v>2027</v>
      </c>
    </row>
    <row r="6" spans="1:16" x14ac:dyDescent="0.25">
      <c r="A6" s="28"/>
      <c r="B6" s="38"/>
      <c r="C6" s="38"/>
      <c r="D6" s="12"/>
      <c r="E6" s="12"/>
      <c r="F6" s="12"/>
      <c r="G6" s="45">
        <f>IF(B6&gt;A_Stammdaten!$B$12,0,D6+E6-F6)</f>
        <v>0</v>
      </c>
      <c r="H6" s="37">
        <f>HLOOKUP(A_Stammdaten!$B$12,$J$5:$P$40,ROW(B6)-4,FALSE)+IF(OR(B6=0,A_Stammdaten!$B$12&lt;B6),0,G6*1/20)</f>
        <v>0</v>
      </c>
      <c r="I6" s="37">
        <f>HLOOKUP(A_Stammdaten!$B$12,$J$5:$P$40,ROW(B6)-4,FALSE)</f>
        <v>0</v>
      </c>
      <c r="J6" s="37">
        <f t="shared" ref="J6:P21" si="0">IF(OR($G6=0,J$5&lt;$B6,$B6=0,20-(J$5-$B6)=0),0,$G6*(19-(J$5-$B6))/20)</f>
        <v>0</v>
      </c>
      <c r="K6" s="37">
        <f t="shared" si="0"/>
        <v>0</v>
      </c>
      <c r="L6" s="37">
        <f t="shared" si="0"/>
        <v>0</v>
      </c>
      <c r="M6" s="37">
        <f t="shared" si="0"/>
        <v>0</v>
      </c>
      <c r="N6" s="37">
        <f t="shared" si="0"/>
        <v>0</v>
      </c>
      <c r="O6" s="37">
        <f>IF(OR($G6=0,O$5&lt;$B6,$B6=0,20-(O$5-$B6)=0),0,$G6*(19-(O$5-$B6))/20)</f>
        <v>0</v>
      </c>
      <c r="P6" s="37">
        <f t="shared" si="0"/>
        <v>0</v>
      </c>
    </row>
    <row r="7" spans="1:16" ht="15" customHeight="1" x14ac:dyDescent="0.25">
      <c r="A7" s="28"/>
      <c r="B7" s="38"/>
      <c r="C7" s="38"/>
      <c r="D7" s="12"/>
      <c r="E7" s="12"/>
      <c r="F7" s="12"/>
      <c r="G7" s="45">
        <f>IF(B7&gt;A_Stammdaten!$B$12,0,D7+E7-F7)</f>
        <v>0</v>
      </c>
      <c r="H7" s="37">
        <f>HLOOKUP(A_Stammdaten!$B$12,$J$5:$P$40,ROW(B7)-4,FALSE)+IF(OR(B7=0,A_Stammdaten!$B$12&lt;B7),0,G7*1/20)</f>
        <v>0</v>
      </c>
      <c r="I7" s="37">
        <f>HLOOKUP(A_Stammdaten!$B$12,$J$5:$P$40,ROW(B7)-4,FALSE)</f>
        <v>0</v>
      </c>
      <c r="J7" s="37">
        <f t="shared" si="0"/>
        <v>0</v>
      </c>
      <c r="K7" s="37">
        <f t="shared" si="0"/>
        <v>0</v>
      </c>
      <c r="L7" s="37">
        <f t="shared" si="0"/>
        <v>0</v>
      </c>
      <c r="M7" s="37">
        <f t="shared" si="0"/>
        <v>0</v>
      </c>
      <c r="N7" s="37">
        <f t="shared" si="0"/>
        <v>0</v>
      </c>
      <c r="O7" s="37">
        <f t="shared" si="0"/>
        <v>0</v>
      </c>
      <c r="P7" s="37">
        <f t="shared" si="0"/>
        <v>0</v>
      </c>
    </row>
    <row r="8" spans="1:16" ht="15" customHeight="1" x14ac:dyDescent="0.25">
      <c r="A8" s="28"/>
      <c r="B8" s="38"/>
      <c r="C8" s="38"/>
      <c r="D8" s="12"/>
      <c r="E8" s="12"/>
      <c r="F8" s="12"/>
      <c r="G8" s="45">
        <f>IF(B8&gt;A_Stammdaten!$B$12,0,D8+E8-F8)</f>
        <v>0</v>
      </c>
      <c r="H8" s="37">
        <f>HLOOKUP(A_Stammdaten!$B$12,$J$5:$P$40,ROW(B8)-4,FALSE)+IF(OR(B8=0,A_Stammdaten!$B$12&lt;B8),0,G8*1/20)</f>
        <v>0</v>
      </c>
      <c r="I8" s="37">
        <f>HLOOKUP(A_Stammdaten!$B$12,$J$5:$P$40,ROW(B8)-4,FALSE)</f>
        <v>0</v>
      </c>
      <c r="J8" s="37">
        <f t="shared" si="0"/>
        <v>0</v>
      </c>
      <c r="K8" s="37">
        <f t="shared" si="0"/>
        <v>0</v>
      </c>
      <c r="L8" s="37">
        <f t="shared" si="0"/>
        <v>0</v>
      </c>
      <c r="M8" s="37">
        <f t="shared" si="0"/>
        <v>0</v>
      </c>
      <c r="N8" s="37">
        <f t="shared" si="0"/>
        <v>0</v>
      </c>
      <c r="O8" s="37">
        <f t="shared" si="0"/>
        <v>0</v>
      </c>
      <c r="P8" s="37">
        <f t="shared" si="0"/>
        <v>0</v>
      </c>
    </row>
    <row r="9" spans="1:16" ht="15" customHeight="1" x14ac:dyDescent="0.25">
      <c r="A9" s="28"/>
      <c r="B9" s="38"/>
      <c r="C9" s="38"/>
      <c r="D9" s="12"/>
      <c r="E9" s="12"/>
      <c r="F9" s="12"/>
      <c r="G9" s="45">
        <f>IF(B9&gt;A_Stammdaten!$B$12,0,D9+E9-F9)</f>
        <v>0</v>
      </c>
      <c r="H9" s="37">
        <f>HLOOKUP(A_Stammdaten!$B$12,$J$5:$P$40,ROW(B9)-4,FALSE)+IF(OR(B9=0,A_Stammdaten!$B$12&lt;B9),0,G9*1/20)</f>
        <v>0</v>
      </c>
      <c r="I9" s="37">
        <f>HLOOKUP(A_Stammdaten!$B$12,$J$5:$P$40,ROW(B9)-4,FALSE)</f>
        <v>0</v>
      </c>
      <c r="J9" s="37">
        <f t="shared" si="0"/>
        <v>0</v>
      </c>
      <c r="K9" s="37">
        <f t="shared" si="0"/>
        <v>0</v>
      </c>
      <c r="L9" s="37">
        <f t="shared" si="0"/>
        <v>0</v>
      </c>
      <c r="M9" s="37">
        <f t="shared" si="0"/>
        <v>0</v>
      </c>
      <c r="N9" s="37">
        <f t="shared" si="0"/>
        <v>0</v>
      </c>
      <c r="O9" s="37">
        <f t="shared" si="0"/>
        <v>0</v>
      </c>
      <c r="P9" s="37">
        <f t="shared" si="0"/>
        <v>0</v>
      </c>
    </row>
    <row r="10" spans="1:16" ht="15" customHeight="1" x14ac:dyDescent="0.25">
      <c r="A10" s="28"/>
      <c r="B10" s="38"/>
      <c r="C10" s="38"/>
      <c r="D10" s="12"/>
      <c r="E10" s="12"/>
      <c r="F10" s="12"/>
      <c r="G10" s="45">
        <f>IF(B10&gt;A_Stammdaten!$B$12,0,D10+E10-F10)</f>
        <v>0</v>
      </c>
      <c r="H10" s="37">
        <f>HLOOKUP(A_Stammdaten!$B$12,$J$5:$P$40,ROW(B10)-4,FALSE)+IF(OR(B10=0,A_Stammdaten!$B$12&lt;B10),0,G10*1/20)</f>
        <v>0</v>
      </c>
      <c r="I10" s="37">
        <f>HLOOKUP(A_Stammdaten!$B$12,$J$5:$P$40,ROW(B10)-4,FALSE)</f>
        <v>0</v>
      </c>
      <c r="J10" s="37">
        <f t="shared" si="0"/>
        <v>0</v>
      </c>
      <c r="K10" s="37">
        <f t="shared" si="0"/>
        <v>0</v>
      </c>
      <c r="L10" s="37">
        <f t="shared" si="0"/>
        <v>0</v>
      </c>
      <c r="M10" s="37">
        <f t="shared" si="0"/>
        <v>0</v>
      </c>
      <c r="N10" s="37">
        <f t="shared" si="0"/>
        <v>0</v>
      </c>
      <c r="O10" s="37">
        <f t="shared" si="0"/>
        <v>0</v>
      </c>
      <c r="P10" s="37">
        <f t="shared" si="0"/>
        <v>0</v>
      </c>
    </row>
    <row r="11" spans="1:16" ht="15" customHeight="1" x14ac:dyDescent="0.25">
      <c r="A11" s="28"/>
      <c r="B11" s="38"/>
      <c r="C11" s="38"/>
      <c r="D11" s="12"/>
      <c r="E11" s="12"/>
      <c r="F11" s="12"/>
      <c r="G11" s="45">
        <f>IF(B11&gt;A_Stammdaten!$B$12,0,D11+E11-F11)</f>
        <v>0</v>
      </c>
      <c r="H11" s="37">
        <f>HLOOKUP(A_Stammdaten!$B$12,$J$5:$P$40,ROW(B11)-4,FALSE)+IF(OR(B11=0,A_Stammdaten!$B$12&lt;B11),0,G11*1/20)</f>
        <v>0</v>
      </c>
      <c r="I11" s="37">
        <f>HLOOKUP(A_Stammdaten!$B$12,$J$5:$P$40,ROW(B11)-4,FALSE)</f>
        <v>0</v>
      </c>
      <c r="J11" s="37">
        <f t="shared" si="0"/>
        <v>0</v>
      </c>
      <c r="K11" s="37">
        <f t="shared" si="0"/>
        <v>0</v>
      </c>
      <c r="L11" s="37">
        <f t="shared" si="0"/>
        <v>0</v>
      </c>
      <c r="M11" s="37">
        <f t="shared" si="0"/>
        <v>0</v>
      </c>
      <c r="N11" s="37">
        <f t="shared" si="0"/>
        <v>0</v>
      </c>
      <c r="O11" s="37">
        <f t="shared" si="0"/>
        <v>0</v>
      </c>
      <c r="P11" s="37">
        <f t="shared" si="0"/>
        <v>0</v>
      </c>
    </row>
    <row r="12" spans="1:16" ht="15" customHeight="1" x14ac:dyDescent="0.25">
      <c r="A12" s="28"/>
      <c r="B12" s="38"/>
      <c r="C12" s="38"/>
      <c r="D12" s="12"/>
      <c r="E12" s="12"/>
      <c r="F12" s="12"/>
      <c r="G12" s="45">
        <f>IF(B12&gt;A_Stammdaten!$B$12,0,D12+E12-F12)</f>
        <v>0</v>
      </c>
      <c r="H12" s="37">
        <f>HLOOKUP(A_Stammdaten!$B$12,$J$5:$P$40,ROW(B12)-4,FALSE)+IF(OR(B12=0,A_Stammdaten!$B$12&lt;B12),0,G12*1/20)</f>
        <v>0</v>
      </c>
      <c r="I12" s="37">
        <f>HLOOKUP(A_Stammdaten!$B$12,$J$5:$P$40,ROW(B12)-4,FALSE)</f>
        <v>0</v>
      </c>
      <c r="J12" s="37">
        <f t="shared" si="0"/>
        <v>0</v>
      </c>
      <c r="K12" s="37">
        <f t="shared" si="0"/>
        <v>0</v>
      </c>
      <c r="L12" s="37">
        <f t="shared" si="0"/>
        <v>0</v>
      </c>
      <c r="M12" s="37">
        <f t="shared" si="0"/>
        <v>0</v>
      </c>
      <c r="N12" s="37">
        <f t="shared" si="0"/>
        <v>0</v>
      </c>
      <c r="O12" s="37">
        <f t="shared" si="0"/>
        <v>0</v>
      </c>
      <c r="P12" s="37">
        <f t="shared" si="0"/>
        <v>0</v>
      </c>
    </row>
    <row r="13" spans="1:16" s="156" customFormat="1" ht="15" customHeight="1" x14ac:dyDescent="0.25">
      <c r="A13" s="28"/>
      <c r="B13" s="38"/>
      <c r="C13" s="38"/>
      <c r="D13" s="12"/>
      <c r="E13" s="12"/>
      <c r="F13" s="12"/>
      <c r="G13" s="45">
        <f>IF(B13&gt;A_Stammdaten!$B$12,0,D13+E13-F13)</f>
        <v>0</v>
      </c>
      <c r="H13" s="37">
        <f>HLOOKUP(A_Stammdaten!$B$12,$J$5:$P$40,ROW(B13)-4,FALSE)+IF(OR(B13=0,A_Stammdaten!$B$12&lt;B13),0,G13*1/20)</f>
        <v>0</v>
      </c>
      <c r="I13" s="37">
        <f>HLOOKUP(A_Stammdaten!$B$12,$J$5:$P$40,ROW(B13)-4,FALSE)</f>
        <v>0</v>
      </c>
      <c r="J13" s="37">
        <f t="shared" si="0"/>
        <v>0</v>
      </c>
      <c r="K13" s="37">
        <f t="shared" si="0"/>
        <v>0</v>
      </c>
      <c r="L13" s="37">
        <f t="shared" si="0"/>
        <v>0</v>
      </c>
      <c r="M13" s="37">
        <f t="shared" si="0"/>
        <v>0</v>
      </c>
      <c r="N13" s="37">
        <f t="shared" si="0"/>
        <v>0</v>
      </c>
      <c r="O13" s="37">
        <f t="shared" si="0"/>
        <v>0</v>
      </c>
      <c r="P13" s="37">
        <f t="shared" si="0"/>
        <v>0</v>
      </c>
    </row>
    <row r="14" spans="1:16" x14ac:dyDescent="0.25">
      <c r="A14" s="28"/>
      <c r="B14" s="38"/>
      <c r="C14" s="38"/>
      <c r="D14" s="12"/>
      <c r="E14" s="12"/>
      <c r="F14" s="12"/>
      <c r="G14" s="45">
        <f>IF(B14&gt;A_Stammdaten!$B$12,0,D14+E14-F14)</f>
        <v>0</v>
      </c>
      <c r="H14" s="37">
        <f>HLOOKUP(A_Stammdaten!$B$12,$J$5:$P$40,ROW(B14)-4,FALSE)+IF(OR(B14=0,A_Stammdaten!$B$12&lt;B14),0,G14*1/20)</f>
        <v>0</v>
      </c>
      <c r="I14" s="37">
        <f>HLOOKUP(A_Stammdaten!$B$12,$J$5:$P$40,ROW(B14)-4,FALSE)</f>
        <v>0</v>
      </c>
      <c r="J14" s="37">
        <f t="shared" si="0"/>
        <v>0</v>
      </c>
      <c r="K14" s="37">
        <f t="shared" si="0"/>
        <v>0</v>
      </c>
      <c r="L14" s="37">
        <f t="shared" si="0"/>
        <v>0</v>
      </c>
      <c r="M14" s="37">
        <f t="shared" si="0"/>
        <v>0</v>
      </c>
      <c r="N14" s="37">
        <f t="shared" si="0"/>
        <v>0</v>
      </c>
      <c r="O14" s="37">
        <f t="shared" si="0"/>
        <v>0</v>
      </c>
      <c r="P14" s="37">
        <f t="shared" si="0"/>
        <v>0</v>
      </c>
    </row>
    <row r="15" spans="1:16" x14ac:dyDescent="0.25">
      <c r="A15" s="28"/>
      <c r="B15" s="38"/>
      <c r="C15" s="38"/>
      <c r="D15" s="12"/>
      <c r="E15" s="12"/>
      <c r="F15" s="12"/>
      <c r="G15" s="45">
        <f>IF(B15&gt;A_Stammdaten!$B$12,0,D15+E15-F15)</f>
        <v>0</v>
      </c>
      <c r="H15" s="37">
        <f>HLOOKUP(A_Stammdaten!$B$12,$J$5:$P$40,ROW(B15)-4,FALSE)+IF(OR(B15=0,A_Stammdaten!$B$12&lt;B15),0,G15*1/20)</f>
        <v>0</v>
      </c>
      <c r="I15" s="37">
        <f>HLOOKUP(A_Stammdaten!$B$12,$J$5:$P$40,ROW(B15)-4,FALSE)</f>
        <v>0</v>
      </c>
      <c r="J15" s="37">
        <f t="shared" si="0"/>
        <v>0</v>
      </c>
      <c r="K15" s="37">
        <f t="shared" si="0"/>
        <v>0</v>
      </c>
      <c r="L15" s="37">
        <f t="shared" si="0"/>
        <v>0</v>
      </c>
      <c r="M15" s="37">
        <f t="shared" si="0"/>
        <v>0</v>
      </c>
      <c r="N15" s="37">
        <f t="shared" si="0"/>
        <v>0</v>
      </c>
      <c r="O15" s="37">
        <f t="shared" si="0"/>
        <v>0</v>
      </c>
      <c r="P15" s="37">
        <f t="shared" si="0"/>
        <v>0</v>
      </c>
    </row>
    <row r="16" spans="1:16" x14ac:dyDescent="0.25">
      <c r="A16" s="28"/>
      <c r="B16" s="38"/>
      <c r="C16" s="38"/>
      <c r="D16" s="12"/>
      <c r="E16" s="12"/>
      <c r="F16" s="12"/>
      <c r="G16" s="45">
        <f>IF(B16&gt;A_Stammdaten!$B$12,0,D16+E16-F16)</f>
        <v>0</v>
      </c>
      <c r="H16" s="37">
        <f>HLOOKUP(A_Stammdaten!$B$12,$J$5:$P$40,ROW(B16)-4,FALSE)+IF(OR(B16=0,A_Stammdaten!$B$12&lt;B16),0,G16*1/20)</f>
        <v>0</v>
      </c>
      <c r="I16" s="37">
        <f>HLOOKUP(A_Stammdaten!$B$12,$J$5:$P$40,ROW(B16)-4,FALSE)</f>
        <v>0</v>
      </c>
      <c r="J16" s="37">
        <f t="shared" si="0"/>
        <v>0</v>
      </c>
      <c r="K16" s="37">
        <f t="shared" si="0"/>
        <v>0</v>
      </c>
      <c r="L16" s="37">
        <f t="shared" si="0"/>
        <v>0</v>
      </c>
      <c r="M16" s="37">
        <f t="shared" si="0"/>
        <v>0</v>
      </c>
      <c r="N16" s="37">
        <f t="shared" si="0"/>
        <v>0</v>
      </c>
      <c r="O16" s="37">
        <f t="shared" si="0"/>
        <v>0</v>
      </c>
      <c r="P16" s="37">
        <f t="shared" si="0"/>
        <v>0</v>
      </c>
    </row>
    <row r="17" spans="1:16" x14ac:dyDescent="0.25">
      <c r="A17" s="28"/>
      <c r="B17" s="38"/>
      <c r="C17" s="38"/>
      <c r="D17" s="12"/>
      <c r="E17" s="12"/>
      <c r="F17" s="12"/>
      <c r="G17" s="45">
        <f>IF(B17&gt;A_Stammdaten!$B$12,0,D17+E17-F17)</f>
        <v>0</v>
      </c>
      <c r="H17" s="37">
        <f>HLOOKUP(A_Stammdaten!$B$12,$J$5:$P$40,ROW(B17)-4,FALSE)+IF(OR(B17=0,A_Stammdaten!$B$12&lt;B17),0,G17*1/20)</f>
        <v>0</v>
      </c>
      <c r="I17" s="37">
        <f>HLOOKUP(A_Stammdaten!$B$12,$J$5:$P$40,ROW(B17)-4,FALSE)</f>
        <v>0</v>
      </c>
      <c r="J17" s="37">
        <f t="shared" si="0"/>
        <v>0</v>
      </c>
      <c r="K17" s="37">
        <f t="shared" si="0"/>
        <v>0</v>
      </c>
      <c r="L17" s="37">
        <f t="shared" si="0"/>
        <v>0</v>
      </c>
      <c r="M17" s="37">
        <f t="shared" si="0"/>
        <v>0</v>
      </c>
      <c r="N17" s="37">
        <f t="shared" si="0"/>
        <v>0</v>
      </c>
      <c r="O17" s="37">
        <f t="shared" si="0"/>
        <v>0</v>
      </c>
      <c r="P17" s="37">
        <f t="shared" si="0"/>
        <v>0</v>
      </c>
    </row>
    <row r="18" spans="1:16" x14ac:dyDescent="0.25">
      <c r="A18" s="28"/>
      <c r="B18" s="38"/>
      <c r="C18" s="38"/>
      <c r="D18" s="12"/>
      <c r="E18" s="12"/>
      <c r="F18" s="12"/>
      <c r="G18" s="45">
        <f>IF(B18&gt;A_Stammdaten!$B$12,0,D18+E18-F18)</f>
        <v>0</v>
      </c>
      <c r="H18" s="37">
        <f>HLOOKUP(A_Stammdaten!$B$12,$J$5:$P$40,ROW(B18)-4,FALSE)+IF(OR(B18=0,A_Stammdaten!$B$12&lt;B18),0,G18*1/20)</f>
        <v>0</v>
      </c>
      <c r="I18" s="37">
        <f>HLOOKUP(A_Stammdaten!$B$12,$J$5:$P$40,ROW(B18)-4,FALSE)</f>
        <v>0</v>
      </c>
      <c r="J18" s="37">
        <f t="shared" si="0"/>
        <v>0</v>
      </c>
      <c r="K18" s="37">
        <f t="shared" si="0"/>
        <v>0</v>
      </c>
      <c r="L18" s="37">
        <f t="shared" si="0"/>
        <v>0</v>
      </c>
      <c r="M18" s="37">
        <f t="shared" si="0"/>
        <v>0</v>
      </c>
      <c r="N18" s="37">
        <f t="shared" si="0"/>
        <v>0</v>
      </c>
      <c r="O18" s="37">
        <f t="shared" si="0"/>
        <v>0</v>
      </c>
      <c r="P18" s="37">
        <f t="shared" si="0"/>
        <v>0</v>
      </c>
    </row>
    <row r="19" spans="1:16" x14ac:dyDescent="0.25">
      <c r="A19" s="28"/>
      <c r="B19" s="38"/>
      <c r="C19" s="38"/>
      <c r="D19" s="12"/>
      <c r="E19" s="12"/>
      <c r="F19" s="12"/>
      <c r="G19" s="45">
        <f>IF(B19&gt;A_Stammdaten!$B$12,0,D19+E19-F19)</f>
        <v>0</v>
      </c>
      <c r="H19" s="37">
        <f>HLOOKUP(A_Stammdaten!$B$12,$J$5:$P$40,ROW(B19)-4,FALSE)+IF(OR(B19=0,A_Stammdaten!$B$12&lt;B19),0,G19*1/20)</f>
        <v>0</v>
      </c>
      <c r="I19" s="37">
        <f>HLOOKUP(A_Stammdaten!$B$12,$J$5:$P$40,ROW(B19)-4,FALSE)</f>
        <v>0</v>
      </c>
      <c r="J19" s="37">
        <f t="shared" si="0"/>
        <v>0</v>
      </c>
      <c r="K19" s="37">
        <f t="shared" si="0"/>
        <v>0</v>
      </c>
      <c r="L19" s="37">
        <f t="shared" si="0"/>
        <v>0</v>
      </c>
      <c r="M19" s="37">
        <f t="shared" si="0"/>
        <v>0</v>
      </c>
      <c r="N19" s="37">
        <f t="shared" si="0"/>
        <v>0</v>
      </c>
      <c r="O19" s="37">
        <f t="shared" si="0"/>
        <v>0</v>
      </c>
      <c r="P19" s="37">
        <f t="shared" si="0"/>
        <v>0</v>
      </c>
    </row>
    <row r="20" spans="1:16" x14ac:dyDescent="0.25">
      <c r="A20" s="28"/>
      <c r="B20" s="38"/>
      <c r="C20" s="38"/>
      <c r="D20" s="12"/>
      <c r="E20" s="12"/>
      <c r="F20" s="12"/>
      <c r="G20" s="45">
        <f>IF(B20&gt;A_Stammdaten!$B$12,0,D20+E20-F20)</f>
        <v>0</v>
      </c>
      <c r="H20" s="37">
        <f>HLOOKUP(A_Stammdaten!$B$12,$J$5:$P$40,ROW(B20)-4,FALSE)+IF(OR(B20=0,A_Stammdaten!$B$12&lt;B20),0,G20*1/20)</f>
        <v>0</v>
      </c>
      <c r="I20" s="37">
        <f>HLOOKUP(A_Stammdaten!$B$12,$J$5:$P$40,ROW(B20)-4,FALSE)</f>
        <v>0</v>
      </c>
      <c r="J20" s="37">
        <f t="shared" si="0"/>
        <v>0</v>
      </c>
      <c r="K20" s="37">
        <f t="shared" si="0"/>
        <v>0</v>
      </c>
      <c r="L20" s="37">
        <f t="shared" si="0"/>
        <v>0</v>
      </c>
      <c r="M20" s="37">
        <f t="shared" si="0"/>
        <v>0</v>
      </c>
      <c r="N20" s="37">
        <f t="shared" si="0"/>
        <v>0</v>
      </c>
      <c r="O20" s="37">
        <f t="shared" si="0"/>
        <v>0</v>
      </c>
      <c r="P20" s="37">
        <f t="shared" si="0"/>
        <v>0</v>
      </c>
    </row>
    <row r="21" spans="1:16" x14ac:dyDescent="0.25">
      <c r="A21" s="28"/>
      <c r="B21" s="38"/>
      <c r="C21" s="38"/>
      <c r="D21" s="12"/>
      <c r="E21" s="12"/>
      <c r="F21" s="12"/>
      <c r="G21" s="45">
        <f>IF(B21&gt;A_Stammdaten!$B$12,0,D21+E21-F21)</f>
        <v>0</v>
      </c>
      <c r="H21" s="37">
        <f>HLOOKUP(A_Stammdaten!$B$12,$J$5:$P$40,ROW(B21)-4,FALSE)+IF(OR(B21=0,A_Stammdaten!$B$12&lt;B21),0,G21*1/20)</f>
        <v>0</v>
      </c>
      <c r="I21" s="37">
        <f>HLOOKUP(A_Stammdaten!$B$12,$J$5:$P$40,ROW(B21)-4,FALSE)</f>
        <v>0</v>
      </c>
      <c r="J21" s="37">
        <f t="shared" si="0"/>
        <v>0</v>
      </c>
      <c r="K21" s="37">
        <f t="shared" si="0"/>
        <v>0</v>
      </c>
      <c r="L21" s="37">
        <f t="shared" si="0"/>
        <v>0</v>
      </c>
      <c r="M21" s="37">
        <f t="shared" si="0"/>
        <v>0</v>
      </c>
      <c r="N21" s="37">
        <f t="shared" si="0"/>
        <v>0</v>
      </c>
      <c r="O21" s="37">
        <f t="shared" si="0"/>
        <v>0</v>
      </c>
      <c r="P21" s="37">
        <f t="shared" si="0"/>
        <v>0</v>
      </c>
    </row>
    <row r="22" spans="1:16" x14ac:dyDescent="0.25">
      <c r="A22" s="28"/>
      <c r="B22" s="38"/>
      <c r="C22" s="38"/>
      <c r="D22" s="12"/>
      <c r="E22" s="12"/>
      <c r="F22" s="12"/>
      <c r="G22" s="45">
        <f>IF(B22&gt;A_Stammdaten!$B$12,0,D22+E22-F22)</f>
        <v>0</v>
      </c>
      <c r="H22" s="37">
        <f>HLOOKUP(A_Stammdaten!$B$12,$J$5:$P$40,ROW(B22)-4,FALSE)+IF(OR(B22=0,A_Stammdaten!$B$12&lt;B22),0,G22*1/20)</f>
        <v>0</v>
      </c>
      <c r="I22" s="37">
        <f>HLOOKUP(A_Stammdaten!$B$12,$J$5:$P$40,ROW(B22)-4,FALSE)</f>
        <v>0</v>
      </c>
      <c r="J22" s="37">
        <f t="shared" ref="J22:P37" si="1">IF(OR($G22=0,J$5&lt;$B22,$B22=0,20-(J$5-$B22)=0),0,$G22*(19-(J$5-$B22))/20)</f>
        <v>0</v>
      </c>
      <c r="K22" s="37">
        <f t="shared" si="1"/>
        <v>0</v>
      </c>
      <c r="L22" s="37">
        <f t="shared" si="1"/>
        <v>0</v>
      </c>
      <c r="M22" s="37">
        <f t="shared" si="1"/>
        <v>0</v>
      </c>
      <c r="N22" s="37">
        <f t="shared" si="1"/>
        <v>0</v>
      </c>
      <c r="O22" s="37">
        <f t="shared" si="1"/>
        <v>0</v>
      </c>
      <c r="P22" s="37">
        <f t="shared" si="1"/>
        <v>0</v>
      </c>
    </row>
    <row r="23" spans="1:16" x14ac:dyDescent="0.25">
      <c r="A23" s="28"/>
      <c r="B23" s="38"/>
      <c r="C23" s="38"/>
      <c r="D23" s="12"/>
      <c r="E23" s="12"/>
      <c r="F23" s="12"/>
      <c r="G23" s="45">
        <f>IF(B23&gt;A_Stammdaten!$B$12,0,D23+E23-F23)</f>
        <v>0</v>
      </c>
      <c r="H23" s="37">
        <f>HLOOKUP(A_Stammdaten!$B$12,$J$5:$P$40,ROW(B23)-4,FALSE)+IF(OR(B23=0,A_Stammdaten!$B$12&lt;B23),0,G23*1/20)</f>
        <v>0</v>
      </c>
      <c r="I23" s="37">
        <f>HLOOKUP(A_Stammdaten!$B$12,$J$5:$P$40,ROW(B23)-4,FALSE)</f>
        <v>0</v>
      </c>
      <c r="J23" s="37">
        <f t="shared" si="1"/>
        <v>0</v>
      </c>
      <c r="K23" s="37">
        <f t="shared" si="1"/>
        <v>0</v>
      </c>
      <c r="L23" s="37">
        <f t="shared" si="1"/>
        <v>0</v>
      </c>
      <c r="M23" s="37">
        <f t="shared" si="1"/>
        <v>0</v>
      </c>
      <c r="N23" s="37">
        <f t="shared" si="1"/>
        <v>0</v>
      </c>
      <c r="O23" s="37">
        <f t="shared" si="1"/>
        <v>0</v>
      </c>
      <c r="P23" s="37">
        <f t="shared" si="1"/>
        <v>0</v>
      </c>
    </row>
    <row r="24" spans="1:16" x14ac:dyDescent="0.25">
      <c r="A24" s="28"/>
      <c r="B24" s="38"/>
      <c r="C24" s="38"/>
      <c r="D24" s="12"/>
      <c r="E24" s="12"/>
      <c r="F24" s="12"/>
      <c r="G24" s="45">
        <f>IF(B24&gt;A_Stammdaten!$B$12,0,D24+E24-F24)</f>
        <v>0</v>
      </c>
      <c r="H24" s="37">
        <f>HLOOKUP(A_Stammdaten!$B$12,$J$5:$P$40,ROW(B24)-4,FALSE)+IF(OR(B24=0,A_Stammdaten!$B$12&lt;B24),0,G24*1/20)</f>
        <v>0</v>
      </c>
      <c r="I24" s="37">
        <f>HLOOKUP(A_Stammdaten!$B$12,$J$5:$P$40,ROW(B24)-4,FALSE)</f>
        <v>0</v>
      </c>
      <c r="J24" s="37">
        <f t="shared" si="1"/>
        <v>0</v>
      </c>
      <c r="K24" s="37">
        <f t="shared" si="1"/>
        <v>0</v>
      </c>
      <c r="L24" s="37">
        <f t="shared" si="1"/>
        <v>0</v>
      </c>
      <c r="M24" s="37">
        <f t="shared" si="1"/>
        <v>0</v>
      </c>
      <c r="N24" s="37">
        <f t="shared" si="1"/>
        <v>0</v>
      </c>
      <c r="O24" s="37">
        <f t="shared" si="1"/>
        <v>0</v>
      </c>
      <c r="P24" s="37">
        <f t="shared" si="1"/>
        <v>0</v>
      </c>
    </row>
    <row r="25" spans="1:16" x14ac:dyDescent="0.25">
      <c r="A25" s="28"/>
      <c r="B25" s="38"/>
      <c r="C25" s="38"/>
      <c r="D25" s="12"/>
      <c r="E25" s="12"/>
      <c r="F25" s="12"/>
      <c r="G25" s="45">
        <f>IF(B25&gt;A_Stammdaten!$B$12,0,D25+E25-F25)</f>
        <v>0</v>
      </c>
      <c r="H25" s="37">
        <f>HLOOKUP(A_Stammdaten!$B$12,$J$5:$P$40,ROW(B25)-4,FALSE)+IF(OR(B25=0,A_Stammdaten!$B$12&lt;B25),0,G25*1/20)</f>
        <v>0</v>
      </c>
      <c r="I25" s="37">
        <f>HLOOKUP(A_Stammdaten!$B$12,$J$5:$P$40,ROW(B25)-4,FALSE)</f>
        <v>0</v>
      </c>
      <c r="J25" s="37">
        <f t="shared" si="1"/>
        <v>0</v>
      </c>
      <c r="K25" s="37">
        <f t="shared" si="1"/>
        <v>0</v>
      </c>
      <c r="L25" s="37">
        <f t="shared" si="1"/>
        <v>0</v>
      </c>
      <c r="M25" s="37">
        <f t="shared" si="1"/>
        <v>0</v>
      </c>
      <c r="N25" s="37">
        <f t="shared" si="1"/>
        <v>0</v>
      </c>
      <c r="O25" s="37">
        <f t="shared" si="1"/>
        <v>0</v>
      </c>
      <c r="P25" s="37">
        <f t="shared" si="1"/>
        <v>0</v>
      </c>
    </row>
    <row r="26" spans="1:16" x14ac:dyDescent="0.25">
      <c r="A26" s="28"/>
      <c r="B26" s="38"/>
      <c r="C26" s="38"/>
      <c r="D26" s="12"/>
      <c r="E26" s="12"/>
      <c r="F26" s="12"/>
      <c r="G26" s="45">
        <f>IF(B26&gt;A_Stammdaten!$B$12,0,D26+E26-F26)</f>
        <v>0</v>
      </c>
      <c r="H26" s="37">
        <f>HLOOKUP(A_Stammdaten!$B$12,$J$5:$P$40,ROW(B26)-4,FALSE)+IF(OR(B26=0,A_Stammdaten!$B$12&lt;B26),0,G26*1/20)</f>
        <v>0</v>
      </c>
      <c r="I26" s="37">
        <f>HLOOKUP(A_Stammdaten!$B$12,$J$5:$P$40,ROW(B26)-4,FALSE)</f>
        <v>0</v>
      </c>
      <c r="J26" s="37">
        <f t="shared" si="1"/>
        <v>0</v>
      </c>
      <c r="K26" s="37">
        <f t="shared" si="1"/>
        <v>0</v>
      </c>
      <c r="L26" s="37">
        <f t="shared" si="1"/>
        <v>0</v>
      </c>
      <c r="M26" s="37">
        <f t="shared" si="1"/>
        <v>0</v>
      </c>
      <c r="N26" s="37">
        <f t="shared" si="1"/>
        <v>0</v>
      </c>
      <c r="O26" s="37">
        <f t="shared" si="1"/>
        <v>0</v>
      </c>
      <c r="P26" s="37">
        <f t="shared" si="1"/>
        <v>0</v>
      </c>
    </row>
    <row r="27" spans="1:16" x14ac:dyDescent="0.25">
      <c r="A27" s="28"/>
      <c r="B27" s="38"/>
      <c r="C27" s="38"/>
      <c r="D27" s="12"/>
      <c r="E27" s="12"/>
      <c r="F27" s="12"/>
      <c r="G27" s="45">
        <f>IF(B27&gt;A_Stammdaten!$B$12,0,D27+E27-F27)</f>
        <v>0</v>
      </c>
      <c r="H27" s="37">
        <f>HLOOKUP(A_Stammdaten!$B$12,$J$5:$P$40,ROW(B27)-4,FALSE)+IF(OR(B27=0,A_Stammdaten!$B$12&lt;B27),0,G27*1/20)</f>
        <v>0</v>
      </c>
      <c r="I27" s="37">
        <f>HLOOKUP(A_Stammdaten!$B$12,$J$5:$P$40,ROW(B27)-4,FALSE)</f>
        <v>0</v>
      </c>
      <c r="J27" s="37">
        <f t="shared" si="1"/>
        <v>0</v>
      </c>
      <c r="K27" s="37">
        <f t="shared" si="1"/>
        <v>0</v>
      </c>
      <c r="L27" s="37">
        <f t="shared" si="1"/>
        <v>0</v>
      </c>
      <c r="M27" s="37">
        <f t="shared" si="1"/>
        <v>0</v>
      </c>
      <c r="N27" s="37">
        <f t="shared" si="1"/>
        <v>0</v>
      </c>
      <c r="O27" s="37">
        <f t="shared" si="1"/>
        <v>0</v>
      </c>
      <c r="P27" s="37">
        <f t="shared" si="1"/>
        <v>0</v>
      </c>
    </row>
    <row r="28" spans="1:16" x14ac:dyDescent="0.25">
      <c r="A28" s="28"/>
      <c r="B28" s="38"/>
      <c r="C28" s="38"/>
      <c r="D28" s="12"/>
      <c r="E28" s="12"/>
      <c r="F28" s="12"/>
      <c r="G28" s="45">
        <f>IF(B28&gt;A_Stammdaten!$B$12,0,D28+E28-F28)</f>
        <v>0</v>
      </c>
      <c r="H28" s="37">
        <f>HLOOKUP(A_Stammdaten!$B$12,$J$5:$P$40,ROW(B28)-4,FALSE)+IF(OR(B28=0,A_Stammdaten!$B$12&lt;B28),0,G28*1/20)</f>
        <v>0</v>
      </c>
      <c r="I28" s="37">
        <f>HLOOKUP(A_Stammdaten!$B$12,$J$5:$P$40,ROW(B28)-4,FALSE)</f>
        <v>0</v>
      </c>
      <c r="J28" s="37">
        <f t="shared" si="1"/>
        <v>0</v>
      </c>
      <c r="K28" s="37">
        <f t="shared" si="1"/>
        <v>0</v>
      </c>
      <c r="L28" s="37">
        <f t="shared" si="1"/>
        <v>0</v>
      </c>
      <c r="M28" s="37">
        <f t="shared" si="1"/>
        <v>0</v>
      </c>
      <c r="N28" s="37">
        <f t="shared" si="1"/>
        <v>0</v>
      </c>
      <c r="O28" s="37">
        <f t="shared" si="1"/>
        <v>0</v>
      </c>
      <c r="P28" s="37">
        <f t="shared" si="1"/>
        <v>0</v>
      </c>
    </row>
    <row r="29" spans="1:16" x14ac:dyDescent="0.25">
      <c r="A29" s="28"/>
      <c r="B29" s="38"/>
      <c r="C29" s="38"/>
      <c r="D29" s="12"/>
      <c r="E29" s="12"/>
      <c r="F29" s="12"/>
      <c r="G29" s="45">
        <f>IF(B29&gt;A_Stammdaten!$B$12,0,D29+E29-F29)</f>
        <v>0</v>
      </c>
      <c r="H29" s="37">
        <f>HLOOKUP(A_Stammdaten!$B$12,$J$5:$P$40,ROW(B29)-4,FALSE)+IF(OR(B29=0,A_Stammdaten!$B$12&lt;B29),0,G29*1/20)</f>
        <v>0</v>
      </c>
      <c r="I29" s="37">
        <f>HLOOKUP(A_Stammdaten!$B$12,$J$5:$P$40,ROW(B29)-4,FALSE)</f>
        <v>0</v>
      </c>
      <c r="J29" s="37">
        <f t="shared" si="1"/>
        <v>0</v>
      </c>
      <c r="K29" s="37">
        <f t="shared" si="1"/>
        <v>0</v>
      </c>
      <c r="L29" s="37">
        <f t="shared" si="1"/>
        <v>0</v>
      </c>
      <c r="M29" s="37">
        <f t="shared" si="1"/>
        <v>0</v>
      </c>
      <c r="N29" s="37">
        <f t="shared" si="1"/>
        <v>0</v>
      </c>
      <c r="O29" s="37">
        <f t="shared" si="1"/>
        <v>0</v>
      </c>
      <c r="P29" s="37">
        <f t="shared" si="1"/>
        <v>0</v>
      </c>
    </row>
    <row r="30" spans="1:16" x14ac:dyDescent="0.25">
      <c r="A30" s="28"/>
      <c r="B30" s="38"/>
      <c r="C30" s="38"/>
      <c r="D30" s="12"/>
      <c r="E30" s="12"/>
      <c r="F30" s="12"/>
      <c r="G30" s="45">
        <f>IF(B30&gt;A_Stammdaten!$B$12,0,D30+E30-F30)</f>
        <v>0</v>
      </c>
      <c r="H30" s="37">
        <f>HLOOKUP(A_Stammdaten!$B$12,$J$5:$P$40,ROW(B30)-4,FALSE)+IF(OR(B30=0,A_Stammdaten!$B$12&lt;B30),0,G30*1/20)</f>
        <v>0</v>
      </c>
      <c r="I30" s="37">
        <f>HLOOKUP(A_Stammdaten!$B$12,$J$5:$P$40,ROW(B30)-4,FALSE)</f>
        <v>0</v>
      </c>
      <c r="J30" s="37">
        <f t="shared" si="1"/>
        <v>0</v>
      </c>
      <c r="K30" s="37">
        <f t="shared" si="1"/>
        <v>0</v>
      </c>
      <c r="L30" s="37">
        <f t="shared" si="1"/>
        <v>0</v>
      </c>
      <c r="M30" s="37">
        <f t="shared" si="1"/>
        <v>0</v>
      </c>
      <c r="N30" s="37">
        <f t="shared" si="1"/>
        <v>0</v>
      </c>
      <c r="O30" s="37">
        <f t="shared" si="1"/>
        <v>0</v>
      </c>
      <c r="P30" s="37">
        <f t="shared" si="1"/>
        <v>0</v>
      </c>
    </row>
    <row r="31" spans="1:16" x14ac:dyDescent="0.25">
      <c r="A31" s="28"/>
      <c r="B31" s="38"/>
      <c r="C31" s="38"/>
      <c r="D31" s="12"/>
      <c r="E31" s="12"/>
      <c r="F31" s="12"/>
      <c r="G31" s="45">
        <f>IF(B31&gt;A_Stammdaten!$B$12,0,D31+E31-F31)</f>
        <v>0</v>
      </c>
      <c r="H31" s="37">
        <f>HLOOKUP(A_Stammdaten!$B$12,$J$5:$P$40,ROW(B31)-4,FALSE)+IF(OR(B31=0,A_Stammdaten!$B$12&lt;B31),0,G31*1/20)</f>
        <v>0</v>
      </c>
      <c r="I31" s="37">
        <f>HLOOKUP(A_Stammdaten!$B$12,$J$5:$P$40,ROW(B31)-4,FALSE)</f>
        <v>0</v>
      </c>
      <c r="J31" s="37">
        <f t="shared" si="1"/>
        <v>0</v>
      </c>
      <c r="K31" s="37">
        <f t="shared" si="1"/>
        <v>0</v>
      </c>
      <c r="L31" s="37">
        <f t="shared" si="1"/>
        <v>0</v>
      </c>
      <c r="M31" s="37">
        <f t="shared" si="1"/>
        <v>0</v>
      </c>
      <c r="N31" s="37">
        <f t="shared" si="1"/>
        <v>0</v>
      </c>
      <c r="O31" s="37">
        <f t="shared" si="1"/>
        <v>0</v>
      </c>
      <c r="P31" s="37">
        <f t="shared" si="1"/>
        <v>0</v>
      </c>
    </row>
    <row r="32" spans="1:16" x14ac:dyDescent="0.25">
      <c r="A32" s="28"/>
      <c r="B32" s="38"/>
      <c r="C32" s="38"/>
      <c r="D32" s="12"/>
      <c r="E32" s="12"/>
      <c r="F32" s="12"/>
      <c r="G32" s="45">
        <f>IF(B32&gt;A_Stammdaten!$B$12,0,D32+E32-F32)</f>
        <v>0</v>
      </c>
      <c r="H32" s="37">
        <f>HLOOKUP(A_Stammdaten!$B$12,$J$5:$P$40,ROW(B32)-4,FALSE)+IF(OR(B32=0,A_Stammdaten!$B$12&lt;B32),0,G32*1/20)</f>
        <v>0</v>
      </c>
      <c r="I32" s="37">
        <f>HLOOKUP(A_Stammdaten!$B$12,$J$5:$P$40,ROW(B32)-4,FALSE)</f>
        <v>0</v>
      </c>
      <c r="J32" s="37">
        <f t="shared" si="1"/>
        <v>0</v>
      </c>
      <c r="K32" s="37">
        <f t="shared" si="1"/>
        <v>0</v>
      </c>
      <c r="L32" s="37">
        <f t="shared" si="1"/>
        <v>0</v>
      </c>
      <c r="M32" s="37">
        <f t="shared" si="1"/>
        <v>0</v>
      </c>
      <c r="N32" s="37">
        <f t="shared" si="1"/>
        <v>0</v>
      </c>
      <c r="O32" s="37">
        <f t="shared" si="1"/>
        <v>0</v>
      </c>
      <c r="P32" s="37">
        <f t="shared" si="1"/>
        <v>0</v>
      </c>
    </row>
    <row r="33" spans="1:16" x14ac:dyDescent="0.25">
      <c r="A33" s="28"/>
      <c r="B33" s="38"/>
      <c r="C33" s="38"/>
      <c r="D33" s="12"/>
      <c r="E33" s="12"/>
      <c r="F33" s="12"/>
      <c r="G33" s="45">
        <f>IF(B33&gt;A_Stammdaten!$B$12,0,D33+E33-F33)</f>
        <v>0</v>
      </c>
      <c r="H33" s="37">
        <f>HLOOKUP(A_Stammdaten!$B$12,$J$5:$P$40,ROW(B33)-4,FALSE)+IF(OR(B33=0,A_Stammdaten!$B$12&lt;B33),0,G33*1/20)</f>
        <v>0</v>
      </c>
      <c r="I33" s="37">
        <f>HLOOKUP(A_Stammdaten!$B$12,$J$5:$P$40,ROW(B33)-4,FALSE)</f>
        <v>0</v>
      </c>
      <c r="J33" s="37">
        <f t="shared" si="1"/>
        <v>0</v>
      </c>
      <c r="K33" s="37">
        <f t="shared" si="1"/>
        <v>0</v>
      </c>
      <c r="L33" s="37">
        <f t="shared" si="1"/>
        <v>0</v>
      </c>
      <c r="M33" s="37">
        <f t="shared" si="1"/>
        <v>0</v>
      </c>
      <c r="N33" s="37">
        <f t="shared" si="1"/>
        <v>0</v>
      </c>
      <c r="O33" s="37">
        <f t="shared" si="1"/>
        <v>0</v>
      </c>
      <c r="P33" s="37">
        <f t="shared" si="1"/>
        <v>0</v>
      </c>
    </row>
    <row r="34" spans="1:16" x14ac:dyDescent="0.25">
      <c r="A34" s="28"/>
      <c r="B34" s="38"/>
      <c r="C34" s="38"/>
      <c r="D34" s="12"/>
      <c r="E34" s="12"/>
      <c r="F34" s="12"/>
      <c r="G34" s="45">
        <f>IF(B34&gt;A_Stammdaten!$B$12,0,D34+E34-F34)</f>
        <v>0</v>
      </c>
      <c r="H34" s="37">
        <f>HLOOKUP(A_Stammdaten!$B$12,$J$5:$P$40,ROW(B34)-4,FALSE)+IF(OR(B34=0,A_Stammdaten!$B$12&lt;B34),0,G34*1/20)</f>
        <v>0</v>
      </c>
      <c r="I34" s="37">
        <f>HLOOKUP(A_Stammdaten!$B$12,$J$5:$P$40,ROW(B34)-4,FALSE)</f>
        <v>0</v>
      </c>
      <c r="J34" s="37">
        <f t="shared" si="1"/>
        <v>0</v>
      </c>
      <c r="K34" s="37">
        <f t="shared" si="1"/>
        <v>0</v>
      </c>
      <c r="L34" s="37">
        <f t="shared" si="1"/>
        <v>0</v>
      </c>
      <c r="M34" s="37">
        <f t="shared" si="1"/>
        <v>0</v>
      </c>
      <c r="N34" s="37">
        <f t="shared" si="1"/>
        <v>0</v>
      </c>
      <c r="O34" s="37">
        <f t="shared" si="1"/>
        <v>0</v>
      </c>
      <c r="P34" s="37">
        <f t="shared" si="1"/>
        <v>0</v>
      </c>
    </row>
    <row r="35" spans="1:16" x14ac:dyDescent="0.25">
      <c r="A35" s="28"/>
      <c r="B35" s="38"/>
      <c r="C35" s="38"/>
      <c r="D35" s="12"/>
      <c r="E35" s="12"/>
      <c r="F35" s="12"/>
      <c r="G35" s="45">
        <f>IF(B35&gt;A_Stammdaten!$B$12,0,D35+E35-F35)</f>
        <v>0</v>
      </c>
      <c r="H35" s="37">
        <f>HLOOKUP(A_Stammdaten!$B$12,$J$5:$P$40,ROW(B35)-4,FALSE)+IF(OR(B35=0,A_Stammdaten!$B$12&lt;B35),0,G35*1/20)</f>
        <v>0</v>
      </c>
      <c r="I35" s="37">
        <f>HLOOKUP(A_Stammdaten!$B$12,$J$5:$P$40,ROW(B35)-4,FALSE)</f>
        <v>0</v>
      </c>
      <c r="J35" s="37">
        <f t="shared" si="1"/>
        <v>0</v>
      </c>
      <c r="K35" s="37">
        <f t="shared" si="1"/>
        <v>0</v>
      </c>
      <c r="L35" s="37">
        <f t="shared" si="1"/>
        <v>0</v>
      </c>
      <c r="M35" s="37">
        <f t="shared" si="1"/>
        <v>0</v>
      </c>
      <c r="N35" s="37">
        <f t="shared" si="1"/>
        <v>0</v>
      </c>
      <c r="O35" s="37">
        <f t="shared" si="1"/>
        <v>0</v>
      </c>
      <c r="P35" s="37">
        <f t="shared" si="1"/>
        <v>0</v>
      </c>
    </row>
    <row r="36" spans="1:16" x14ac:dyDescent="0.25">
      <c r="A36" s="28"/>
      <c r="B36" s="38"/>
      <c r="C36" s="38"/>
      <c r="D36" s="12"/>
      <c r="E36" s="12"/>
      <c r="F36" s="12"/>
      <c r="G36" s="45">
        <f>IF(B36&gt;A_Stammdaten!$B$12,0,D36+E36-F36)</f>
        <v>0</v>
      </c>
      <c r="H36" s="37">
        <f>HLOOKUP(A_Stammdaten!$B$12,$J$5:$P$40,ROW(B36)-4,FALSE)+IF(OR(B36=0,A_Stammdaten!$B$12&lt;B36),0,G36*1/20)</f>
        <v>0</v>
      </c>
      <c r="I36" s="37">
        <f>HLOOKUP(A_Stammdaten!$B$12,$J$5:$P$40,ROW(B36)-4,FALSE)</f>
        <v>0</v>
      </c>
      <c r="J36" s="37">
        <f t="shared" si="1"/>
        <v>0</v>
      </c>
      <c r="K36" s="37">
        <f t="shared" si="1"/>
        <v>0</v>
      </c>
      <c r="L36" s="37">
        <f t="shared" si="1"/>
        <v>0</v>
      </c>
      <c r="M36" s="37">
        <f t="shared" si="1"/>
        <v>0</v>
      </c>
      <c r="N36" s="37">
        <f t="shared" si="1"/>
        <v>0</v>
      </c>
      <c r="O36" s="37">
        <f t="shared" si="1"/>
        <v>0</v>
      </c>
      <c r="P36" s="37">
        <f t="shared" si="1"/>
        <v>0</v>
      </c>
    </row>
    <row r="37" spans="1:16" x14ac:dyDescent="0.25">
      <c r="A37" s="28"/>
      <c r="B37" s="38"/>
      <c r="C37" s="38"/>
      <c r="D37" s="12"/>
      <c r="E37" s="12"/>
      <c r="F37" s="12"/>
      <c r="G37" s="45">
        <f>IF(B37&gt;A_Stammdaten!$B$12,0,D37+E37-F37)</f>
        <v>0</v>
      </c>
      <c r="H37" s="37">
        <f>HLOOKUP(A_Stammdaten!$B$12,$J$5:$P$40,ROW(B37)-4,FALSE)+IF(OR(B37=0,A_Stammdaten!$B$12&lt;B37),0,G37*1/20)</f>
        <v>0</v>
      </c>
      <c r="I37" s="37">
        <f>HLOOKUP(A_Stammdaten!$B$12,$J$5:$P$40,ROW(B37)-4,FALSE)</f>
        <v>0</v>
      </c>
      <c r="J37" s="37">
        <f t="shared" si="1"/>
        <v>0</v>
      </c>
      <c r="K37" s="37">
        <f t="shared" si="1"/>
        <v>0</v>
      </c>
      <c r="L37" s="37">
        <f t="shared" si="1"/>
        <v>0</v>
      </c>
      <c r="M37" s="37">
        <f t="shared" si="1"/>
        <v>0</v>
      </c>
      <c r="N37" s="37">
        <f t="shared" si="1"/>
        <v>0</v>
      </c>
      <c r="O37" s="37">
        <f t="shared" si="1"/>
        <v>0</v>
      </c>
      <c r="P37" s="37">
        <f t="shared" si="1"/>
        <v>0</v>
      </c>
    </row>
    <row r="38" spans="1:16" x14ac:dyDescent="0.25">
      <c r="A38" s="28"/>
      <c r="B38" s="38"/>
      <c r="C38" s="38"/>
      <c r="D38" s="12"/>
      <c r="E38" s="12"/>
      <c r="F38" s="12"/>
      <c r="G38" s="45">
        <f>IF(B38&gt;A_Stammdaten!$B$12,0,D38+E38-F38)</f>
        <v>0</v>
      </c>
      <c r="H38" s="37">
        <f>HLOOKUP(A_Stammdaten!$B$12,$J$5:$P$40,ROW(B38)-4,FALSE)+IF(OR(B38=0,A_Stammdaten!$B$12&lt;B38),0,G38*1/20)</f>
        <v>0</v>
      </c>
      <c r="I38" s="37">
        <f>HLOOKUP(A_Stammdaten!$B$12,$J$5:$P$40,ROW(B38)-4,FALSE)</f>
        <v>0</v>
      </c>
      <c r="J38" s="37">
        <f t="shared" ref="J38:P40" si="2">IF(OR($G38=0,J$5&lt;$B38,$B38=0,20-(J$5-$B38)=0),0,$G38*(19-(J$5-$B38))/20)</f>
        <v>0</v>
      </c>
      <c r="K38" s="37">
        <f t="shared" si="2"/>
        <v>0</v>
      </c>
      <c r="L38" s="37">
        <f t="shared" si="2"/>
        <v>0</v>
      </c>
      <c r="M38" s="37">
        <f t="shared" si="2"/>
        <v>0</v>
      </c>
      <c r="N38" s="37">
        <f t="shared" si="2"/>
        <v>0</v>
      </c>
      <c r="O38" s="37">
        <f t="shared" si="2"/>
        <v>0</v>
      </c>
      <c r="P38" s="37">
        <f t="shared" si="2"/>
        <v>0</v>
      </c>
    </row>
    <row r="39" spans="1:16" x14ac:dyDescent="0.25">
      <c r="A39" s="28"/>
      <c r="B39" s="38"/>
      <c r="C39" s="38"/>
      <c r="D39" s="12"/>
      <c r="E39" s="12"/>
      <c r="F39" s="12"/>
      <c r="G39" s="45">
        <f>IF(B39&gt;A_Stammdaten!$B$12,0,D39+E39-F39)</f>
        <v>0</v>
      </c>
      <c r="H39" s="37">
        <f>HLOOKUP(A_Stammdaten!$B$12,$J$5:$P$40,ROW(B39)-4,FALSE)+IF(OR(B39=0,A_Stammdaten!$B$12&lt;B39),0,G39*1/20)</f>
        <v>0</v>
      </c>
      <c r="I39" s="37">
        <f>HLOOKUP(A_Stammdaten!$B$12,$J$5:$P$40,ROW(B39)-4,FALSE)</f>
        <v>0</v>
      </c>
      <c r="J39" s="37">
        <f t="shared" si="2"/>
        <v>0</v>
      </c>
      <c r="K39" s="37">
        <f t="shared" si="2"/>
        <v>0</v>
      </c>
      <c r="L39" s="37">
        <f t="shared" si="2"/>
        <v>0</v>
      </c>
      <c r="M39" s="37">
        <f t="shared" si="2"/>
        <v>0</v>
      </c>
      <c r="N39" s="37">
        <f t="shared" si="2"/>
        <v>0</v>
      </c>
      <c r="O39" s="37">
        <f t="shared" si="2"/>
        <v>0</v>
      </c>
      <c r="P39" s="37">
        <f t="shared" si="2"/>
        <v>0</v>
      </c>
    </row>
    <row r="40" spans="1:16" x14ac:dyDescent="0.25">
      <c r="A40" s="28"/>
      <c r="B40" s="38"/>
      <c r="C40" s="38"/>
      <c r="D40" s="12"/>
      <c r="E40" s="12"/>
      <c r="F40" s="12"/>
      <c r="G40" s="45">
        <f>IF(B40&gt;A_Stammdaten!$B$12,0,D40+E40-F40)</f>
        <v>0</v>
      </c>
      <c r="H40" s="37">
        <f>HLOOKUP(A_Stammdaten!$B$12,$J$5:$P$40,ROW(B40)-4,FALSE)+IF(OR(B40=0,A_Stammdaten!$B$12&lt;B40),0,G40*1/20)</f>
        <v>0</v>
      </c>
      <c r="I40" s="37">
        <f>HLOOKUP(A_Stammdaten!$B$12,$J$5:$P$40,ROW(B40)-4,FALSE)</f>
        <v>0</v>
      </c>
      <c r="J40" s="37">
        <f t="shared" si="2"/>
        <v>0</v>
      </c>
      <c r="K40" s="37">
        <f t="shared" si="2"/>
        <v>0</v>
      </c>
      <c r="L40" s="37">
        <f t="shared" si="2"/>
        <v>0</v>
      </c>
      <c r="M40" s="37">
        <f t="shared" si="2"/>
        <v>0</v>
      </c>
      <c r="N40" s="37">
        <f t="shared" si="2"/>
        <v>0</v>
      </c>
      <c r="O40" s="37">
        <f t="shared" si="2"/>
        <v>0</v>
      </c>
      <c r="P40" s="37">
        <f t="shared" si="2"/>
        <v>0</v>
      </c>
    </row>
  </sheetData>
  <sheetProtection formatCells="0" formatColumns="0" formatRows="0"/>
  <autoFilter ref="A5:P5" xr:uid="{00000000-0009-0000-0000-000004000000}"/>
  <mergeCells count="1">
    <mergeCell ref="H4:I4"/>
  </mergeCells>
  <printOptions horizontalCentered="1" verticalCentered="1"/>
  <pageMargins left="0.78740157480314965" right="0.78740157480314965" top="0.98425196850393704" bottom="0.98425196850393704" header="0.51181102362204722" footer="0.51181102362204722"/>
  <pageSetup paperSize="9" scale="49"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B3713869-203D-4557-A454-CDC1CDD5B01B}">
          <x14:formula1>
            <xm:f>Listen!$Q$3:$Q$5</xm:f>
          </x14:formula1>
          <xm:sqref>C6:C40</xm:sqref>
        </x14:dataValidation>
        <x14:dataValidation type="list" allowBlank="1" showInputMessage="1" showErrorMessage="1" xr:uid="{1FBBA9F1-D069-47EC-B14B-976757D12A29}">
          <x14:formula1>
            <xm:f>A_Stammdaten!$A$16:$A$18</xm:f>
          </x14:formula1>
          <xm:sqref>A6:A40</xm:sqref>
        </x14:dataValidation>
        <x14:dataValidation type="list" allowBlank="1" showInputMessage="1" showErrorMessage="1" xr:uid="{FBB6F489-0CBF-4394-AE68-5B192D1845BE}">
          <x14:formula1>
            <xm:f>Listen!$M$2:$M$7</xm:f>
          </x14:formula1>
          <xm:sqref>B6:B40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21">
    <tabColor theme="5" tint="0.39997558519241921"/>
  </sheetPr>
  <dimension ref="A1:T50"/>
  <sheetViews>
    <sheetView zoomScale="70" zoomScaleNormal="70" workbookViewId="0">
      <selection activeCell="A6" sqref="A6"/>
    </sheetView>
  </sheetViews>
  <sheetFormatPr baseColWidth="10" defaultRowHeight="15" x14ac:dyDescent="0.25"/>
  <cols>
    <col min="1" max="1" width="11.42578125" style="10"/>
    <col min="2" max="2" width="45.5703125" style="10" customWidth="1"/>
    <col min="3" max="3" width="35.85546875" style="10" customWidth="1"/>
    <col min="4" max="4" width="14.7109375" style="25" customWidth="1"/>
    <col min="5" max="14" width="17.28515625" style="10" customWidth="1"/>
    <col min="15" max="20" width="11.42578125" style="54"/>
    <col min="21" max="16384" width="11.42578125" style="10"/>
  </cols>
  <sheetData>
    <row r="1" spans="1:20" ht="18.75" x14ac:dyDescent="0.3">
      <c r="A1" s="18" t="s">
        <v>163</v>
      </c>
      <c r="D1" s="10"/>
    </row>
    <row r="2" spans="1:20" ht="18.75" x14ac:dyDescent="0.3">
      <c r="A2" s="18"/>
      <c r="D2" s="10"/>
    </row>
    <row r="3" spans="1:20" x14ac:dyDescent="0.25">
      <c r="A3" s="6">
        <v>1</v>
      </c>
      <c r="B3" s="6">
        <v>2</v>
      </c>
      <c r="C3" s="6">
        <v>3</v>
      </c>
      <c r="D3" s="6">
        <v>4</v>
      </c>
      <c r="E3" s="6">
        <v>5</v>
      </c>
      <c r="F3" s="6">
        <v>6</v>
      </c>
      <c r="G3" s="6">
        <v>7</v>
      </c>
      <c r="H3" s="6">
        <v>8</v>
      </c>
      <c r="I3" s="6">
        <v>9</v>
      </c>
      <c r="J3" s="6">
        <v>10</v>
      </c>
      <c r="K3" s="6">
        <v>11</v>
      </c>
      <c r="L3" s="6">
        <v>12</v>
      </c>
      <c r="M3" s="6">
        <v>13</v>
      </c>
      <c r="N3" s="6">
        <v>14</v>
      </c>
      <c r="O3" s="126">
        <f>COLUMN()</f>
        <v>15</v>
      </c>
      <c r="P3" s="126">
        <f>COLUMN()</f>
        <v>16</v>
      </c>
      <c r="Q3" s="126">
        <f>COLUMN()</f>
        <v>17</v>
      </c>
      <c r="R3" s="126">
        <f>COLUMN()</f>
        <v>18</v>
      </c>
      <c r="S3" s="126">
        <f>COLUMN()</f>
        <v>19</v>
      </c>
      <c r="T3" s="126">
        <f>COLUMN()</f>
        <v>20</v>
      </c>
    </row>
    <row r="4" spans="1:20" ht="18.75" x14ac:dyDescent="0.25">
      <c r="A4" s="19" t="s">
        <v>59</v>
      </c>
      <c r="B4" s="19"/>
      <c r="C4" s="20"/>
      <c r="D4" s="21"/>
      <c r="E4" s="19" t="s">
        <v>84</v>
      </c>
      <c r="F4" s="20"/>
      <c r="G4" s="20"/>
      <c r="H4" s="20"/>
      <c r="I4" s="20"/>
      <c r="J4" s="20"/>
      <c r="K4" s="20"/>
      <c r="L4" s="20"/>
      <c r="M4" s="20"/>
      <c r="N4" s="21"/>
      <c r="O4" s="177" t="s">
        <v>210</v>
      </c>
      <c r="P4" s="199" t="s">
        <v>211</v>
      </c>
      <c r="Q4" s="199"/>
      <c r="R4" s="199"/>
      <c r="S4" s="199"/>
      <c r="T4" s="199"/>
    </row>
    <row r="5" spans="1:20" ht="96.75" customHeight="1" x14ac:dyDescent="0.25">
      <c r="A5" s="24" t="s">
        <v>58</v>
      </c>
      <c r="B5" s="17" t="s">
        <v>61</v>
      </c>
      <c r="C5" s="17" t="s">
        <v>161</v>
      </c>
      <c r="D5" s="2" t="s">
        <v>105</v>
      </c>
      <c r="E5" s="2" t="s">
        <v>142</v>
      </c>
      <c r="F5" s="74" t="s">
        <v>11</v>
      </c>
      <c r="G5" s="74" t="s">
        <v>121</v>
      </c>
      <c r="H5" s="74" t="s">
        <v>128</v>
      </c>
      <c r="I5" s="74" t="s">
        <v>129</v>
      </c>
      <c r="J5" s="2" t="str">
        <f>"(Erwartete) historische AKHK zum Stand 31.12."&amp;A_Stammdaten!B12</f>
        <v>(Erwartete) historische AKHK zum Stand 31.12.2026</v>
      </c>
      <c r="K5" s="2" t="s">
        <v>64</v>
      </c>
      <c r="L5" s="2" t="str">
        <f>"handelsrechtlicher Wertansatz zum 01.01."&amp;A_Stammdaten!B12</f>
        <v>handelsrechtlicher Wertansatz zum 01.01.2026</v>
      </c>
      <c r="M5" s="2" t="str">
        <f>"Abschreibungen "&amp;A_Stammdaten!B12</f>
        <v>Abschreibungen 2026</v>
      </c>
      <c r="N5" s="2" t="str">
        <f>"handelsrechtlicher Wertansatz zum 31.12."&amp;A_Stammdaten!B12</f>
        <v>handelsrechtlicher Wertansatz zum 31.12.2026</v>
      </c>
      <c r="O5" s="177"/>
      <c r="P5" s="178">
        <v>2023</v>
      </c>
      <c r="Q5" s="178">
        <v>2024</v>
      </c>
      <c r="R5" s="178">
        <v>2025</v>
      </c>
      <c r="S5" s="178">
        <v>2026</v>
      </c>
      <c r="T5" s="178">
        <v>2027</v>
      </c>
    </row>
    <row r="6" spans="1:20" x14ac:dyDescent="0.25">
      <c r="A6" s="28"/>
      <c r="B6" s="28"/>
      <c r="C6" s="12"/>
      <c r="D6" s="26"/>
      <c r="E6" s="12"/>
      <c r="F6" s="12"/>
      <c r="G6" s="12"/>
      <c r="H6" s="12"/>
      <c r="I6" s="12"/>
      <c r="J6" s="11">
        <f>IF(D6&gt;A_Stammdaten!$B$12,0,SUM(E6,F6,)-H6)</f>
        <v>0</v>
      </c>
      <c r="K6" s="12"/>
      <c r="L6" s="182">
        <f>IF(AND(A_Stammdaten!$B$12=D6,OR(B6="geleistete Anzahlungen und Anlagen im Bau des Sachanlagevermögens",B6="geleistete Anzahlungen auf immaterielle Vermögensgegenstände",B6="Grundstücke")),0,N6+M6)</f>
        <v>0</v>
      </c>
      <c r="M6" s="182">
        <f>O6</f>
        <v>0</v>
      </c>
      <c r="N6" s="182">
        <f>IF(A_Stammdaten!$B$12=2023,D3_WAV!P6,IF(A_Stammdaten!$B$12=2024,D3_WAV!Q6, IF(A_Stammdaten!$B$12=2025,D3_WAV!R6,IF(A_Stammdaten!$B$12=2026,D3_WAV!S6,IF(A_Stammdaten!$B$12=2027,D3_WAV!T6)))))</f>
        <v>0</v>
      </c>
      <c r="O6" s="179">
        <f>IF(AND($K6&lt;&gt;"",$K6&lt;&gt;0),IF(($K6-(O$5-$D6))&gt;0,($J6/$K6),0),0)</f>
        <v>0</v>
      </c>
      <c r="P6" s="179">
        <f>IF($D6&gt;$P$5,0,IF(AND($K6&lt;&gt;"",$K6&lt;&gt;0),IF(($K6-(P$5-$D6))&gt;0,($K6-(P$5-$D6)-1)*($J6/$K6),0),$J6))</f>
        <v>0</v>
      </c>
      <c r="Q6" s="179">
        <f>IF($D6&gt;$Q$5,0,IF(AND($K6&lt;&gt;"",$K6&lt;&gt;0),IF(($K6-(Q$5-$D6))&gt;0,($K6-(Q$5-$D6)-1)*($J6/$K6),0),$J6))</f>
        <v>0</v>
      </c>
      <c r="R6" s="179">
        <f>IF($D6&gt;$R$5,0,IF(AND($K6&lt;&gt;"",$K6&lt;&gt;0),IF(($K6-(R$5-$D6))&gt;0,($K6-(R$5-$D6)-1)*($J6/$K6),0),$J6))</f>
        <v>0</v>
      </c>
      <c r="S6" s="179">
        <f>IF($D6&gt;$S$5,0,IF(AND($K6&lt;&gt;"",$K6&lt;&gt;0),IF(($K6-(S$5-$D6))&gt;0,($K6-(S$5-$D6)-1)*($J6/$K6),0),$J6))</f>
        <v>0</v>
      </c>
      <c r="T6" s="179">
        <f>IF($D6&gt;$T$5,0,IF(AND($K6&lt;&gt;"",$K6&lt;&gt;0),IF(($K6-(T$5-$D6))&gt;0,($K6-(T$5-$D6)-1)*($J6/$K6),0),$J6))</f>
        <v>0</v>
      </c>
    </row>
    <row r="7" spans="1:20" x14ac:dyDescent="0.25">
      <c r="A7" s="28"/>
      <c r="B7" s="28"/>
      <c r="C7" s="12"/>
      <c r="D7" s="26"/>
      <c r="E7" s="12"/>
      <c r="F7" s="12"/>
      <c r="G7" s="12"/>
      <c r="H7" s="12"/>
      <c r="I7" s="12"/>
      <c r="J7" s="11">
        <f>IF(D7&gt;A_Stammdaten!$B$12,0,SUM(E7,F7,)-H7)</f>
        <v>0</v>
      </c>
      <c r="K7" s="12"/>
      <c r="L7" s="182">
        <f>IF(AND(A_Stammdaten!$B$12=D7,OR(B7="geleistete Anzahlungen und Anlagen im Bau des Sachanlagevermögens",B7="geleistete Anzahlungen auf immaterielle Vermögensgegenstände",B7="Grundstücke")),0,N7+M7)</f>
        <v>0</v>
      </c>
      <c r="M7" s="182">
        <f t="shared" ref="M7:M50" si="0">O7</f>
        <v>0</v>
      </c>
      <c r="N7" s="182">
        <f>IF(A_Stammdaten!$B$12=2023,D3_WAV!P7,IF(A_Stammdaten!$B$12=2024,D3_WAV!Q7, IF(A_Stammdaten!$B$12=2025,D3_WAV!R7,IF(A_Stammdaten!$B$12=2026,D3_WAV!S7,IF(A_Stammdaten!$B$12=2027,D3_WAV!T7)))))</f>
        <v>0</v>
      </c>
      <c r="O7" s="179">
        <f t="shared" ref="O7:O50" si="1">IF(AND($K7&lt;&gt;"",$K7&lt;&gt;0),IF(($K7-(O$5-$D7))&gt;0,($J7/$K7),0),0)</f>
        <v>0</v>
      </c>
      <c r="P7" s="179">
        <f t="shared" ref="P7:P50" si="2">IF($D7&gt;$P$5,0,IF(AND($K7&lt;&gt;"",$K7&lt;&gt;0),IF(($K7-(P$5-$D7))&gt;0,($K7-(P$5-$D7)-1)*($J7/$K7),0),$J7))</f>
        <v>0</v>
      </c>
      <c r="Q7" s="179">
        <f t="shared" ref="Q7:Q50" si="3">IF($D7&gt;$Q$5,0,IF(AND($K7&lt;&gt;"",$K7&lt;&gt;0),IF(($K7-(Q$5-$D7))&gt;0,($K7-(Q$5-$D7)-1)*($J7/$K7),0),$J7))</f>
        <v>0</v>
      </c>
      <c r="R7" s="179">
        <f t="shared" ref="R7:R50" si="4">IF($D7&gt;$R$5,0,IF(AND($K7&lt;&gt;"",$K7&lt;&gt;0),IF(($K7-(R$5-$D7))&gt;0,($K7-(R$5-$D7)-1)*($J7/$K7),0),$J7))</f>
        <v>0</v>
      </c>
      <c r="S7" s="179">
        <f t="shared" ref="S7:S50" si="5">IF($D7&gt;$S$5,0,IF(AND($K7&lt;&gt;"",$K7&lt;&gt;0),IF(($K7-(S$5-$D7))&gt;0,($K7-(S$5-$D7)-1)*($J7/$K7),0),$J7))</f>
        <v>0</v>
      </c>
      <c r="T7" s="179">
        <f t="shared" ref="T7:T50" si="6">IF($D7&gt;$T$5,0,IF(AND($K7&lt;&gt;"",$K7&lt;&gt;0),IF(($K7-(T$5-$D7))&gt;0,($K7-(T$5-$D7)-1)*($J7/$K7),0),$J7))</f>
        <v>0</v>
      </c>
    </row>
    <row r="8" spans="1:20" x14ac:dyDescent="0.25">
      <c r="A8" s="28"/>
      <c r="B8" s="28"/>
      <c r="C8" s="12"/>
      <c r="D8" s="26"/>
      <c r="E8" s="12"/>
      <c r="F8" s="12"/>
      <c r="G8" s="12"/>
      <c r="H8" s="12"/>
      <c r="I8" s="12"/>
      <c r="J8" s="11">
        <f>IF(D8&gt;A_Stammdaten!$B$12,0,SUM(E8,F8,)-H8)</f>
        <v>0</v>
      </c>
      <c r="K8" s="12"/>
      <c r="L8" s="182">
        <f>IF(AND(A_Stammdaten!$B$12=D8,OR(B8="geleistete Anzahlungen und Anlagen im Bau des Sachanlagevermögens",B8="geleistete Anzahlungen auf immaterielle Vermögensgegenstände",B8="Grundstücke")),0,N8+M8)</f>
        <v>0</v>
      </c>
      <c r="M8" s="182">
        <f t="shared" si="0"/>
        <v>0</v>
      </c>
      <c r="N8" s="182">
        <f>IF(A_Stammdaten!$B$12=2023,D3_WAV!P8,IF(A_Stammdaten!$B$12=2024,D3_WAV!Q8, IF(A_Stammdaten!$B$12=2025,D3_WAV!R8,IF(A_Stammdaten!$B$12=2026,D3_WAV!S8,IF(A_Stammdaten!$B$12=2027,D3_WAV!T8)))))</f>
        <v>0</v>
      </c>
      <c r="O8" s="179">
        <f t="shared" si="1"/>
        <v>0</v>
      </c>
      <c r="P8" s="179">
        <f t="shared" si="2"/>
        <v>0</v>
      </c>
      <c r="Q8" s="179">
        <f t="shared" si="3"/>
        <v>0</v>
      </c>
      <c r="R8" s="179">
        <f t="shared" si="4"/>
        <v>0</v>
      </c>
      <c r="S8" s="179">
        <f t="shared" si="5"/>
        <v>0</v>
      </c>
      <c r="T8" s="179">
        <f t="shared" si="6"/>
        <v>0</v>
      </c>
    </row>
    <row r="9" spans="1:20" x14ac:dyDescent="0.25">
      <c r="A9" s="28"/>
      <c r="B9" s="28"/>
      <c r="C9" s="12"/>
      <c r="D9" s="26"/>
      <c r="E9" s="12"/>
      <c r="F9" s="12"/>
      <c r="G9" s="12"/>
      <c r="H9" s="12"/>
      <c r="I9" s="12"/>
      <c r="J9" s="11">
        <f>IF(D9&gt;A_Stammdaten!$B$12,0,SUM(E9,F9,)-H9)</f>
        <v>0</v>
      </c>
      <c r="K9" s="12"/>
      <c r="L9" s="182">
        <f>IF(AND(A_Stammdaten!$B$12=D9,OR(B9="geleistete Anzahlungen und Anlagen im Bau des Sachanlagevermögens",B9="geleistete Anzahlungen auf immaterielle Vermögensgegenstände",B9="Grundstücke")),0,N9+M9)</f>
        <v>0</v>
      </c>
      <c r="M9" s="182">
        <f t="shared" si="0"/>
        <v>0</v>
      </c>
      <c r="N9" s="182">
        <f>IF(A_Stammdaten!$B$12=2023,D3_WAV!P9,IF(A_Stammdaten!$B$12=2024,D3_WAV!Q9, IF(A_Stammdaten!$B$12=2025,D3_WAV!R9,IF(A_Stammdaten!$B$12=2026,D3_WAV!S9,IF(A_Stammdaten!$B$12=2027,D3_WAV!T9)))))</f>
        <v>0</v>
      </c>
      <c r="O9" s="179">
        <f t="shared" si="1"/>
        <v>0</v>
      </c>
      <c r="P9" s="179">
        <f t="shared" si="2"/>
        <v>0</v>
      </c>
      <c r="Q9" s="179">
        <f t="shared" si="3"/>
        <v>0</v>
      </c>
      <c r="R9" s="179">
        <f t="shared" si="4"/>
        <v>0</v>
      </c>
      <c r="S9" s="179">
        <f t="shared" si="5"/>
        <v>0</v>
      </c>
      <c r="T9" s="179">
        <f t="shared" si="6"/>
        <v>0</v>
      </c>
    </row>
    <row r="10" spans="1:20" x14ac:dyDescent="0.25">
      <c r="A10" s="28"/>
      <c r="B10" s="28"/>
      <c r="C10" s="12"/>
      <c r="D10" s="26"/>
      <c r="E10" s="12"/>
      <c r="F10" s="12"/>
      <c r="G10" s="12"/>
      <c r="H10" s="12"/>
      <c r="I10" s="12"/>
      <c r="J10" s="11">
        <f>IF(D10&gt;A_Stammdaten!$B$12,0,SUM(E10,F10,)-H10)</f>
        <v>0</v>
      </c>
      <c r="K10" s="12"/>
      <c r="L10" s="182">
        <f>IF(AND(A_Stammdaten!$B$12=D10,OR(B10="geleistete Anzahlungen und Anlagen im Bau des Sachanlagevermögens",B10="geleistete Anzahlungen auf immaterielle Vermögensgegenstände",B10="Grundstücke")),0,N10+M10)</f>
        <v>0</v>
      </c>
      <c r="M10" s="182">
        <f t="shared" si="0"/>
        <v>0</v>
      </c>
      <c r="N10" s="182">
        <f>IF(A_Stammdaten!$B$12=2023,D3_WAV!P10,IF(A_Stammdaten!$B$12=2024,D3_WAV!Q10, IF(A_Stammdaten!$B$12=2025,D3_WAV!R10,IF(A_Stammdaten!$B$12=2026,D3_WAV!S10,IF(A_Stammdaten!$B$12=2027,D3_WAV!T10)))))</f>
        <v>0</v>
      </c>
      <c r="O10" s="179">
        <f t="shared" si="1"/>
        <v>0</v>
      </c>
      <c r="P10" s="179">
        <f t="shared" si="2"/>
        <v>0</v>
      </c>
      <c r="Q10" s="179">
        <f t="shared" si="3"/>
        <v>0</v>
      </c>
      <c r="R10" s="179">
        <f t="shared" si="4"/>
        <v>0</v>
      </c>
      <c r="S10" s="179">
        <f t="shared" si="5"/>
        <v>0</v>
      </c>
      <c r="T10" s="179">
        <f t="shared" si="6"/>
        <v>0</v>
      </c>
    </row>
    <row r="11" spans="1:20" x14ac:dyDescent="0.25">
      <c r="A11" s="28"/>
      <c r="B11" s="28"/>
      <c r="C11" s="12"/>
      <c r="D11" s="26"/>
      <c r="E11" s="12"/>
      <c r="F11" s="12"/>
      <c r="G11" s="12"/>
      <c r="H11" s="12"/>
      <c r="I11" s="12"/>
      <c r="J11" s="11">
        <f>IF(D11&gt;A_Stammdaten!$B$12,0,SUM(E11,F11,)-H11)</f>
        <v>0</v>
      </c>
      <c r="K11" s="12"/>
      <c r="L11" s="182">
        <f>IF(AND(A_Stammdaten!$B$12=D11,OR(B11="geleistete Anzahlungen und Anlagen im Bau des Sachanlagevermögens",B11="geleistete Anzahlungen auf immaterielle Vermögensgegenstände",B11="Grundstücke")),0,N11+M11)</f>
        <v>0</v>
      </c>
      <c r="M11" s="182">
        <f t="shared" si="0"/>
        <v>0</v>
      </c>
      <c r="N11" s="182">
        <f>IF(A_Stammdaten!$B$12=2023,D3_WAV!P11,IF(A_Stammdaten!$B$12=2024,D3_WAV!Q11, IF(A_Stammdaten!$B$12=2025,D3_WAV!R11,IF(A_Stammdaten!$B$12=2026,D3_WAV!S11,IF(A_Stammdaten!$B$12=2027,D3_WAV!T11)))))</f>
        <v>0</v>
      </c>
      <c r="O11" s="179">
        <f t="shared" si="1"/>
        <v>0</v>
      </c>
      <c r="P11" s="179">
        <f t="shared" si="2"/>
        <v>0</v>
      </c>
      <c r="Q11" s="179">
        <f t="shared" si="3"/>
        <v>0</v>
      </c>
      <c r="R11" s="179">
        <f t="shared" si="4"/>
        <v>0</v>
      </c>
      <c r="S11" s="179">
        <f t="shared" si="5"/>
        <v>0</v>
      </c>
      <c r="T11" s="179">
        <f t="shared" si="6"/>
        <v>0</v>
      </c>
    </row>
    <row r="12" spans="1:20" x14ac:dyDescent="0.25">
      <c r="A12" s="28"/>
      <c r="B12" s="28"/>
      <c r="C12" s="12"/>
      <c r="D12" s="26"/>
      <c r="E12" s="12"/>
      <c r="F12" s="12"/>
      <c r="G12" s="12"/>
      <c r="H12" s="12"/>
      <c r="I12" s="12"/>
      <c r="J12" s="11">
        <f>IF(D12&gt;A_Stammdaten!$B$12,0,SUM(E12,F12,)-H12)</f>
        <v>0</v>
      </c>
      <c r="K12" s="12"/>
      <c r="L12" s="182">
        <f>IF(AND(A_Stammdaten!$B$12=D12,OR(B12="geleistete Anzahlungen und Anlagen im Bau des Sachanlagevermögens",B12="geleistete Anzahlungen auf immaterielle Vermögensgegenstände",B12="Grundstücke")),0,N12+M12)</f>
        <v>0</v>
      </c>
      <c r="M12" s="182">
        <f t="shared" si="0"/>
        <v>0</v>
      </c>
      <c r="N12" s="182">
        <f>IF(A_Stammdaten!$B$12=2023,D3_WAV!P12,IF(A_Stammdaten!$B$12=2024,D3_WAV!Q12, IF(A_Stammdaten!$B$12=2025,D3_WAV!R12,IF(A_Stammdaten!$B$12=2026,D3_WAV!S12,IF(A_Stammdaten!$B$12=2027,D3_WAV!T12)))))</f>
        <v>0</v>
      </c>
      <c r="O12" s="179">
        <f t="shared" si="1"/>
        <v>0</v>
      </c>
      <c r="P12" s="179">
        <f t="shared" si="2"/>
        <v>0</v>
      </c>
      <c r="Q12" s="179">
        <f t="shared" si="3"/>
        <v>0</v>
      </c>
      <c r="R12" s="179">
        <f t="shared" si="4"/>
        <v>0</v>
      </c>
      <c r="S12" s="179">
        <f t="shared" si="5"/>
        <v>0</v>
      </c>
      <c r="T12" s="179">
        <f t="shared" si="6"/>
        <v>0</v>
      </c>
    </row>
    <row r="13" spans="1:20" x14ac:dyDescent="0.25">
      <c r="A13" s="12"/>
      <c r="B13" s="28"/>
      <c r="C13" s="12"/>
      <c r="D13" s="26"/>
      <c r="E13" s="12"/>
      <c r="F13" s="12"/>
      <c r="G13" s="12"/>
      <c r="H13" s="12"/>
      <c r="I13" s="12"/>
      <c r="J13" s="11">
        <f>IF(D13&gt;A_Stammdaten!$B$12,0,SUM(E13,F13,)-H13)</f>
        <v>0</v>
      </c>
      <c r="K13" s="12"/>
      <c r="L13" s="182">
        <f>IF(AND(A_Stammdaten!$B$12=D13,OR(B13="geleistete Anzahlungen und Anlagen im Bau des Sachanlagevermögens",B13="geleistete Anzahlungen auf immaterielle Vermögensgegenstände",B13="Grundstücke")),0,N13+M13)</f>
        <v>0</v>
      </c>
      <c r="M13" s="182">
        <f t="shared" si="0"/>
        <v>0</v>
      </c>
      <c r="N13" s="182">
        <f>IF(A_Stammdaten!$B$12=2023,D3_WAV!P13,IF(A_Stammdaten!$B$12=2024,D3_WAV!Q13, IF(A_Stammdaten!$B$12=2025,D3_WAV!R13,IF(A_Stammdaten!$B$12=2026,D3_WAV!S13,IF(A_Stammdaten!$B$12=2027,D3_WAV!T13)))))</f>
        <v>0</v>
      </c>
      <c r="O13" s="179">
        <f t="shared" si="1"/>
        <v>0</v>
      </c>
      <c r="P13" s="179">
        <f t="shared" si="2"/>
        <v>0</v>
      </c>
      <c r="Q13" s="179">
        <f t="shared" si="3"/>
        <v>0</v>
      </c>
      <c r="R13" s="179">
        <f t="shared" si="4"/>
        <v>0</v>
      </c>
      <c r="S13" s="179">
        <f t="shared" si="5"/>
        <v>0</v>
      </c>
      <c r="T13" s="179">
        <f t="shared" si="6"/>
        <v>0</v>
      </c>
    </row>
    <row r="14" spans="1:20" x14ac:dyDescent="0.25">
      <c r="A14" s="12"/>
      <c r="B14" s="28"/>
      <c r="C14" s="12"/>
      <c r="D14" s="26"/>
      <c r="E14" s="12"/>
      <c r="F14" s="12"/>
      <c r="G14" s="12"/>
      <c r="H14" s="12"/>
      <c r="I14" s="12"/>
      <c r="J14" s="11">
        <f>IF(D14&gt;A_Stammdaten!$B$12,0,SUM(E14,F14,)-H14)</f>
        <v>0</v>
      </c>
      <c r="K14" s="12"/>
      <c r="L14" s="182">
        <f>IF(AND(A_Stammdaten!$B$12=D14,OR(B14="geleistete Anzahlungen und Anlagen im Bau des Sachanlagevermögens",B14="geleistete Anzahlungen auf immaterielle Vermögensgegenstände",B14="Grundstücke")),0,N14+M14)</f>
        <v>0</v>
      </c>
      <c r="M14" s="182">
        <f t="shared" si="0"/>
        <v>0</v>
      </c>
      <c r="N14" s="182">
        <f>IF(A_Stammdaten!$B$12=2023,D3_WAV!P14,IF(A_Stammdaten!$B$12=2024,D3_WAV!Q14, IF(A_Stammdaten!$B$12=2025,D3_WAV!R14,IF(A_Stammdaten!$B$12=2026,D3_WAV!S14,IF(A_Stammdaten!$B$12=2027,D3_WAV!T14)))))</f>
        <v>0</v>
      </c>
      <c r="O14" s="179">
        <f t="shared" si="1"/>
        <v>0</v>
      </c>
      <c r="P14" s="179">
        <f t="shared" si="2"/>
        <v>0</v>
      </c>
      <c r="Q14" s="179">
        <f t="shared" si="3"/>
        <v>0</v>
      </c>
      <c r="R14" s="179">
        <f t="shared" si="4"/>
        <v>0</v>
      </c>
      <c r="S14" s="179">
        <f t="shared" si="5"/>
        <v>0</v>
      </c>
      <c r="T14" s="179">
        <f t="shared" si="6"/>
        <v>0</v>
      </c>
    </row>
    <row r="15" spans="1:20" x14ac:dyDescent="0.25">
      <c r="A15" s="12"/>
      <c r="B15" s="28"/>
      <c r="C15" s="12"/>
      <c r="D15" s="26"/>
      <c r="E15" s="12"/>
      <c r="F15" s="12"/>
      <c r="G15" s="12"/>
      <c r="H15" s="12"/>
      <c r="I15" s="12"/>
      <c r="J15" s="11">
        <f>IF(D15&gt;A_Stammdaten!$B$12,0,SUM(E15,F15,)-H15)</f>
        <v>0</v>
      </c>
      <c r="K15" s="12"/>
      <c r="L15" s="182">
        <f>IF(AND(A_Stammdaten!$B$12=D15,OR(B15="geleistete Anzahlungen und Anlagen im Bau des Sachanlagevermögens",B15="geleistete Anzahlungen auf immaterielle Vermögensgegenstände",B15="Grundstücke")),0,N15+M15)</f>
        <v>0</v>
      </c>
      <c r="M15" s="182">
        <f t="shared" si="0"/>
        <v>0</v>
      </c>
      <c r="N15" s="182">
        <f>IF(A_Stammdaten!$B$12=2023,D3_WAV!P15,IF(A_Stammdaten!$B$12=2024,D3_WAV!Q15, IF(A_Stammdaten!$B$12=2025,D3_WAV!R15,IF(A_Stammdaten!$B$12=2026,D3_WAV!S15,IF(A_Stammdaten!$B$12=2027,D3_WAV!T15)))))</f>
        <v>0</v>
      </c>
      <c r="O15" s="179">
        <f t="shared" si="1"/>
        <v>0</v>
      </c>
      <c r="P15" s="179">
        <f t="shared" si="2"/>
        <v>0</v>
      </c>
      <c r="Q15" s="179">
        <f t="shared" si="3"/>
        <v>0</v>
      </c>
      <c r="R15" s="179">
        <f t="shared" si="4"/>
        <v>0</v>
      </c>
      <c r="S15" s="179">
        <f t="shared" si="5"/>
        <v>0</v>
      </c>
      <c r="T15" s="179">
        <f t="shared" si="6"/>
        <v>0</v>
      </c>
    </row>
    <row r="16" spans="1:20" x14ac:dyDescent="0.25">
      <c r="A16" s="12"/>
      <c r="B16" s="28"/>
      <c r="C16" s="12"/>
      <c r="D16" s="26"/>
      <c r="E16" s="12"/>
      <c r="F16" s="12"/>
      <c r="G16" s="12"/>
      <c r="H16" s="12"/>
      <c r="I16" s="12"/>
      <c r="J16" s="11">
        <f>IF(D16&gt;A_Stammdaten!$B$12,0,SUM(E16,F16,)-H16)</f>
        <v>0</v>
      </c>
      <c r="K16" s="12"/>
      <c r="L16" s="182">
        <f>IF(AND(A_Stammdaten!$B$12=D16,OR(B16="geleistete Anzahlungen und Anlagen im Bau des Sachanlagevermögens",B16="geleistete Anzahlungen auf immaterielle Vermögensgegenstände",B16="Grundstücke")),0,N16+M16)</f>
        <v>0</v>
      </c>
      <c r="M16" s="182">
        <f t="shared" si="0"/>
        <v>0</v>
      </c>
      <c r="N16" s="182">
        <f>IF(A_Stammdaten!$B$12=2023,D3_WAV!P16,IF(A_Stammdaten!$B$12=2024,D3_WAV!Q16, IF(A_Stammdaten!$B$12=2025,D3_WAV!R16,IF(A_Stammdaten!$B$12=2026,D3_WAV!S16,IF(A_Stammdaten!$B$12=2027,D3_WAV!T16)))))</f>
        <v>0</v>
      </c>
      <c r="O16" s="179">
        <f t="shared" si="1"/>
        <v>0</v>
      </c>
      <c r="P16" s="179">
        <f t="shared" si="2"/>
        <v>0</v>
      </c>
      <c r="Q16" s="179">
        <f t="shared" si="3"/>
        <v>0</v>
      </c>
      <c r="R16" s="179">
        <f t="shared" si="4"/>
        <v>0</v>
      </c>
      <c r="S16" s="179">
        <f t="shared" si="5"/>
        <v>0</v>
      </c>
      <c r="T16" s="179">
        <f t="shared" si="6"/>
        <v>0</v>
      </c>
    </row>
    <row r="17" spans="1:20" x14ac:dyDescent="0.25">
      <c r="A17" s="12"/>
      <c r="B17" s="28"/>
      <c r="C17" s="12"/>
      <c r="D17" s="26"/>
      <c r="E17" s="12"/>
      <c r="F17" s="12"/>
      <c r="G17" s="12"/>
      <c r="H17" s="12"/>
      <c r="I17" s="12"/>
      <c r="J17" s="11">
        <f>IF(D17&gt;A_Stammdaten!$B$12,0,SUM(E17,F17,)-H17)</f>
        <v>0</v>
      </c>
      <c r="K17" s="12"/>
      <c r="L17" s="182">
        <f>IF(AND(A_Stammdaten!$B$12=D17,OR(B17="geleistete Anzahlungen und Anlagen im Bau des Sachanlagevermögens",B17="geleistete Anzahlungen auf immaterielle Vermögensgegenstände",B17="Grundstücke")),0,N17+M17)</f>
        <v>0</v>
      </c>
      <c r="M17" s="182">
        <f t="shared" si="0"/>
        <v>0</v>
      </c>
      <c r="N17" s="182">
        <f>IF(A_Stammdaten!$B$12=2023,D3_WAV!P17,IF(A_Stammdaten!$B$12=2024,D3_WAV!Q17, IF(A_Stammdaten!$B$12=2025,D3_WAV!R17,IF(A_Stammdaten!$B$12=2026,D3_WAV!S17,IF(A_Stammdaten!$B$12=2027,D3_WAV!T17)))))</f>
        <v>0</v>
      </c>
      <c r="O17" s="179">
        <f t="shared" si="1"/>
        <v>0</v>
      </c>
      <c r="P17" s="179">
        <f t="shared" si="2"/>
        <v>0</v>
      </c>
      <c r="Q17" s="179">
        <f t="shared" si="3"/>
        <v>0</v>
      </c>
      <c r="R17" s="179">
        <f t="shared" si="4"/>
        <v>0</v>
      </c>
      <c r="S17" s="179">
        <f t="shared" si="5"/>
        <v>0</v>
      </c>
      <c r="T17" s="179">
        <f t="shared" si="6"/>
        <v>0</v>
      </c>
    </row>
    <row r="18" spans="1:20" x14ac:dyDescent="0.25">
      <c r="A18" s="12"/>
      <c r="B18" s="28"/>
      <c r="C18" s="12"/>
      <c r="D18" s="26"/>
      <c r="E18" s="12"/>
      <c r="F18" s="12"/>
      <c r="G18" s="12"/>
      <c r="H18" s="12"/>
      <c r="I18" s="12"/>
      <c r="J18" s="11">
        <f>IF(D18&gt;A_Stammdaten!$B$12,0,SUM(E18,F18,)-H18)</f>
        <v>0</v>
      </c>
      <c r="K18" s="12"/>
      <c r="L18" s="182">
        <f>IF(AND(A_Stammdaten!$B$12=D18,OR(B18="geleistete Anzahlungen und Anlagen im Bau des Sachanlagevermögens",B18="geleistete Anzahlungen auf immaterielle Vermögensgegenstände",B18="Grundstücke")),0,N18+M18)</f>
        <v>0</v>
      </c>
      <c r="M18" s="182">
        <f t="shared" si="0"/>
        <v>0</v>
      </c>
      <c r="N18" s="182">
        <f>IF(A_Stammdaten!$B$12=2023,D3_WAV!P18,IF(A_Stammdaten!$B$12=2024,D3_WAV!Q18, IF(A_Stammdaten!$B$12=2025,D3_WAV!R18,IF(A_Stammdaten!$B$12=2026,D3_WAV!S18,IF(A_Stammdaten!$B$12=2027,D3_WAV!T18)))))</f>
        <v>0</v>
      </c>
      <c r="O18" s="179">
        <f t="shared" si="1"/>
        <v>0</v>
      </c>
      <c r="P18" s="179">
        <f t="shared" si="2"/>
        <v>0</v>
      </c>
      <c r="Q18" s="179">
        <f t="shared" si="3"/>
        <v>0</v>
      </c>
      <c r="R18" s="179">
        <f t="shared" si="4"/>
        <v>0</v>
      </c>
      <c r="S18" s="179">
        <f t="shared" si="5"/>
        <v>0</v>
      </c>
      <c r="T18" s="179">
        <f t="shared" si="6"/>
        <v>0</v>
      </c>
    </row>
    <row r="19" spans="1:20" x14ac:dyDescent="0.25">
      <c r="A19" s="12"/>
      <c r="B19" s="28"/>
      <c r="C19" s="12"/>
      <c r="D19" s="26"/>
      <c r="E19" s="12"/>
      <c r="F19" s="12"/>
      <c r="G19" s="12"/>
      <c r="H19" s="12"/>
      <c r="I19" s="12"/>
      <c r="J19" s="11">
        <f>IF(D19&gt;A_Stammdaten!$B$12,0,SUM(E19,F19,)-H19)</f>
        <v>0</v>
      </c>
      <c r="K19" s="12"/>
      <c r="L19" s="182">
        <f>IF(AND(A_Stammdaten!$B$12=D19,OR(B19="geleistete Anzahlungen und Anlagen im Bau des Sachanlagevermögens",B19="geleistete Anzahlungen auf immaterielle Vermögensgegenstände",B19="Grundstücke")),0,N19+M19)</f>
        <v>0</v>
      </c>
      <c r="M19" s="182">
        <f t="shared" si="0"/>
        <v>0</v>
      </c>
      <c r="N19" s="182">
        <f>IF(A_Stammdaten!$B$12=2023,D3_WAV!P19,IF(A_Stammdaten!$B$12=2024,D3_WAV!Q19, IF(A_Stammdaten!$B$12=2025,D3_WAV!R19,IF(A_Stammdaten!$B$12=2026,D3_WAV!S19,IF(A_Stammdaten!$B$12=2027,D3_WAV!T19)))))</f>
        <v>0</v>
      </c>
      <c r="O19" s="179">
        <f t="shared" si="1"/>
        <v>0</v>
      </c>
      <c r="P19" s="179">
        <f t="shared" si="2"/>
        <v>0</v>
      </c>
      <c r="Q19" s="179">
        <f t="shared" si="3"/>
        <v>0</v>
      </c>
      <c r="R19" s="179">
        <f t="shared" si="4"/>
        <v>0</v>
      </c>
      <c r="S19" s="179">
        <f t="shared" si="5"/>
        <v>0</v>
      </c>
      <c r="T19" s="179">
        <f t="shared" si="6"/>
        <v>0</v>
      </c>
    </row>
    <row r="20" spans="1:20" x14ac:dyDescent="0.25">
      <c r="A20" s="12"/>
      <c r="B20" s="28"/>
      <c r="C20" s="12"/>
      <c r="D20" s="26"/>
      <c r="E20" s="12"/>
      <c r="F20" s="12"/>
      <c r="G20" s="12"/>
      <c r="H20" s="12"/>
      <c r="I20" s="12"/>
      <c r="J20" s="11">
        <f>IF(D20&gt;A_Stammdaten!$B$12,0,SUM(E20,F20,)-H20)</f>
        <v>0</v>
      </c>
      <c r="K20" s="12"/>
      <c r="L20" s="182">
        <f>IF(AND(A_Stammdaten!$B$12=D20,OR(B20="geleistete Anzahlungen und Anlagen im Bau des Sachanlagevermögens",B20="geleistete Anzahlungen auf immaterielle Vermögensgegenstände",B20="Grundstücke")),0,N20+M20)</f>
        <v>0</v>
      </c>
      <c r="M20" s="182">
        <f t="shared" si="0"/>
        <v>0</v>
      </c>
      <c r="N20" s="182">
        <f>IF(A_Stammdaten!$B$12=2023,D3_WAV!P20,IF(A_Stammdaten!$B$12=2024,D3_WAV!Q20, IF(A_Stammdaten!$B$12=2025,D3_WAV!R20,IF(A_Stammdaten!$B$12=2026,D3_WAV!S20,IF(A_Stammdaten!$B$12=2027,D3_WAV!T20)))))</f>
        <v>0</v>
      </c>
      <c r="O20" s="179">
        <f t="shared" si="1"/>
        <v>0</v>
      </c>
      <c r="P20" s="179">
        <f t="shared" si="2"/>
        <v>0</v>
      </c>
      <c r="Q20" s="179">
        <f t="shared" si="3"/>
        <v>0</v>
      </c>
      <c r="R20" s="179">
        <f t="shared" si="4"/>
        <v>0</v>
      </c>
      <c r="S20" s="179">
        <f t="shared" si="5"/>
        <v>0</v>
      </c>
      <c r="T20" s="179">
        <f t="shared" si="6"/>
        <v>0</v>
      </c>
    </row>
    <row r="21" spans="1:20" x14ac:dyDescent="0.25">
      <c r="A21" s="12"/>
      <c r="B21" s="28"/>
      <c r="C21" s="12"/>
      <c r="D21" s="26"/>
      <c r="E21" s="12"/>
      <c r="F21" s="12"/>
      <c r="G21" s="12"/>
      <c r="H21" s="12"/>
      <c r="I21" s="12"/>
      <c r="J21" s="11">
        <f>IF(D21&gt;A_Stammdaten!$B$12,0,SUM(E21,F21,)-H21)</f>
        <v>0</v>
      </c>
      <c r="K21" s="12"/>
      <c r="L21" s="182">
        <f>IF(AND(A_Stammdaten!$B$12=D21,OR(B21="geleistete Anzahlungen und Anlagen im Bau des Sachanlagevermögens",B21="geleistete Anzahlungen auf immaterielle Vermögensgegenstände",B21="Grundstücke")),0,N21+M21)</f>
        <v>0</v>
      </c>
      <c r="M21" s="182">
        <f t="shared" si="0"/>
        <v>0</v>
      </c>
      <c r="N21" s="182">
        <f>IF(A_Stammdaten!$B$12=2023,D3_WAV!P21,IF(A_Stammdaten!$B$12=2024,D3_WAV!Q21, IF(A_Stammdaten!$B$12=2025,D3_WAV!R21,IF(A_Stammdaten!$B$12=2026,D3_WAV!S21,IF(A_Stammdaten!$B$12=2027,D3_WAV!T21)))))</f>
        <v>0</v>
      </c>
      <c r="O21" s="179">
        <f t="shared" si="1"/>
        <v>0</v>
      </c>
      <c r="P21" s="179">
        <f t="shared" si="2"/>
        <v>0</v>
      </c>
      <c r="Q21" s="179">
        <f t="shared" si="3"/>
        <v>0</v>
      </c>
      <c r="R21" s="179">
        <f t="shared" si="4"/>
        <v>0</v>
      </c>
      <c r="S21" s="179">
        <f t="shared" si="5"/>
        <v>0</v>
      </c>
      <c r="T21" s="179">
        <f t="shared" si="6"/>
        <v>0</v>
      </c>
    </row>
    <row r="22" spans="1:20" x14ac:dyDescent="0.25">
      <c r="A22" s="28"/>
      <c r="B22" s="28"/>
      <c r="C22" s="12"/>
      <c r="D22" s="26"/>
      <c r="E22" s="12"/>
      <c r="F22" s="12"/>
      <c r="G22" s="12"/>
      <c r="H22" s="12"/>
      <c r="I22" s="12"/>
      <c r="J22" s="11">
        <f>IF(D22&gt;A_Stammdaten!$B$12,0,SUM(E22,F22,)-H22)</f>
        <v>0</v>
      </c>
      <c r="K22" s="12"/>
      <c r="L22" s="182">
        <f>IF(AND(A_Stammdaten!$B$12=D22,OR(B22="geleistete Anzahlungen und Anlagen im Bau des Sachanlagevermögens",B22="geleistete Anzahlungen auf immaterielle Vermögensgegenstände",B22="Grundstücke")),0,N22+M22)</f>
        <v>0</v>
      </c>
      <c r="M22" s="182">
        <f t="shared" si="0"/>
        <v>0</v>
      </c>
      <c r="N22" s="182">
        <f>IF(A_Stammdaten!$B$12=2023,D3_WAV!P22,IF(A_Stammdaten!$B$12=2024,D3_WAV!Q22, IF(A_Stammdaten!$B$12=2025,D3_WAV!R22,IF(A_Stammdaten!$B$12=2026,D3_WAV!S22,IF(A_Stammdaten!$B$12=2027,D3_WAV!T22)))))</f>
        <v>0</v>
      </c>
      <c r="O22" s="179">
        <f t="shared" si="1"/>
        <v>0</v>
      </c>
      <c r="P22" s="179">
        <f t="shared" si="2"/>
        <v>0</v>
      </c>
      <c r="Q22" s="179">
        <f t="shared" si="3"/>
        <v>0</v>
      </c>
      <c r="R22" s="179">
        <f t="shared" si="4"/>
        <v>0</v>
      </c>
      <c r="S22" s="179">
        <f t="shared" si="5"/>
        <v>0</v>
      </c>
      <c r="T22" s="179">
        <f t="shared" si="6"/>
        <v>0</v>
      </c>
    </row>
    <row r="23" spans="1:20" x14ac:dyDescent="0.25">
      <c r="A23" s="28"/>
      <c r="B23" s="28"/>
      <c r="C23" s="12"/>
      <c r="D23" s="26"/>
      <c r="E23" s="12"/>
      <c r="F23" s="12"/>
      <c r="G23" s="12"/>
      <c r="H23" s="12"/>
      <c r="I23" s="12"/>
      <c r="J23" s="11">
        <f>IF(D23&gt;A_Stammdaten!$B$12,0,SUM(E23,F23,)-H23)</f>
        <v>0</v>
      </c>
      <c r="K23" s="12"/>
      <c r="L23" s="182">
        <f>IF(AND(A_Stammdaten!$B$12=D23,OR(B23="geleistete Anzahlungen und Anlagen im Bau des Sachanlagevermögens",B23="geleistete Anzahlungen auf immaterielle Vermögensgegenstände",B23="Grundstücke")),0,N23+M23)</f>
        <v>0</v>
      </c>
      <c r="M23" s="182">
        <f t="shared" si="0"/>
        <v>0</v>
      </c>
      <c r="N23" s="182">
        <f>IF(A_Stammdaten!$B$12=2023,D3_WAV!P23,IF(A_Stammdaten!$B$12=2024,D3_WAV!Q23, IF(A_Stammdaten!$B$12=2025,D3_WAV!R23,IF(A_Stammdaten!$B$12=2026,D3_WAV!S23,IF(A_Stammdaten!$B$12=2027,D3_WAV!T23)))))</f>
        <v>0</v>
      </c>
      <c r="O23" s="179">
        <f t="shared" si="1"/>
        <v>0</v>
      </c>
      <c r="P23" s="179">
        <f t="shared" si="2"/>
        <v>0</v>
      </c>
      <c r="Q23" s="179">
        <f t="shared" si="3"/>
        <v>0</v>
      </c>
      <c r="R23" s="179">
        <f t="shared" si="4"/>
        <v>0</v>
      </c>
      <c r="S23" s="179">
        <f t="shared" si="5"/>
        <v>0</v>
      </c>
      <c r="T23" s="179">
        <f t="shared" si="6"/>
        <v>0</v>
      </c>
    </row>
    <row r="24" spans="1:20" x14ac:dyDescent="0.25">
      <c r="A24" s="28"/>
      <c r="B24" s="28"/>
      <c r="C24" s="12"/>
      <c r="D24" s="26"/>
      <c r="E24" s="12"/>
      <c r="F24" s="12"/>
      <c r="G24" s="12"/>
      <c r="H24" s="12"/>
      <c r="I24" s="12"/>
      <c r="J24" s="11">
        <f>IF(D24&gt;A_Stammdaten!$B$12,0,SUM(E24,F24,)-H24)</f>
        <v>0</v>
      </c>
      <c r="K24" s="12"/>
      <c r="L24" s="182">
        <f>IF(AND(A_Stammdaten!$B$12=D24,OR(B24="geleistete Anzahlungen und Anlagen im Bau des Sachanlagevermögens",B24="geleistete Anzahlungen auf immaterielle Vermögensgegenstände",B24="Grundstücke")),0,N24+M24)</f>
        <v>0</v>
      </c>
      <c r="M24" s="182">
        <f t="shared" si="0"/>
        <v>0</v>
      </c>
      <c r="N24" s="182">
        <f>IF(A_Stammdaten!$B$12=2023,D3_WAV!P24,IF(A_Stammdaten!$B$12=2024,D3_WAV!Q24, IF(A_Stammdaten!$B$12=2025,D3_WAV!R24,IF(A_Stammdaten!$B$12=2026,D3_WAV!S24,IF(A_Stammdaten!$B$12=2027,D3_WAV!T24)))))</f>
        <v>0</v>
      </c>
      <c r="O24" s="179">
        <f t="shared" si="1"/>
        <v>0</v>
      </c>
      <c r="P24" s="179">
        <f t="shared" si="2"/>
        <v>0</v>
      </c>
      <c r="Q24" s="179">
        <f t="shared" si="3"/>
        <v>0</v>
      </c>
      <c r="R24" s="179">
        <f t="shared" si="4"/>
        <v>0</v>
      </c>
      <c r="S24" s="179">
        <f t="shared" si="5"/>
        <v>0</v>
      </c>
      <c r="T24" s="179">
        <f t="shared" si="6"/>
        <v>0</v>
      </c>
    </row>
    <row r="25" spans="1:20" x14ac:dyDescent="0.25">
      <c r="A25" s="28"/>
      <c r="B25" s="28"/>
      <c r="C25" s="12"/>
      <c r="D25" s="26"/>
      <c r="E25" s="12"/>
      <c r="F25" s="12"/>
      <c r="G25" s="12"/>
      <c r="H25" s="12"/>
      <c r="I25" s="12"/>
      <c r="J25" s="11">
        <f>IF(D25&gt;A_Stammdaten!$B$12,0,SUM(E25,F25,)-H25)</f>
        <v>0</v>
      </c>
      <c r="K25" s="12"/>
      <c r="L25" s="182">
        <f>IF(AND(A_Stammdaten!$B$12=D25,OR(B25="geleistete Anzahlungen und Anlagen im Bau des Sachanlagevermögens",B25="geleistete Anzahlungen auf immaterielle Vermögensgegenstände",B25="Grundstücke")),0,N25+M25)</f>
        <v>0</v>
      </c>
      <c r="M25" s="182">
        <f t="shared" si="0"/>
        <v>0</v>
      </c>
      <c r="N25" s="182">
        <f>IF(A_Stammdaten!$B$12=2023,D3_WAV!P25,IF(A_Stammdaten!$B$12=2024,D3_WAV!Q25, IF(A_Stammdaten!$B$12=2025,D3_WAV!R25,IF(A_Stammdaten!$B$12=2026,D3_WAV!S25,IF(A_Stammdaten!$B$12=2027,D3_WAV!T25)))))</f>
        <v>0</v>
      </c>
      <c r="O25" s="179">
        <f t="shared" si="1"/>
        <v>0</v>
      </c>
      <c r="P25" s="179">
        <f t="shared" si="2"/>
        <v>0</v>
      </c>
      <c r="Q25" s="179">
        <f t="shared" si="3"/>
        <v>0</v>
      </c>
      <c r="R25" s="179">
        <f t="shared" si="4"/>
        <v>0</v>
      </c>
      <c r="S25" s="179">
        <f t="shared" si="5"/>
        <v>0</v>
      </c>
      <c r="T25" s="179">
        <f t="shared" si="6"/>
        <v>0</v>
      </c>
    </row>
    <row r="26" spans="1:20" x14ac:dyDescent="0.25">
      <c r="A26" s="28"/>
      <c r="B26" s="28"/>
      <c r="C26" s="12"/>
      <c r="D26" s="26"/>
      <c r="E26" s="12"/>
      <c r="F26" s="12"/>
      <c r="G26" s="12"/>
      <c r="H26" s="12"/>
      <c r="I26" s="12"/>
      <c r="J26" s="11">
        <f>IF(D26&gt;A_Stammdaten!$B$12,0,SUM(E26,F26,)-H26)</f>
        <v>0</v>
      </c>
      <c r="K26" s="12"/>
      <c r="L26" s="182">
        <f>IF(AND(A_Stammdaten!$B$12=D26,OR(B26="geleistete Anzahlungen und Anlagen im Bau des Sachanlagevermögens",B26="geleistete Anzahlungen auf immaterielle Vermögensgegenstände",B26="Grundstücke")),0,N26+M26)</f>
        <v>0</v>
      </c>
      <c r="M26" s="182">
        <f t="shared" si="0"/>
        <v>0</v>
      </c>
      <c r="N26" s="182">
        <f>IF(A_Stammdaten!$B$12=2023,D3_WAV!P26,IF(A_Stammdaten!$B$12=2024,D3_WAV!Q26, IF(A_Stammdaten!$B$12=2025,D3_WAV!R26,IF(A_Stammdaten!$B$12=2026,D3_WAV!S26,IF(A_Stammdaten!$B$12=2027,D3_WAV!T26)))))</f>
        <v>0</v>
      </c>
      <c r="O26" s="179">
        <f t="shared" si="1"/>
        <v>0</v>
      </c>
      <c r="P26" s="179">
        <f t="shared" si="2"/>
        <v>0</v>
      </c>
      <c r="Q26" s="179">
        <f t="shared" si="3"/>
        <v>0</v>
      </c>
      <c r="R26" s="179">
        <f t="shared" si="4"/>
        <v>0</v>
      </c>
      <c r="S26" s="179">
        <f t="shared" si="5"/>
        <v>0</v>
      </c>
      <c r="T26" s="179">
        <f t="shared" si="6"/>
        <v>0</v>
      </c>
    </row>
    <row r="27" spans="1:20" x14ac:dyDescent="0.25">
      <c r="A27" s="12"/>
      <c r="B27" s="28"/>
      <c r="C27" s="12"/>
      <c r="D27" s="26"/>
      <c r="E27" s="12"/>
      <c r="F27" s="12"/>
      <c r="G27" s="12"/>
      <c r="H27" s="12"/>
      <c r="I27" s="12"/>
      <c r="J27" s="11">
        <f>IF(D27&gt;A_Stammdaten!$B$12,0,SUM(E27,F27,)-H27)</f>
        <v>0</v>
      </c>
      <c r="K27" s="12"/>
      <c r="L27" s="182">
        <f>IF(AND(A_Stammdaten!$B$12=D27,OR(B27="geleistete Anzahlungen und Anlagen im Bau des Sachanlagevermögens",B27="geleistete Anzahlungen auf immaterielle Vermögensgegenstände",B27="Grundstücke")),0,N27+M27)</f>
        <v>0</v>
      </c>
      <c r="M27" s="182">
        <f t="shared" si="0"/>
        <v>0</v>
      </c>
      <c r="N27" s="182">
        <f>IF(A_Stammdaten!$B$12=2023,D3_WAV!P27,IF(A_Stammdaten!$B$12=2024,D3_WAV!Q27, IF(A_Stammdaten!$B$12=2025,D3_WAV!R27,IF(A_Stammdaten!$B$12=2026,D3_WAV!S27,IF(A_Stammdaten!$B$12=2027,D3_WAV!T27)))))</f>
        <v>0</v>
      </c>
      <c r="O27" s="179">
        <f t="shared" si="1"/>
        <v>0</v>
      </c>
      <c r="P27" s="179">
        <f t="shared" si="2"/>
        <v>0</v>
      </c>
      <c r="Q27" s="179">
        <f t="shared" si="3"/>
        <v>0</v>
      </c>
      <c r="R27" s="179">
        <f t="shared" si="4"/>
        <v>0</v>
      </c>
      <c r="S27" s="179">
        <f t="shared" si="5"/>
        <v>0</v>
      </c>
      <c r="T27" s="179">
        <f t="shared" si="6"/>
        <v>0</v>
      </c>
    </row>
    <row r="28" spans="1:20" x14ac:dyDescent="0.25">
      <c r="A28" s="12"/>
      <c r="B28" s="28"/>
      <c r="C28" s="12"/>
      <c r="D28" s="26"/>
      <c r="E28" s="12"/>
      <c r="F28" s="12"/>
      <c r="G28" s="12"/>
      <c r="H28" s="12"/>
      <c r="I28" s="12"/>
      <c r="J28" s="11">
        <f>IF(D28&gt;A_Stammdaten!$B$12,0,SUM(E28,F28,)-H28)</f>
        <v>0</v>
      </c>
      <c r="K28" s="12"/>
      <c r="L28" s="182">
        <f>IF(AND(A_Stammdaten!$B$12=D28,OR(B28="geleistete Anzahlungen und Anlagen im Bau des Sachanlagevermögens",B28="geleistete Anzahlungen auf immaterielle Vermögensgegenstände",B28="Grundstücke")),0,N28+M28)</f>
        <v>0</v>
      </c>
      <c r="M28" s="182">
        <f t="shared" si="0"/>
        <v>0</v>
      </c>
      <c r="N28" s="182">
        <f>IF(A_Stammdaten!$B$12=2023,D3_WAV!P28,IF(A_Stammdaten!$B$12=2024,D3_WAV!Q28, IF(A_Stammdaten!$B$12=2025,D3_WAV!R28,IF(A_Stammdaten!$B$12=2026,D3_WAV!S28,IF(A_Stammdaten!$B$12=2027,D3_WAV!T28)))))</f>
        <v>0</v>
      </c>
      <c r="O28" s="179">
        <f t="shared" si="1"/>
        <v>0</v>
      </c>
      <c r="P28" s="179">
        <f t="shared" si="2"/>
        <v>0</v>
      </c>
      <c r="Q28" s="179">
        <f t="shared" si="3"/>
        <v>0</v>
      </c>
      <c r="R28" s="179">
        <f t="shared" si="4"/>
        <v>0</v>
      </c>
      <c r="S28" s="179">
        <f t="shared" si="5"/>
        <v>0</v>
      </c>
      <c r="T28" s="179">
        <f t="shared" si="6"/>
        <v>0</v>
      </c>
    </row>
    <row r="29" spans="1:20" x14ac:dyDescent="0.25">
      <c r="A29" s="12"/>
      <c r="B29" s="28"/>
      <c r="C29" s="12"/>
      <c r="D29" s="26"/>
      <c r="E29" s="12"/>
      <c r="F29" s="12"/>
      <c r="G29" s="12"/>
      <c r="H29" s="12"/>
      <c r="I29" s="12"/>
      <c r="J29" s="11">
        <f>IF(D29&gt;A_Stammdaten!$B$12,0,SUM(E29,F29,)-H29)</f>
        <v>0</v>
      </c>
      <c r="K29" s="12"/>
      <c r="L29" s="182">
        <f>IF(AND(A_Stammdaten!$B$12=D29,OR(B29="geleistete Anzahlungen und Anlagen im Bau des Sachanlagevermögens",B29="geleistete Anzahlungen auf immaterielle Vermögensgegenstände",B29="Grundstücke")),0,N29+M29)</f>
        <v>0</v>
      </c>
      <c r="M29" s="182">
        <f t="shared" si="0"/>
        <v>0</v>
      </c>
      <c r="N29" s="182">
        <f>IF(A_Stammdaten!$B$12=2023,D3_WAV!P29,IF(A_Stammdaten!$B$12=2024,D3_WAV!Q29, IF(A_Stammdaten!$B$12=2025,D3_WAV!R29,IF(A_Stammdaten!$B$12=2026,D3_WAV!S29,IF(A_Stammdaten!$B$12=2027,D3_WAV!T29)))))</f>
        <v>0</v>
      </c>
      <c r="O29" s="179">
        <f t="shared" si="1"/>
        <v>0</v>
      </c>
      <c r="P29" s="179">
        <f t="shared" si="2"/>
        <v>0</v>
      </c>
      <c r="Q29" s="179">
        <f t="shared" si="3"/>
        <v>0</v>
      </c>
      <c r="R29" s="179">
        <f t="shared" si="4"/>
        <v>0</v>
      </c>
      <c r="S29" s="179">
        <f t="shared" si="5"/>
        <v>0</v>
      </c>
      <c r="T29" s="179">
        <f t="shared" si="6"/>
        <v>0</v>
      </c>
    </row>
    <row r="30" spans="1:20" x14ac:dyDescent="0.25">
      <c r="A30" s="12"/>
      <c r="B30" s="28"/>
      <c r="C30" s="12"/>
      <c r="D30" s="26"/>
      <c r="E30" s="12"/>
      <c r="F30" s="12"/>
      <c r="G30" s="12"/>
      <c r="H30" s="12"/>
      <c r="I30" s="12"/>
      <c r="J30" s="11">
        <f>IF(D30&gt;A_Stammdaten!$B$12,0,SUM(E30,F30,)-H30)</f>
        <v>0</v>
      </c>
      <c r="K30" s="12"/>
      <c r="L30" s="182">
        <f>IF(AND(A_Stammdaten!$B$12=D30,OR(B30="geleistete Anzahlungen und Anlagen im Bau des Sachanlagevermögens",B30="geleistete Anzahlungen auf immaterielle Vermögensgegenstände",B30="Grundstücke")),0,N30+M30)</f>
        <v>0</v>
      </c>
      <c r="M30" s="182">
        <f t="shared" si="0"/>
        <v>0</v>
      </c>
      <c r="N30" s="182">
        <f>IF(A_Stammdaten!$B$12=2023,D3_WAV!P30,IF(A_Stammdaten!$B$12=2024,D3_WAV!Q30, IF(A_Stammdaten!$B$12=2025,D3_WAV!R30,IF(A_Stammdaten!$B$12=2026,D3_WAV!S30,IF(A_Stammdaten!$B$12=2027,D3_WAV!T30)))))</f>
        <v>0</v>
      </c>
      <c r="O30" s="179">
        <f t="shared" si="1"/>
        <v>0</v>
      </c>
      <c r="P30" s="179">
        <f t="shared" si="2"/>
        <v>0</v>
      </c>
      <c r="Q30" s="179">
        <f t="shared" si="3"/>
        <v>0</v>
      </c>
      <c r="R30" s="179">
        <f t="shared" si="4"/>
        <v>0</v>
      </c>
      <c r="S30" s="179">
        <f t="shared" si="5"/>
        <v>0</v>
      </c>
      <c r="T30" s="179">
        <f t="shared" si="6"/>
        <v>0</v>
      </c>
    </row>
    <row r="31" spans="1:20" x14ac:dyDescent="0.25">
      <c r="A31" s="12"/>
      <c r="B31" s="28"/>
      <c r="C31" s="12"/>
      <c r="D31" s="26"/>
      <c r="E31" s="12"/>
      <c r="F31" s="12"/>
      <c r="G31" s="12"/>
      <c r="H31" s="12"/>
      <c r="I31" s="12"/>
      <c r="J31" s="11">
        <f>IF(D31&gt;A_Stammdaten!$B$12,0,SUM(E31,F31,)-H31)</f>
        <v>0</v>
      </c>
      <c r="K31" s="12"/>
      <c r="L31" s="182">
        <f>IF(AND(A_Stammdaten!$B$12=D31,OR(B31="geleistete Anzahlungen und Anlagen im Bau des Sachanlagevermögens",B31="geleistete Anzahlungen auf immaterielle Vermögensgegenstände",B31="Grundstücke")),0,N31+M31)</f>
        <v>0</v>
      </c>
      <c r="M31" s="182">
        <f t="shared" si="0"/>
        <v>0</v>
      </c>
      <c r="N31" s="182">
        <f>IF(A_Stammdaten!$B$12=2023,D3_WAV!P31,IF(A_Stammdaten!$B$12=2024,D3_WAV!Q31, IF(A_Stammdaten!$B$12=2025,D3_WAV!R31,IF(A_Stammdaten!$B$12=2026,D3_WAV!S31,IF(A_Stammdaten!$B$12=2027,D3_WAV!T31)))))</f>
        <v>0</v>
      </c>
      <c r="O31" s="179">
        <f t="shared" si="1"/>
        <v>0</v>
      </c>
      <c r="P31" s="179">
        <f t="shared" si="2"/>
        <v>0</v>
      </c>
      <c r="Q31" s="179">
        <f t="shared" si="3"/>
        <v>0</v>
      </c>
      <c r="R31" s="179">
        <f t="shared" si="4"/>
        <v>0</v>
      </c>
      <c r="S31" s="179">
        <f t="shared" si="5"/>
        <v>0</v>
      </c>
      <c r="T31" s="179">
        <f t="shared" si="6"/>
        <v>0</v>
      </c>
    </row>
    <row r="32" spans="1:20" x14ac:dyDescent="0.25">
      <c r="A32" s="12"/>
      <c r="B32" s="28"/>
      <c r="C32" s="12"/>
      <c r="D32" s="26"/>
      <c r="E32" s="12"/>
      <c r="F32" s="12"/>
      <c r="G32" s="12"/>
      <c r="H32" s="12"/>
      <c r="I32" s="12"/>
      <c r="J32" s="11">
        <f>IF(D32&gt;A_Stammdaten!$B$12,0,SUM(E32,F32,)-H32)</f>
        <v>0</v>
      </c>
      <c r="K32" s="12"/>
      <c r="L32" s="182">
        <f>IF(AND(A_Stammdaten!$B$12=D32,OR(B32="geleistete Anzahlungen und Anlagen im Bau des Sachanlagevermögens",B32="geleistete Anzahlungen auf immaterielle Vermögensgegenstände",B32="Grundstücke")),0,N32+M32)</f>
        <v>0</v>
      </c>
      <c r="M32" s="182">
        <f t="shared" si="0"/>
        <v>0</v>
      </c>
      <c r="N32" s="182">
        <f>IF(A_Stammdaten!$B$12=2023,D3_WAV!P32,IF(A_Stammdaten!$B$12=2024,D3_WAV!Q32, IF(A_Stammdaten!$B$12=2025,D3_WAV!R32,IF(A_Stammdaten!$B$12=2026,D3_WAV!S32,IF(A_Stammdaten!$B$12=2027,D3_WAV!T32)))))</f>
        <v>0</v>
      </c>
      <c r="O32" s="179">
        <f t="shared" si="1"/>
        <v>0</v>
      </c>
      <c r="P32" s="179">
        <f t="shared" si="2"/>
        <v>0</v>
      </c>
      <c r="Q32" s="179">
        <f t="shared" si="3"/>
        <v>0</v>
      </c>
      <c r="R32" s="179">
        <f t="shared" si="4"/>
        <v>0</v>
      </c>
      <c r="S32" s="179">
        <f t="shared" si="5"/>
        <v>0</v>
      </c>
      <c r="T32" s="179">
        <f t="shared" si="6"/>
        <v>0</v>
      </c>
    </row>
    <row r="33" spans="1:20" x14ac:dyDescent="0.25">
      <c r="A33" s="12"/>
      <c r="B33" s="28"/>
      <c r="C33" s="12"/>
      <c r="D33" s="26"/>
      <c r="E33" s="12"/>
      <c r="F33" s="12"/>
      <c r="G33" s="12"/>
      <c r="H33" s="12"/>
      <c r="I33" s="12"/>
      <c r="J33" s="11">
        <f>IF(D33&gt;A_Stammdaten!$B$12,0,SUM(E33,F33,)-H33)</f>
        <v>0</v>
      </c>
      <c r="K33" s="12"/>
      <c r="L33" s="182">
        <f>IF(AND(A_Stammdaten!$B$12=D33,OR(B33="geleistete Anzahlungen und Anlagen im Bau des Sachanlagevermögens",B33="geleistete Anzahlungen auf immaterielle Vermögensgegenstände",B33="Grundstücke")),0,N33+M33)</f>
        <v>0</v>
      </c>
      <c r="M33" s="182">
        <f t="shared" si="0"/>
        <v>0</v>
      </c>
      <c r="N33" s="182">
        <f>IF(A_Stammdaten!$B$12=2023,D3_WAV!P33,IF(A_Stammdaten!$B$12=2024,D3_WAV!Q33, IF(A_Stammdaten!$B$12=2025,D3_WAV!R33,IF(A_Stammdaten!$B$12=2026,D3_WAV!S33,IF(A_Stammdaten!$B$12=2027,D3_WAV!T33)))))</f>
        <v>0</v>
      </c>
      <c r="O33" s="179">
        <f t="shared" si="1"/>
        <v>0</v>
      </c>
      <c r="P33" s="179">
        <f t="shared" si="2"/>
        <v>0</v>
      </c>
      <c r="Q33" s="179">
        <f t="shared" si="3"/>
        <v>0</v>
      </c>
      <c r="R33" s="179">
        <f t="shared" si="4"/>
        <v>0</v>
      </c>
      <c r="S33" s="179">
        <f t="shared" si="5"/>
        <v>0</v>
      </c>
      <c r="T33" s="179">
        <f t="shared" si="6"/>
        <v>0</v>
      </c>
    </row>
    <row r="34" spans="1:20" x14ac:dyDescent="0.25">
      <c r="A34" s="12"/>
      <c r="B34" s="28"/>
      <c r="C34" s="12"/>
      <c r="D34" s="26"/>
      <c r="E34" s="12"/>
      <c r="F34" s="12"/>
      <c r="G34" s="12"/>
      <c r="H34" s="12"/>
      <c r="I34" s="12"/>
      <c r="J34" s="11">
        <f>IF(D34&gt;A_Stammdaten!$B$12,0,SUM(E34,F34,)-H34)</f>
        <v>0</v>
      </c>
      <c r="K34" s="12"/>
      <c r="L34" s="182">
        <f>IF(AND(A_Stammdaten!$B$12=D34,OR(B34="geleistete Anzahlungen und Anlagen im Bau des Sachanlagevermögens",B34="geleistete Anzahlungen auf immaterielle Vermögensgegenstände",B34="Grundstücke")),0,N34+M34)</f>
        <v>0</v>
      </c>
      <c r="M34" s="182">
        <f t="shared" si="0"/>
        <v>0</v>
      </c>
      <c r="N34" s="182">
        <f>IF(A_Stammdaten!$B$12=2023,D3_WAV!P34,IF(A_Stammdaten!$B$12=2024,D3_WAV!Q34, IF(A_Stammdaten!$B$12=2025,D3_WAV!R34,IF(A_Stammdaten!$B$12=2026,D3_WAV!S34,IF(A_Stammdaten!$B$12=2027,D3_WAV!T34)))))</f>
        <v>0</v>
      </c>
      <c r="O34" s="179">
        <f t="shared" si="1"/>
        <v>0</v>
      </c>
      <c r="P34" s="179">
        <f t="shared" si="2"/>
        <v>0</v>
      </c>
      <c r="Q34" s="179">
        <f t="shared" si="3"/>
        <v>0</v>
      </c>
      <c r="R34" s="179">
        <f t="shared" si="4"/>
        <v>0</v>
      </c>
      <c r="S34" s="179">
        <f t="shared" si="5"/>
        <v>0</v>
      </c>
      <c r="T34" s="179">
        <f t="shared" si="6"/>
        <v>0</v>
      </c>
    </row>
    <row r="35" spans="1:20" x14ac:dyDescent="0.25">
      <c r="A35" s="12"/>
      <c r="B35" s="28"/>
      <c r="C35" s="12"/>
      <c r="D35" s="26"/>
      <c r="E35" s="12"/>
      <c r="F35" s="12"/>
      <c r="G35" s="12"/>
      <c r="H35" s="12"/>
      <c r="I35" s="12"/>
      <c r="J35" s="11">
        <f>IF(D35&gt;A_Stammdaten!$B$12,0,SUM(E35,F35,)-H35)</f>
        <v>0</v>
      </c>
      <c r="K35" s="12"/>
      <c r="L35" s="182">
        <f>IF(AND(A_Stammdaten!$B$12=D35,OR(B35="geleistete Anzahlungen und Anlagen im Bau des Sachanlagevermögens",B35="geleistete Anzahlungen auf immaterielle Vermögensgegenstände",B35="Grundstücke")),0,N35+M35)</f>
        <v>0</v>
      </c>
      <c r="M35" s="182">
        <f t="shared" si="0"/>
        <v>0</v>
      </c>
      <c r="N35" s="182">
        <f>IF(A_Stammdaten!$B$12=2023,D3_WAV!P35,IF(A_Stammdaten!$B$12=2024,D3_WAV!Q35, IF(A_Stammdaten!$B$12=2025,D3_WAV!R35,IF(A_Stammdaten!$B$12=2026,D3_WAV!S35,IF(A_Stammdaten!$B$12=2027,D3_WAV!T35)))))</f>
        <v>0</v>
      </c>
      <c r="O35" s="179">
        <f t="shared" si="1"/>
        <v>0</v>
      </c>
      <c r="P35" s="179">
        <f t="shared" si="2"/>
        <v>0</v>
      </c>
      <c r="Q35" s="179">
        <f t="shared" si="3"/>
        <v>0</v>
      </c>
      <c r="R35" s="179">
        <f t="shared" si="4"/>
        <v>0</v>
      </c>
      <c r="S35" s="179">
        <f t="shared" si="5"/>
        <v>0</v>
      </c>
      <c r="T35" s="179">
        <f t="shared" si="6"/>
        <v>0</v>
      </c>
    </row>
    <row r="36" spans="1:20" x14ac:dyDescent="0.25">
      <c r="A36" s="12"/>
      <c r="B36" s="28"/>
      <c r="C36" s="12"/>
      <c r="D36" s="26"/>
      <c r="E36" s="12"/>
      <c r="F36" s="12"/>
      <c r="G36" s="12"/>
      <c r="H36" s="12"/>
      <c r="I36" s="12"/>
      <c r="J36" s="11">
        <f>IF(D36&gt;A_Stammdaten!$B$12,0,SUM(E36,F36,)-H36)</f>
        <v>0</v>
      </c>
      <c r="K36" s="12"/>
      <c r="L36" s="182">
        <f>IF(AND(A_Stammdaten!$B$12=D36,OR(B36="geleistete Anzahlungen und Anlagen im Bau des Sachanlagevermögens",B36="geleistete Anzahlungen auf immaterielle Vermögensgegenstände",B36="Grundstücke")),0,N36+M36)</f>
        <v>0</v>
      </c>
      <c r="M36" s="182">
        <f t="shared" si="0"/>
        <v>0</v>
      </c>
      <c r="N36" s="182">
        <f>IF(A_Stammdaten!$B$12=2023,D3_WAV!P36,IF(A_Stammdaten!$B$12=2024,D3_WAV!Q36, IF(A_Stammdaten!$B$12=2025,D3_WAV!R36,IF(A_Stammdaten!$B$12=2026,D3_WAV!S36,IF(A_Stammdaten!$B$12=2027,D3_WAV!T36)))))</f>
        <v>0</v>
      </c>
      <c r="O36" s="179">
        <f t="shared" si="1"/>
        <v>0</v>
      </c>
      <c r="P36" s="179">
        <f t="shared" si="2"/>
        <v>0</v>
      </c>
      <c r="Q36" s="179">
        <f t="shared" si="3"/>
        <v>0</v>
      </c>
      <c r="R36" s="179">
        <f t="shared" si="4"/>
        <v>0</v>
      </c>
      <c r="S36" s="179">
        <f t="shared" si="5"/>
        <v>0</v>
      </c>
      <c r="T36" s="179">
        <f t="shared" si="6"/>
        <v>0</v>
      </c>
    </row>
    <row r="37" spans="1:20" x14ac:dyDescent="0.25">
      <c r="A37" s="12"/>
      <c r="B37" s="28"/>
      <c r="C37" s="12"/>
      <c r="D37" s="26"/>
      <c r="E37" s="12"/>
      <c r="F37" s="12"/>
      <c r="G37" s="12"/>
      <c r="H37" s="12"/>
      <c r="I37" s="12"/>
      <c r="J37" s="11">
        <f>IF(D37&gt;A_Stammdaten!$B$12,0,SUM(E37,F37,)-H37)</f>
        <v>0</v>
      </c>
      <c r="K37" s="12"/>
      <c r="L37" s="182">
        <f>IF(AND(A_Stammdaten!$B$12=D37,OR(B37="geleistete Anzahlungen und Anlagen im Bau des Sachanlagevermögens",B37="geleistete Anzahlungen auf immaterielle Vermögensgegenstände",B37="Grundstücke")),0,N37+M37)</f>
        <v>0</v>
      </c>
      <c r="M37" s="182">
        <f t="shared" si="0"/>
        <v>0</v>
      </c>
      <c r="N37" s="182">
        <f>IF(A_Stammdaten!$B$12=2023,D3_WAV!P37,IF(A_Stammdaten!$B$12=2024,D3_WAV!Q37, IF(A_Stammdaten!$B$12=2025,D3_WAV!R37,IF(A_Stammdaten!$B$12=2026,D3_WAV!S37,IF(A_Stammdaten!$B$12=2027,D3_WAV!T37)))))</f>
        <v>0</v>
      </c>
      <c r="O37" s="179">
        <f t="shared" si="1"/>
        <v>0</v>
      </c>
      <c r="P37" s="179">
        <f t="shared" si="2"/>
        <v>0</v>
      </c>
      <c r="Q37" s="179">
        <f t="shared" si="3"/>
        <v>0</v>
      </c>
      <c r="R37" s="179">
        <f t="shared" si="4"/>
        <v>0</v>
      </c>
      <c r="S37" s="179">
        <f t="shared" si="5"/>
        <v>0</v>
      </c>
      <c r="T37" s="179">
        <f t="shared" si="6"/>
        <v>0</v>
      </c>
    </row>
    <row r="38" spans="1:20" x14ac:dyDescent="0.25">
      <c r="A38" s="12"/>
      <c r="B38" s="28"/>
      <c r="C38" s="12"/>
      <c r="D38" s="26"/>
      <c r="E38" s="12"/>
      <c r="F38" s="12"/>
      <c r="G38" s="12"/>
      <c r="H38" s="12"/>
      <c r="I38" s="12"/>
      <c r="J38" s="11">
        <f>IF(D38&gt;A_Stammdaten!$B$12,0,SUM(E38,F38,)-H38)</f>
        <v>0</v>
      </c>
      <c r="K38" s="12"/>
      <c r="L38" s="182">
        <f>IF(AND(A_Stammdaten!$B$12=D38,OR(B38="geleistete Anzahlungen und Anlagen im Bau des Sachanlagevermögens",B38="geleistete Anzahlungen auf immaterielle Vermögensgegenstände",B38="Grundstücke")),0,N38+M38)</f>
        <v>0</v>
      </c>
      <c r="M38" s="182">
        <f t="shared" si="0"/>
        <v>0</v>
      </c>
      <c r="N38" s="182">
        <f>IF(A_Stammdaten!$B$12=2023,D3_WAV!P38,IF(A_Stammdaten!$B$12=2024,D3_WAV!Q38, IF(A_Stammdaten!$B$12=2025,D3_WAV!R38,IF(A_Stammdaten!$B$12=2026,D3_WAV!S38,IF(A_Stammdaten!$B$12=2027,D3_WAV!T38)))))</f>
        <v>0</v>
      </c>
      <c r="O38" s="179">
        <f t="shared" si="1"/>
        <v>0</v>
      </c>
      <c r="P38" s="179">
        <f t="shared" si="2"/>
        <v>0</v>
      </c>
      <c r="Q38" s="179">
        <f t="shared" si="3"/>
        <v>0</v>
      </c>
      <c r="R38" s="179">
        <f t="shared" si="4"/>
        <v>0</v>
      </c>
      <c r="S38" s="179">
        <f t="shared" si="5"/>
        <v>0</v>
      </c>
      <c r="T38" s="179">
        <f t="shared" si="6"/>
        <v>0</v>
      </c>
    </row>
    <row r="39" spans="1:20" x14ac:dyDescent="0.25">
      <c r="A39" s="12"/>
      <c r="B39" s="28"/>
      <c r="C39" s="12"/>
      <c r="D39" s="26"/>
      <c r="E39" s="12"/>
      <c r="F39" s="12"/>
      <c r="G39" s="12"/>
      <c r="H39" s="12"/>
      <c r="I39" s="12"/>
      <c r="J39" s="11">
        <f>IF(D39&gt;A_Stammdaten!$B$12,0,SUM(E39,F39,)-H39)</f>
        <v>0</v>
      </c>
      <c r="K39" s="12"/>
      <c r="L39" s="182">
        <f>IF(AND(A_Stammdaten!$B$12=D39,OR(B39="geleistete Anzahlungen und Anlagen im Bau des Sachanlagevermögens",B39="geleistete Anzahlungen auf immaterielle Vermögensgegenstände",B39="Grundstücke")),0,N39+M39)</f>
        <v>0</v>
      </c>
      <c r="M39" s="182">
        <f t="shared" si="0"/>
        <v>0</v>
      </c>
      <c r="N39" s="182">
        <f>IF(A_Stammdaten!$B$12=2023,D3_WAV!P39,IF(A_Stammdaten!$B$12=2024,D3_WAV!Q39, IF(A_Stammdaten!$B$12=2025,D3_WAV!R39,IF(A_Stammdaten!$B$12=2026,D3_WAV!S39,IF(A_Stammdaten!$B$12=2027,D3_WAV!T39)))))</f>
        <v>0</v>
      </c>
      <c r="O39" s="179">
        <f t="shared" si="1"/>
        <v>0</v>
      </c>
      <c r="P39" s="179">
        <f t="shared" si="2"/>
        <v>0</v>
      </c>
      <c r="Q39" s="179">
        <f t="shared" si="3"/>
        <v>0</v>
      </c>
      <c r="R39" s="179">
        <f t="shared" si="4"/>
        <v>0</v>
      </c>
      <c r="S39" s="179">
        <f t="shared" si="5"/>
        <v>0</v>
      </c>
      <c r="T39" s="179">
        <f t="shared" si="6"/>
        <v>0</v>
      </c>
    </row>
    <row r="40" spans="1:20" x14ac:dyDescent="0.25">
      <c r="A40" s="12"/>
      <c r="B40" s="28"/>
      <c r="C40" s="12"/>
      <c r="D40" s="26"/>
      <c r="E40" s="12"/>
      <c r="F40" s="12"/>
      <c r="G40" s="12"/>
      <c r="H40" s="12"/>
      <c r="I40" s="12"/>
      <c r="J40" s="11">
        <f>IF(D40&gt;A_Stammdaten!$B$12,0,SUM(E40,F40,)-H40)</f>
        <v>0</v>
      </c>
      <c r="K40" s="12"/>
      <c r="L40" s="182">
        <f>IF(AND(A_Stammdaten!$B$12=D40,OR(B40="geleistete Anzahlungen und Anlagen im Bau des Sachanlagevermögens",B40="geleistete Anzahlungen auf immaterielle Vermögensgegenstände",B40="Grundstücke")),0,N40+M40)</f>
        <v>0</v>
      </c>
      <c r="M40" s="182">
        <f t="shared" si="0"/>
        <v>0</v>
      </c>
      <c r="N40" s="182">
        <f>IF(A_Stammdaten!$B$12=2023,D3_WAV!P40,IF(A_Stammdaten!$B$12=2024,D3_WAV!Q40, IF(A_Stammdaten!$B$12=2025,D3_WAV!R40,IF(A_Stammdaten!$B$12=2026,D3_WAV!S40,IF(A_Stammdaten!$B$12=2027,D3_WAV!T40)))))</f>
        <v>0</v>
      </c>
      <c r="O40" s="179">
        <f t="shared" si="1"/>
        <v>0</v>
      </c>
      <c r="P40" s="179">
        <f t="shared" si="2"/>
        <v>0</v>
      </c>
      <c r="Q40" s="179">
        <f t="shared" si="3"/>
        <v>0</v>
      </c>
      <c r="R40" s="179">
        <f t="shared" si="4"/>
        <v>0</v>
      </c>
      <c r="S40" s="179">
        <f t="shared" si="5"/>
        <v>0</v>
      </c>
      <c r="T40" s="179">
        <f t="shared" si="6"/>
        <v>0</v>
      </c>
    </row>
    <row r="41" spans="1:20" x14ac:dyDescent="0.25">
      <c r="A41" s="12"/>
      <c r="B41" s="28"/>
      <c r="C41" s="12"/>
      <c r="D41" s="26"/>
      <c r="E41" s="12"/>
      <c r="F41" s="12"/>
      <c r="G41" s="12"/>
      <c r="H41" s="12"/>
      <c r="I41" s="12"/>
      <c r="J41" s="11">
        <f>IF(D41&gt;A_Stammdaten!$B$12,0,SUM(E41,F41,)-H41)</f>
        <v>0</v>
      </c>
      <c r="K41" s="12"/>
      <c r="L41" s="182">
        <f>IF(AND(A_Stammdaten!$B$12=D41,OR(B41="geleistete Anzahlungen und Anlagen im Bau des Sachanlagevermögens",B41="geleistete Anzahlungen auf immaterielle Vermögensgegenstände",B41="Grundstücke")),0,N41+M41)</f>
        <v>0</v>
      </c>
      <c r="M41" s="182">
        <f t="shared" si="0"/>
        <v>0</v>
      </c>
      <c r="N41" s="182">
        <f>IF(A_Stammdaten!$B$12=2023,D3_WAV!P41,IF(A_Stammdaten!$B$12=2024,D3_WAV!Q41, IF(A_Stammdaten!$B$12=2025,D3_WAV!R41,IF(A_Stammdaten!$B$12=2026,D3_WAV!S41,IF(A_Stammdaten!$B$12=2027,D3_WAV!T41)))))</f>
        <v>0</v>
      </c>
      <c r="O41" s="179">
        <f t="shared" si="1"/>
        <v>0</v>
      </c>
      <c r="P41" s="179">
        <f t="shared" si="2"/>
        <v>0</v>
      </c>
      <c r="Q41" s="179">
        <f t="shared" si="3"/>
        <v>0</v>
      </c>
      <c r="R41" s="179">
        <f t="shared" si="4"/>
        <v>0</v>
      </c>
      <c r="S41" s="179">
        <f t="shared" si="5"/>
        <v>0</v>
      </c>
      <c r="T41" s="179">
        <f t="shared" si="6"/>
        <v>0</v>
      </c>
    </row>
    <row r="42" spans="1:20" x14ac:dyDescent="0.25">
      <c r="A42" s="12"/>
      <c r="B42" s="28"/>
      <c r="C42" s="12"/>
      <c r="D42" s="26"/>
      <c r="E42" s="12"/>
      <c r="F42" s="12"/>
      <c r="G42" s="12"/>
      <c r="H42" s="12"/>
      <c r="I42" s="12"/>
      <c r="J42" s="11">
        <f>IF(D42&gt;A_Stammdaten!$B$12,0,SUM(E42,F42,)-H42)</f>
        <v>0</v>
      </c>
      <c r="K42" s="12"/>
      <c r="L42" s="182">
        <f>IF(AND(A_Stammdaten!$B$12=D42,OR(B42="geleistete Anzahlungen und Anlagen im Bau des Sachanlagevermögens",B42="geleistete Anzahlungen auf immaterielle Vermögensgegenstände",B42="Grundstücke")),0,N42+M42)</f>
        <v>0</v>
      </c>
      <c r="M42" s="182">
        <f t="shared" si="0"/>
        <v>0</v>
      </c>
      <c r="N42" s="182">
        <f>IF(A_Stammdaten!$B$12=2023,D3_WAV!P42,IF(A_Stammdaten!$B$12=2024,D3_WAV!Q42, IF(A_Stammdaten!$B$12=2025,D3_WAV!R42,IF(A_Stammdaten!$B$12=2026,D3_WAV!S42,IF(A_Stammdaten!$B$12=2027,D3_WAV!T42)))))</f>
        <v>0</v>
      </c>
      <c r="O42" s="179">
        <f t="shared" si="1"/>
        <v>0</v>
      </c>
      <c r="P42" s="179">
        <f t="shared" si="2"/>
        <v>0</v>
      </c>
      <c r="Q42" s="179">
        <f t="shared" si="3"/>
        <v>0</v>
      </c>
      <c r="R42" s="179">
        <f t="shared" si="4"/>
        <v>0</v>
      </c>
      <c r="S42" s="179">
        <f t="shared" si="5"/>
        <v>0</v>
      </c>
      <c r="T42" s="179">
        <f t="shared" si="6"/>
        <v>0</v>
      </c>
    </row>
    <row r="43" spans="1:20" x14ac:dyDescent="0.25">
      <c r="A43" s="12"/>
      <c r="B43" s="28"/>
      <c r="C43" s="12"/>
      <c r="D43" s="26"/>
      <c r="E43" s="12"/>
      <c r="F43" s="12"/>
      <c r="G43" s="12"/>
      <c r="H43" s="12"/>
      <c r="I43" s="12"/>
      <c r="J43" s="11">
        <f>IF(D43&gt;A_Stammdaten!$B$12,0,SUM(E43,F43,)-H43)</f>
        <v>0</v>
      </c>
      <c r="K43" s="12"/>
      <c r="L43" s="182">
        <f>IF(AND(A_Stammdaten!$B$12=D43,OR(B43="geleistete Anzahlungen und Anlagen im Bau des Sachanlagevermögens",B43="geleistete Anzahlungen auf immaterielle Vermögensgegenstände",B43="Grundstücke")),0,N43+M43)</f>
        <v>0</v>
      </c>
      <c r="M43" s="182">
        <f t="shared" si="0"/>
        <v>0</v>
      </c>
      <c r="N43" s="182">
        <f>IF(A_Stammdaten!$B$12=2023,D3_WAV!P43,IF(A_Stammdaten!$B$12=2024,D3_WAV!Q43, IF(A_Stammdaten!$B$12=2025,D3_WAV!R43,IF(A_Stammdaten!$B$12=2026,D3_WAV!S43,IF(A_Stammdaten!$B$12=2027,D3_WAV!T43)))))</f>
        <v>0</v>
      </c>
      <c r="O43" s="179">
        <f t="shared" si="1"/>
        <v>0</v>
      </c>
      <c r="P43" s="179">
        <f t="shared" si="2"/>
        <v>0</v>
      </c>
      <c r="Q43" s="179">
        <f t="shared" si="3"/>
        <v>0</v>
      </c>
      <c r="R43" s="179">
        <f t="shared" si="4"/>
        <v>0</v>
      </c>
      <c r="S43" s="179">
        <f t="shared" si="5"/>
        <v>0</v>
      </c>
      <c r="T43" s="179">
        <f t="shared" si="6"/>
        <v>0</v>
      </c>
    </row>
    <row r="44" spans="1:20" x14ac:dyDescent="0.25">
      <c r="A44" s="12"/>
      <c r="B44" s="28"/>
      <c r="C44" s="12"/>
      <c r="D44" s="26"/>
      <c r="E44" s="12"/>
      <c r="F44" s="12"/>
      <c r="G44" s="12"/>
      <c r="H44" s="12"/>
      <c r="I44" s="12"/>
      <c r="J44" s="11">
        <f>IF(D44&gt;A_Stammdaten!$B$12,0,SUM(E44,F44,)-H44)</f>
        <v>0</v>
      </c>
      <c r="K44" s="12"/>
      <c r="L44" s="182">
        <f>IF(AND(A_Stammdaten!$B$12=D44,OR(B44="geleistete Anzahlungen und Anlagen im Bau des Sachanlagevermögens",B44="geleistete Anzahlungen auf immaterielle Vermögensgegenstände",B44="Grundstücke")),0,N44+M44)</f>
        <v>0</v>
      </c>
      <c r="M44" s="182">
        <f t="shared" si="0"/>
        <v>0</v>
      </c>
      <c r="N44" s="182">
        <f>IF(A_Stammdaten!$B$12=2023,D3_WAV!P44,IF(A_Stammdaten!$B$12=2024,D3_WAV!Q44, IF(A_Stammdaten!$B$12=2025,D3_WAV!R44,IF(A_Stammdaten!$B$12=2026,D3_WAV!S44,IF(A_Stammdaten!$B$12=2027,D3_WAV!T44)))))</f>
        <v>0</v>
      </c>
      <c r="O44" s="179">
        <f t="shared" si="1"/>
        <v>0</v>
      </c>
      <c r="P44" s="179">
        <f t="shared" si="2"/>
        <v>0</v>
      </c>
      <c r="Q44" s="179">
        <f t="shared" si="3"/>
        <v>0</v>
      </c>
      <c r="R44" s="179">
        <f t="shared" si="4"/>
        <v>0</v>
      </c>
      <c r="S44" s="179">
        <f t="shared" si="5"/>
        <v>0</v>
      </c>
      <c r="T44" s="179">
        <f t="shared" si="6"/>
        <v>0</v>
      </c>
    </row>
    <row r="45" spans="1:20" x14ac:dyDescent="0.25">
      <c r="A45" s="12"/>
      <c r="B45" s="28"/>
      <c r="C45" s="12"/>
      <c r="D45" s="26"/>
      <c r="E45" s="12"/>
      <c r="F45" s="12"/>
      <c r="G45" s="12"/>
      <c r="H45" s="12"/>
      <c r="I45" s="12"/>
      <c r="J45" s="11">
        <f>IF(D45&gt;A_Stammdaten!$B$12,0,SUM(E45,F45,)-H45)</f>
        <v>0</v>
      </c>
      <c r="K45" s="12"/>
      <c r="L45" s="182">
        <f>IF(AND(A_Stammdaten!$B$12=D45,OR(B45="geleistete Anzahlungen und Anlagen im Bau des Sachanlagevermögens",B45="geleistete Anzahlungen auf immaterielle Vermögensgegenstände",B45="Grundstücke")),0,N45+M45)</f>
        <v>0</v>
      </c>
      <c r="M45" s="182">
        <f t="shared" si="0"/>
        <v>0</v>
      </c>
      <c r="N45" s="182">
        <f>IF(A_Stammdaten!$B$12=2023,D3_WAV!P45,IF(A_Stammdaten!$B$12=2024,D3_WAV!Q45, IF(A_Stammdaten!$B$12=2025,D3_WAV!R45,IF(A_Stammdaten!$B$12=2026,D3_WAV!S45,IF(A_Stammdaten!$B$12=2027,D3_WAV!T45)))))</f>
        <v>0</v>
      </c>
      <c r="O45" s="179">
        <f t="shared" si="1"/>
        <v>0</v>
      </c>
      <c r="P45" s="179">
        <f t="shared" si="2"/>
        <v>0</v>
      </c>
      <c r="Q45" s="179">
        <f t="shared" si="3"/>
        <v>0</v>
      </c>
      <c r="R45" s="179">
        <f t="shared" si="4"/>
        <v>0</v>
      </c>
      <c r="S45" s="179">
        <f t="shared" si="5"/>
        <v>0</v>
      </c>
      <c r="T45" s="179">
        <f t="shared" si="6"/>
        <v>0</v>
      </c>
    </row>
    <row r="46" spans="1:20" x14ac:dyDescent="0.25">
      <c r="A46" s="12"/>
      <c r="B46" s="28"/>
      <c r="C46" s="12"/>
      <c r="D46" s="26"/>
      <c r="E46" s="12"/>
      <c r="F46" s="12"/>
      <c r="G46" s="12"/>
      <c r="H46" s="12"/>
      <c r="I46" s="12"/>
      <c r="J46" s="11">
        <f>IF(D46&gt;A_Stammdaten!$B$12,0,SUM(E46,F46,)-H46)</f>
        <v>0</v>
      </c>
      <c r="K46" s="12"/>
      <c r="L46" s="182">
        <f>IF(AND(A_Stammdaten!$B$12=D46,OR(B46="geleistete Anzahlungen und Anlagen im Bau des Sachanlagevermögens",B46="geleistete Anzahlungen auf immaterielle Vermögensgegenstände",B46="Grundstücke")),0,N46+M46)</f>
        <v>0</v>
      </c>
      <c r="M46" s="182">
        <f t="shared" si="0"/>
        <v>0</v>
      </c>
      <c r="N46" s="182">
        <f>IF(A_Stammdaten!$B$12=2023,D3_WAV!P46,IF(A_Stammdaten!$B$12=2024,D3_WAV!Q46, IF(A_Stammdaten!$B$12=2025,D3_WAV!R46,IF(A_Stammdaten!$B$12=2026,D3_WAV!S46,IF(A_Stammdaten!$B$12=2027,D3_WAV!T46)))))</f>
        <v>0</v>
      </c>
      <c r="O46" s="179">
        <f t="shared" si="1"/>
        <v>0</v>
      </c>
      <c r="P46" s="179">
        <f t="shared" si="2"/>
        <v>0</v>
      </c>
      <c r="Q46" s="179">
        <f t="shared" si="3"/>
        <v>0</v>
      </c>
      <c r="R46" s="179">
        <f t="shared" si="4"/>
        <v>0</v>
      </c>
      <c r="S46" s="179">
        <f t="shared" si="5"/>
        <v>0</v>
      </c>
      <c r="T46" s="179">
        <f t="shared" si="6"/>
        <v>0</v>
      </c>
    </row>
    <row r="47" spans="1:20" x14ac:dyDescent="0.25">
      <c r="A47" s="12"/>
      <c r="B47" s="28"/>
      <c r="C47" s="12"/>
      <c r="D47" s="26"/>
      <c r="E47" s="12"/>
      <c r="F47" s="12"/>
      <c r="G47" s="12"/>
      <c r="H47" s="12"/>
      <c r="I47" s="12"/>
      <c r="J47" s="11">
        <f>IF(D47&gt;A_Stammdaten!$B$12,0,SUM(E47,F47,)-H47)</f>
        <v>0</v>
      </c>
      <c r="K47" s="12"/>
      <c r="L47" s="182">
        <f>IF(AND(A_Stammdaten!$B$12=D47,OR(B47="geleistete Anzahlungen und Anlagen im Bau des Sachanlagevermögens",B47="geleistete Anzahlungen auf immaterielle Vermögensgegenstände",B47="Grundstücke")),0,N47+M47)</f>
        <v>0</v>
      </c>
      <c r="M47" s="182">
        <f t="shared" si="0"/>
        <v>0</v>
      </c>
      <c r="N47" s="182">
        <f>IF(A_Stammdaten!$B$12=2023,D3_WAV!P47,IF(A_Stammdaten!$B$12=2024,D3_WAV!Q47, IF(A_Stammdaten!$B$12=2025,D3_WAV!R47,IF(A_Stammdaten!$B$12=2026,D3_WAV!S47,IF(A_Stammdaten!$B$12=2027,D3_WAV!T47)))))</f>
        <v>0</v>
      </c>
      <c r="O47" s="179">
        <f t="shared" si="1"/>
        <v>0</v>
      </c>
      <c r="P47" s="179">
        <f t="shared" si="2"/>
        <v>0</v>
      </c>
      <c r="Q47" s="179">
        <f t="shared" si="3"/>
        <v>0</v>
      </c>
      <c r="R47" s="179">
        <f t="shared" si="4"/>
        <v>0</v>
      </c>
      <c r="S47" s="179">
        <f t="shared" si="5"/>
        <v>0</v>
      </c>
      <c r="T47" s="179">
        <f t="shared" si="6"/>
        <v>0</v>
      </c>
    </row>
    <row r="48" spans="1:20" x14ac:dyDescent="0.25">
      <c r="A48" s="12"/>
      <c r="B48" s="28"/>
      <c r="C48" s="12"/>
      <c r="D48" s="26"/>
      <c r="E48" s="12"/>
      <c r="F48" s="12"/>
      <c r="G48" s="12"/>
      <c r="H48" s="12"/>
      <c r="I48" s="12"/>
      <c r="J48" s="11">
        <f>IF(D48&gt;A_Stammdaten!$B$12,0,SUM(E48,F48,)-H48)</f>
        <v>0</v>
      </c>
      <c r="K48" s="12"/>
      <c r="L48" s="182">
        <f>IF(AND(A_Stammdaten!$B$12=D48,OR(B48="geleistete Anzahlungen und Anlagen im Bau des Sachanlagevermögens",B48="geleistete Anzahlungen auf immaterielle Vermögensgegenstände",B48="Grundstücke")),0,N48+M48)</f>
        <v>0</v>
      </c>
      <c r="M48" s="182">
        <f t="shared" si="0"/>
        <v>0</v>
      </c>
      <c r="N48" s="182">
        <f>IF(A_Stammdaten!$B$12=2023,D3_WAV!P48,IF(A_Stammdaten!$B$12=2024,D3_WAV!Q48, IF(A_Stammdaten!$B$12=2025,D3_WAV!R48,IF(A_Stammdaten!$B$12=2026,D3_WAV!S48,IF(A_Stammdaten!$B$12=2027,D3_WAV!T48)))))</f>
        <v>0</v>
      </c>
      <c r="O48" s="179">
        <f t="shared" si="1"/>
        <v>0</v>
      </c>
      <c r="P48" s="179">
        <f t="shared" si="2"/>
        <v>0</v>
      </c>
      <c r="Q48" s="179">
        <f t="shared" si="3"/>
        <v>0</v>
      </c>
      <c r="R48" s="179">
        <f t="shared" si="4"/>
        <v>0</v>
      </c>
      <c r="S48" s="179">
        <f t="shared" si="5"/>
        <v>0</v>
      </c>
      <c r="T48" s="179">
        <f t="shared" si="6"/>
        <v>0</v>
      </c>
    </row>
    <row r="49" spans="1:20" x14ac:dyDescent="0.25">
      <c r="A49" s="12"/>
      <c r="B49" s="28"/>
      <c r="C49" s="12"/>
      <c r="D49" s="26"/>
      <c r="E49" s="12"/>
      <c r="F49" s="12"/>
      <c r="G49" s="12"/>
      <c r="H49" s="12"/>
      <c r="I49" s="12"/>
      <c r="J49" s="11">
        <f>IF(D49&gt;A_Stammdaten!$B$12,0,SUM(E49,F49,)-H49)</f>
        <v>0</v>
      </c>
      <c r="K49" s="12"/>
      <c r="L49" s="182">
        <f>IF(AND(A_Stammdaten!$B$12=D49,OR(B49="geleistete Anzahlungen und Anlagen im Bau des Sachanlagevermögens",B49="geleistete Anzahlungen auf immaterielle Vermögensgegenstände",B49="Grundstücke")),0,N49+M49)</f>
        <v>0</v>
      </c>
      <c r="M49" s="182">
        <f t="shared" si="0"/>
        <v>0</v>
      </c>
      <c r="N49" s="182">
        <f>IF(A_Stammdaten!$B$12=2023,D3_WAV!P49,IF(A_Stammdaten!$B$12=2024,D3_WAV!Q49, IF(A_Stammdaten!$B$12=2025,D3_WAV!R49,IF(A_Stammdaten!$B$12=2026,D3_WAV!S49,IF(A_Stammdaten!$B$12=2027,D3_WAV!T49)))))</f>
        <v>0</v>
      </c>
      <c r="O49" s="179">
        <f t="shared" si="1"/>
        <v>0</v>
      </c>
      <c r="P49" s="179">
        <f t="shared" si="2"/>
        <v>0</v>
      </c>
      <c r="Q49" s="179">
        <f t="shared" si="3"/>
        <v>0</v>
      </c>
      <c r="R49" s="179">
        <f t="shared" si="4"/>
        <v>0</v>
      </c>
      <c r="S49" s="179">
        <f t="shared" si="5"/>
        <v>0</v>
      </c>
      <c r="T49" s="179">
        <f t="shared" si="6"/>
        <v>0</v>
      </c>
    </row>
    <row r="50" spans="1:20" x14ac:dyDescent="0.25">
      <c r="A50" s="12"/>
      <c r="B50" s="28"/>
      <c r="C50" s="12"/>
      <c r="D50" s="26"/>
      <c r="E50" s="12"/>
      <c r="F50" s="12"/>
      <c r="G50" s="12"/>
      <c r="H50" s="12"/>
      <c r="I50" s="12"/>
      <c r="J50" s="11">
        <f>IF(D50&gt;A_Stammdaten!$B$12,0,SUM(E50,F50,)-H50)</f>
        <v>0</v>
      </c>
      <c r="K50" s="12"/>
      <c r="L50" s="182">
        <f>IF(AND(A_Stammdaten!$B$12=D50,OR(B50="geleistete Anzahlungen und Anlagen im Bau des Sachanlagevermögens",B50="geleistete Anzahlungen auf immaterielle Vermögensgegenstände",B50="Grundstücke")),0,N50+M50)</f>
        <v>0</v>
      </c>
      <c r="M50" s="182">
        <f t="shared" si="0"/>
        <v>0</v>
      </c>
      <c r="N50" s="182">
        <f>IF(A_Stammdaten!$B$12=2023,D3_WAV!P50,IF(A_Stammdaten!$B$12=2024,D3_WAV!Q50, IF(A_Stammdaten!$B$12=2025,D3_WAV!R50,IF(A_Stammdaten!$B$12=2026,D3_WAV!S50,IF(A_Stammdaten!$B$12=2027,D3_WAV!T50)))))</f>
        <v>0</v>
      </c>
      <c r="O50" s="179">
        <f t="shared" si="1"/>
        <v>0</v>
      </c>
      <c r="P50" s="179">
        <f t="shared" si="2"/>
        <v>0</v>
      </c>
      <c r="Q50" s="179">
        <f t="shared" si="3"/>
        <v>0</v>
      </c>
      <c r="R50" s="179">
        <f t="shared" si="4"/>
        <v>0</v>
      </c>
      <c r="S50" s="179">
        <f t="shared" si="5"/>
        <v>0</v>
      </c>
      <c r="T50" s="179">
        <f t="shared" si="6"/>
        <v>0</v>
      </c>
    </row>
  </sheetData>
  <sheetProtection formatCells="0" formatColumns="0" formatRows="0"/>
  <autoFilter ref="A5:N50" xr:uid="{00000000-0009-0000-0000-000005000000}"/>
  <mergeCells count="1">
    <mergeCell ref="P4:T4"/>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A_Stammdaten!$A$16:$A$18</xm:f>
          </x14:formula1>
          <xm:sqref>A6:A50</xm:sqref>
        </x14:dataValidation>
        <x14:dataValidation type="list" allowBlank="1" showInputMessage="1" showErrorMessage="1" xr:uid="{0A8B4D0C-D926-4E9C-91D4-D4BCF6A40F24}">
          <x14:formula1>
            <xm:f>Listen!$I$2:$I$7</xm:f>
          </x14:formula1>
          <xm:sqref>B6:B50</xm:sqref>
        </x14:dataValidation>
        <x14:dataValidation type="list" allowBlank="1" showInputMessage="1" showErrorMessage="1" xr:uid="{CC784CA6-2CA2-4FCD-8D90-03EF513F898B}">
          <x14:formula1>
            <xm:f>Listen!$M$2:$M$7</xm:f>
          </x14:formula1>
          <xm:sqref>D6:D50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tabColor theme="5" tint="0.39997558519241921"/>
  </sheetPr>
  <dimension ref="A1:AMJ37"/>
  <sheetViews>
    <sheetView zoomScale="90" zoomScaleNormal="90" workbookViewId="0">
      <selection activeCell="B4" sqref="B4"/>
    </sheetView>
  </sheetViews>
  <sheetFormatPr baseColWidth="10" defaultColWidth="11.42578125" defaultRowHeight="15" x14ac:dyDescent="0.25"/>
  <cols>
    <col min="1" max="1" width="24.5703125" style="49" customWidth="1"/>
    <col min="2" max="2" width="19" style="49" customWidth="1"/>
    <col min="3" max="3" width="108" style="49" customWidth="1"/>
    <col min="4" max="4" width="16.140625" style="49" customWidth="1"/>
    <col min="5" max="5" width="12.42578125" style="50" customWidth="1"/>
    <col min="6" max="1024" width="11.5703125" style="49" customWidth="1"/>
    <col min="1025" max="16384" width="11.42578125" style="54"/>
  </cols>
  <sheetData>
    <row r="1" spans="1:1024" ht="18.75" x14ac:dyDescent="0.3">
      <c r="A1" s="48" t="s">
        <v>111</v>
      </c>
      <c r="B1" s="48"/>
    </row>
    <row r="3" spans="1:1024" x14ac:dyDescent="0.25">
      <c r="A3" s="64" t="s">
        <v>66</v>
      </c>
      <c r="B3" s="64" t="s">
        <v>91</v>
      </c>
      <c r="C3" s="64" t="s">
        <v>92</v>
      </c>
    </row>
    <row r="4" spans="1:1024" ht="15.75" x14ac:dyDescent="0.25">
      <c r="A4" s="68" t="s">
        <v>93</v>
      </c>
      <c r="B4" s="69"/>
      <c r="C4" s="70"/>
      <c r="E4" s="51"/>
      <c r="F4" s="52"/>
    </row>
    <row r="5" spans="1:1024" ht="15.75" x14ac:dyDescent="0.25">
      <c r="A5" s="68" t="s">
        <v>93</v>
      </c>
      <c r="B5" s="69"/>
      <c r="C5" s="70"/>
      <c r="E5" s="51"/>
      <c r="F5" s="52"/>
    </row>
    <row r="6" spans="1:1024" ht="15.75" x14ac:dyDescent="0.25">
      <c r="A6" s="68" t="s">
        <v>93</v>
      </c>
      <c r="B6" s="69"/>
      <c r="C6" s="70"/>
      <c r="E6" s="51"/>
      <c r="F6" s="52"/>
    </row>
    <row r="7" spans="1:1024" ht="15.75" x14ac:dyDescent="0.25">
      <c r="A7" s="68" t="s">
        <v>93</v>
      </c>
      <c r="B7" s="69"/>
      <c r="C7" s="70"/>
      <c r="E7" s="51"/>
      <c r="F7" s="52"/>
    </row>
    <row r="8" spans="1:1024" ht="15.75" x14ac:dyDescent="0.25">
      <c r="A8" s="68" t="s">
        <v>93</v>
      </c>
      <c r="B8" s="69"/>
      <c r="C8" s="70"/>
      <c r="E8" s="51"/>
      <c r="F8" s="52"/>
    </row>
    <row r="9" spans="1:1024" ht="15.75" x14ac:dyDescent="0.25">
      <c r="A9" s="68" t="s">
        <v>93</v>
      </c>
      <c r="B9" s="69"/>
      <c r="C9" s="70"/>
      <c r="E9" s="51"/>
      <c r="F9" s="52"/>
    </row>
    <row r="10" spans="1:1024" ht="15.75" x14ac:dyDescent="0.25">
      <c r="A10" s="68" t="s">
        <v>93</v>
      </c>
      <c r="B10" s="69"/>
      <c r="C10" s="70"/>
      <c r="D10" s="54"/>
      <c r="E10" s="51"/>
      <c r="F10" s="52"/>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Y10" s="54"/>
      <c r="IZ10" s="54"/>
      <c r="JA10" s="54"/>
      <c r="JB10" s="54"/>
      <c r="JC10" s="54"/>
      <c r="JD10" s="54"/>
      <c r="JE10" s="54"/>
      <c r="JF10" s="54"/>
      <c r="JG10" s="54"/>
      <c r="JH10" s="54"/>
      <c r="JI10" s="54"/>
      <c r="JJ10" s="54"/>
      <c r="JK10" s="54"/>
      <c r="JL10" s="54"/>
      <c r="JM10" s="54"/>
      <c r="JN10" s="54"/>
      <c r="JO10" s="54"/>
      <c r="JP10" s="54"/>
      <c r="JQ10" s="54"/>
      <c r="JR10" s="54"/>
      <c r="JS10" s="54"/>
      <c r="JT10" s="54"/>
      <c r="JU10" s="54"/>
      <c r="JV10" s="54"/>
      <c r="JW10" s="54"/>
      <c r="JX10" s="54"/>
      <c r="JY10" s="54"/>
      <c r="JZ10" s="54"/>
      <c r="KA10" s="54"/>
      <c r="KB10" s="54"/>
      <c r="KC10" s="54"/>
      <c r="KD10" s="54"/>
      <c r="KE10" s="54"/>
      <c r="KF10" s="54"/>
      <c r="KG10" s="54"/>
      <c r="KH10" s="54"/>
      <c r="KI10" s="54"/>
      <c r="KJ10" s="54"/>
      <c r="KK10" s="54"/>
      <c r="KL10" s="54"/>
      <c r="KM10" s="54"/>
      <c r="KN10" s="54"/>
      <c r="KO10" s="54"/>
      <c r="KP10" s="54"/>
      <c r="KQ10" s="54"/>
      <c r="KR10" s="54"/>
      <c r="KS10" s="54"/>
      <c r="KT10" s="54"/>
      <c r="KU10" s="54"/>
      <c r="KV10" s="54"/>
      <c r="KW10" s="54"/>
      <c r="KX10" s="54"/>
      <c r="KY10" s="54"/>
      <c r="KZ10" s="54"/>
      <c r="LA10" s="54"/>
      <c r="LB10" s="54"/>
      <c r="LC10" s="54"/>
      <c r="LD10" s="54"/>
      <c r="LE10" s="54"/>
      <c r="LF10" s="54"/>
      <c r="LG10" s="54"/>
      <c r="LH10" s="54"/>
      <c r="LI10" s="54"/>
      <c r="LJ10" s="54"/>
      <c r="LK10" s="54"/>
      <c r="LL10" s="54"/>
      <c r="LM10" s="54"/>
      <c r="LN10" s="54"/>
      <c r="LO10" s="54"/>
      <c r="LP10" s="54"/>
      <c r="LQ10" s="54"/>
      <c r="LR10" s="54"/>
      <c r="LS10" s="54"/>
      <c r="LT10" s="54"/>
      <c r="LU10" s="54"/>
      <c r="LV10" s="54"/>
      <c r="LW10" s="54"/>
      <c r="LX10" s="54"/>
      <c r="LY10" s="54"/>
      <c r="LZ10" s="54"/>
      <c r="MA10" s="54"/>
      <c r="MB10" s="54"/>
      <c r="MC10" s="54"/>
      <c r="MD10" s="54"/>
      <c r="ME10" s="54"/>
      <c r="MF10" s="54"/>
      <c r="MG10" s="54"/>
      <c r="MH10" s="54"/>
      <c r="MI10" s="54"/>
      <c r="MJ10" s="54"/>
      <c r="MK10" s="54"/>
      <c r="ML10" s="54"/>
      <c r="MM10" s="54"/>
      <c r="MN10" s="54"/>
      <c r="MO10" s="54"/>
      <c r="MP10" s="54"/>
      <c r="MQ10" s="54"/>
      <c r="MR10" s="54"/>
      <c r="MS10" s="54"/>
      <c r="MT10" s="54"/>
      <c r="MU10" s="54"/>
      <c r="MV10" s="54"/>
      <c r="MW10" s="54"/>
      <c r="MX10" s="54"/>
      <c r="MY10" s="54"/>
      <c r="MZ10" s="54"/>
      <c r="NA10" s="54"/>
      <c r="NB10" s="54"/>
      <c r="NC10" s="54"/>
      <c r="ND10" s="54"/>
      <c r="NE10" s="54"/>
      <c r="NF10" s="54"/>
      <c r="NG10" s="54"/>
      <c r="NH10" s="54"/>
      <c r="NI10" s="54"/>
      <c r="NJ10" s="54"/>
      <c r="NK10" s="54"/>
      <c r="NL10" s="54"/>
      <c r="NM10" s="54"/>
      <c r="NN10" s="54"/>
      <c r="NO10" s="54"/>
      <c r="NP10" s="54"/>
      <c r="NQ10" s="54"/>
      <c r="NR10" s="54"/>
      <c r="NS10" s="54"/>
      <c r="NT10" s="54"/>
      <c r="NU10" s="54"/>
      <c r="NV10" s="54"/>
      <c r="NW10" s="54"/>
      <c r="NX10" s="54"/>
      <c r="NY10" s="54"/>
      <c r="NZ10" s="54"/>
      <c r="OA10" s="54"/>
      <c r="OB10" s="54"/>
      <c r="OC10" s="54"/>
      <c r="OD10" s="54"/>
      <c r="OE10" s="54"/>
      <c r="OF10" s="54"/>
      <c r="OG10" s="54"/>
      <c r="OH10" s="54"/>
      <c r="OI10" s="54"/>
      <c r="OJ10" s="54"/>
      <c r="OK10" s="54"/>
      <c r="OL10" s="54"/>
      <c r="OM10" s="54"/>
      <c r="ON10" s="54"/>
      <c r="OO10" s="54"/>
      <c r="OP10" s="54"/>
      <c r="OQ10" s="54"/>
      <c r="OR10" s="54"/>
      <c r="OS10" s="54"/>
      <c r="OT10" s="54"/>
      <c r="OU10" s="54"/>
      <c r="OV10" s="54"/>
      <c r="OW10" s="54"/>
      <c r="OX10" s="54"/>
      <c r="OY10" s="54"/>
      <c r="OZ10" s="54"/>
      <c r="PA10" s="54"/>
      <c r="PB10" s="54"/>
      <c r="PC10" s="54"/>
      <c r="PD10" s="54"/>
      <c r="PE10" s="54"/>
      <c r="PF10" s="54"/>
      <c r="PG10" s="54"/>
      <c r="PH10" s="54"/>
      <c r="PI10" s="54"/>
      <c r="PJ10" s="54"/>
      <c r="PK10" s="54"/>
      <c r="PL10" s="54"/>
      <c r="PM10" s="54"/>
      <c r="PN10" s="54"/>
      <c r="PO10" s="54"/>
      <c r="PP10" s="54"/>
      <c r="PQ10" s="54"/>
      <c r="PR10" s="54"/>
      <c r="PS10" s="54"/>
      <c r="PT10" s="54"/>
      <c r="PU10" s="54"/>
      <c r="PV10" s="54"/>
      <c r="PW10" s="54"/>
      <c r="PX10" s="54"/>
      <c r="PY10" s="54"/>
      <c r="PZ10" s="54"/>
      <c r="QA10" s="54"/>
      <c r="QB10" s="54"/>
      <c r="QC10" s="54"/>
      <c r="QD10" s="54"/>
      <c r="QE10" s="54"/>
      <c r="QF10" s="54"/>
      <c r="QG10" s="54"/>
      <c r="QH10" s="54"/>
      <c r="QI10" s="54"/>
      <c r="QJ10" s="54"/>
      <c r="QK10" s="54"/>
      <c r="QL10" s="54"/>
      <c r="QM10" s="54"/>
      <c r="QN10" s="54"/>
      <c r="QO10" s="54"/>
      <c r="QP10" s="54"/>
      <c r="QQ10" s="54"/>
      <c r="QR10" s="54"/>
      <c r="QS10" s="54"/>
      <c r="QT10" s="54"/>
      <c r="QU10" s="54"/>
      <c r="QV10" s="54"/>
      <c r="QW10" s="54"/>
      <c r="QX10" s="54"/>
      <c r="QY10" s="54"/>
      <c r="QZ10" s="54"/>
      <c r="RA10" s="54"/>
      <c r="RB10" s="54"/>
      <c r="RC10" s="54"/>
      <c r="RD10" s="54"/>
      <c r="RE10" s="54"/>
      <c r="RF10" s="54"/>
      <c r="RG10" s="54"/>
      <c r="RH10" s="54"/>
      <c r="RI10" s="54"/>
      <c r="RJ10" s="54"/>
      <c r="RK10" s="54"/>
      <c r="RL10" s="54"/>
      <c r="RM10" s="54"/>
      <c r="RN10" s="54"/>
      <c r="RO10" s="54"/>
      <c r="RP10" s="54"/>
      <c r="RQ10" s="54"/>
      <c r="RR10" s="54"/>
      <c r="RS10" s="54"/>
      <c r="RT10" s="54"/>
      <c r="RU10" s="54"/>
      <c r="RV10" s="54"/>
      <c r="RW10" s="54"/>
      <c r="RX10" s="54"/>
      <c r="RY10" s="54"/>
      <c r="RZ10" s="54"/>
      <c r="SA10" s="54"/>
      <c r="SB10" s="54"/>
      <c r="SC10" s="54"/>
      <c r="SD10" s="54"/>
      <c r="SE10" s="54"/>
      <c r="SF10" s="54"/>
      <c r="SG10" s="54"/>
      <c r="SH10" s="54"/>
      <c r="SI10" s="54"/>
      <c r="SJ10" s="54"/>
      <c r="SK10" s="54"/>
      <c r="SL10" s="54"/>
      <c r="SM10" s="54"/>
      <c r="SN10" s="54"/>
      <c r="SO10" s="54"/>
      <c r="SP10" s="54"/>
      <c r="SQ10" s="54"/>
      <c r="SR10" s="54"/>
      <c r="SS10" s="54"/>
      <c r="ST10" s="54"/>
      <c r="SU10" s="54"/>
      <c r="SV10" s="54"/>
      <c r="SW10" s="54"/>
      <c r="SX10" s="54"/>
      <c r="SY10" s="54"/>
      <c r="SZ10" s="54"/>
      <c r="TA10" s="54"/>
      <c r="TB10" s="54"/>
      <c r="TC10" s="54"/>
      <c r="TD10" s="54"/>
      <c r="TE10" s="54"/>
      <c r="TF10" s="54"/>
      <c r="TG10" s="54"/>
      <c r="TH10" s="54"/>
      <c r="TI10" s="54"/>
      <c r="TJ10" s="54"/>
      <c r="TK10" s="54"/>
      <c r="TL10" s="54"/>
      <c r="TM10" s="54"/>
      <c r="TN10" s="54"/>
      <c r="TO10" s="54"/>
      <c r="TP10" s="54"/>
      <c r="TQ10" s="54"/>
      <c r="TR10" s="54"/>
      <c r="TS10" s="54"/>
      <c r="TT10" s="54"/>
      <c r="TU10" s="54"/>
      <c r="TV10" s="54"/>
      <c r="TW10" s="54"/>
      <c r="TX10" s="54"/>
      <c r="TY10" s="54"/>
      <c r="TZ10" s="54"/>
      <c r="UA10" s="54"/>
      <c r="UB10" s="54"/>
      <c r="UC10" s="54"/>
      <c r="UD10" s="54"/>
      <c r="UE10" s="54"/>
      <c r="UF10" s="54"/>
      <c r="UG10" s="54"/>
      <c r="UH10" s="54"/>
      <c r="UI10" s="54"/>
      <c r="UJ10" s="54"/>
      <c r="UK10" s="54"/>
      <c r="UL10" s="54"/>
      <c r="UM10" s="54"/>
      <c r="UN10" s="54"/>
      <c r="UO10" s="54"/>
      <c r="UP10" s="54"/>
      <c r="UQ10" s="54"/>
      <c r="UR10" s="54"/>
      <c r="US10" s="54"/>
      <c r="UT10" s="54"/>
      <c r="UU10" s="54"/>
      <c r="UV10" s="54"/>
      <c r="UW10" s="54"/>
      <c r="UX10" s="54"/>
      <c r="UY10" s="54"/>
      <c r="UZ10" s="54"/>
      <c r="VA10" s="54"/>
      <c r="VB10" s="54"/>
      <c r="VC10" s="54"/>
      <c r="VD10" s="54"/>
      <c r="VE10" s="54"/>
      <c r="VF10" s="54"/>
      <c r="VG10" s="54"/>
      <c r="VH10" s="54"/>
      <c r="VI10" s="54"/>
      <c r="VJ10" s="54"/>
      <c r="VK10" s="54"/>
      <c r="VL10" s="54"/>
      <c r="VM10" s="54"/>
      <c r="VN10" s="54"/>
      <c r="VO10" s="54"/>
      <c r="VP10" s="54"/>
      <c r="VQ10" s="54"/>
      <c r="VR10" s="54"/>
      <c r="VS10" s="54"/>
      <c r="VT10" s="54"/>
      <c r="VU10" s="54"/>
      <c r="VV10" s="54"/>
      <c r="VW10" s="54"/>
      <c r="VX10" s="54"/>
      <c r="VY10" s="54"/>
      <c r="VZ10" s="54"/>
      <c r="WA10" s="54"/>
      <c r="WB10" s="54"/>
      <c r="WC10" s="54"/>
      <c r="WD10" s="54"/>
      <c r="WE10" s="54"/>
      <c r="WF10" s="54"/>
      <c r="WG10" s="54"/>
      <c r="WH10" s="54"/>
      <c r="WI10" s="54"/>
      <c r="WJ10" s="54"/>
      <c r="WK10" s="54"/>
      <c r="WL10" s="54"/>
      <c r="WM10" s="54"/>
      <c r="WN10" s="54"/>
      <c r="WO10" s="54"/>
      <c r="WP10" s="54"/>
      <c r="WQ10" s="54"/>
      <c r="WR10" s="54"/>
      <c r="WS10" s="54"/>
      <c r="WT10" s="54"/>
      <c r="WU10" s="54"/>
      <c r="WV10" s="54"/>
      <c r="WW10" s="54"/>
      <c r="WX10" s="54"/>
      <c r="WY10" s="54"/>
      <c r="WZ10" s="54"/>
      <c r="XA10" s="54"/>
      <c r="XB10" s="54"/>
      <c r="XC10" s="54"/>
      <c r="XD10" s="54"/>
      <c r="XE10" s="54"/>
      <c r="XF10" s="54"/>
      <c r="XG10" s="54"/>
      <c r="XH10" s="54"/>
      <c r="XI10" s="54"/>
      <c r="XJ10" s="54"/>
      <c r="XK10" s="54"/>
      <c r="XL10" s="54"/>
      <c r="XM10" s="54"/>
      <c r="XN10" s="54"/>
      <c r="XO10" s="54"/>
      <c r="XP10" s="54"/>
      <c r="XQ10" s="54"/>
      <c r="XR10" s="54"/>
      <c r="XS10" s="54"/>
      <c r="XT10" s="54"/>
      <c r="XU10" s="54"/>
      <c r="XV10" s="54"/>
      <c r="XW10" s="54"/>
      <c r="XX10" s="54"/>
      <c r="XY10" s="54"/>
      <c r="XZ10" s="54"/>
      <c r="YA10" s="54"/>
      <c r="YB10" s="54"/>
      <c r="YC10" s="54"/>
      <c r="YD10" s="54"/>
      <c r="YE10" s="54"/>
      <c r="YF10" s="54"/>
      <c r="YG10" s="54"/>
      <c r="YH10" s="54"/>
      <c r="YI10" s="54"/>
      <c r="YJ10" s="54"/>
      <c r="YK10" s="54"/>
      <c r="YL10" s="54"/>
      <c r="YM10" s="54"/>
      <c r="YN10" s="54"/>
      <c r="YO10" s="54"/>
      <c r="YP10" s="54"/>
      <c r="YQ10" s="54"/>
      <c r="YR10" s="54"/>
      <c r="YS10" s="54"/>
      <c r="YT10" s="54"/>
      <c r="YU10" s="54"/>
      <c r="YV10" s="54"/>
      <c r="YW10" s="54"/>
      <c r="YX10" s="54"/>
      <c r="YY10" s="54"/>
      <c r="YZ10" s="54"/>
      <c r="ZA10" s="54"/>
      <c r="ZB10" s="54"/>
      <c r="ZC10" s="54"/>
      <c r="ZD10" s="54"/>
      <c r="ZE10" s="54"/>
      <c r="ZF10" s="54"/>
      <c r="ZG10" s="54"/>
      <c r="ZH10" s="54"/>
      <c r="ZI10" s="54"/>
      <c r="ZJ10" s="54"/>
      <c r="ZK10" s="54"/>
      <c r="ZL10" s="54"/>
      <c r="ZM10" s="54"/>
      <c r="ZN10" s="54"/>
      <c r="ZO10" s="54"/>
      <c r="ZP10" s="54"/>
      <c r="ZQ10" s="54"/>
      <c r="ZR10" s="54"/>
      <c r="ZS10" s="54"/>
      <c r="ZT10" s="54"/>
      <c r="ZU10" s="54"/>
      <c r="ZV10" s="54"/>
      <c r="ZW10" s="54"/>
      <c r="ZX10" s="54"/>
      <c r="ZY10" s="54"/>
      <c r="ZZ10" s="54"/>
      <c r="AAA10" s="54"/>
      <c r="AAB10" s="54"/>
      <c r="AAC10" s="54"/>
      <c r="AAD10" s="54"/>
      <c r="AAE10" s="54"/>
      <c r="AAF10" s="54"/>
      <c r="AAG10" s="54"/>
      <c r="AAH10" s="54"/>
      <c r="AAI10" s="54"/>
      <c r="AAJ10" s="54"/>
      <c r="AAK10" s="54"/>
      <c r="AAL10" s="54"/>
      <c r="AAM10" s="54"/>
      <c r="AAN10" s="54"/>
      <c r="AAO10" s="54"/>
      <c r="AAP10" s="54"/>
      <c r="AAQ10" s="54"/>
      <c r="AAR10" s="54"/>
      <c r="AAS10" s="54"/>
      <c r="AAT10" s="54"/>
      <c r="AAU10" s="54"/>
      <c r="AAV10" s="54"/>
      <c r="AAW10" s="54"/>
      <c r="AAX10" s="54"/>
      <c r="AAY10" s="54"/>
      <c r="AAZ10" s="54"/>
      <c r="ABA10" s="54"/>
      <c r="ABB10" s="54"/>
      <c r="ABC10" s="54"/>
      <c r="ABD10" s="54"/>
      <c r="ABE10" s="54"/>
      <c r="ABF10" s="54"/>
      <c r="ABG10" s="54"/>
      <c r="ABH10" s="54"/>
      <c r="ABI10" s="54"/>
      <c r="ABJ10" s="54"/>
      <c r="ABK10" s="54"/>
      <c r="ABL10" s="54"/>
      <c r="ABM10" s="54"/>
      <c r="ABN10" s="54"/>
      <c r="ABO10" s="54"/>
      <c r="ABP10" s="54"/>
      <c r="ABQ10" s="54"/>
      <c r="ABR10" s="54"/>
      <c r="ABS10" s="54"/>
      <c r="ABT10" s="54"/>
      <c r="ABU10" s="54"/>
      <c r="ABV10" s="54"/>
      <c r="ABW10" s="54"/>
      <c r="ABX10" s="54"/>
      <c r="ABY10" s="54"/>
      <c r="ABZ10" s="54"/>
      <c r="ACA10" s="54"/>
      <c r="ACB10" s="54"/>
      <c r="ACC10" s="54"/>
      <c r="ACD10" s="54"/>
      <c r="ACE10" s="54"/>
      <c r="ACF10" s="54"/>
      <c r="ACG10" s="54"/>
      <c r="ACH10" s="54"/>
      <c r="ACI10" s="54"/>
      <c r="ACJ10" s="54"/>
      <c r="ACK10" s="54"/>
      <c r="ACL10" s="54"/>
      <c r="ACM10" s="54"/>
      <c r="ACN10" s="54"/>
      <c r="ACO10" s="54"/>
      <c r="ACP10" s="54"/>
      <c r="ACQ10" s="54"/>
      <c r="ACR10" s="54"/>
      <c r="ACS10" s="54"/>
      <c r="ACT10" s="54"/>
      <c r="ACU10" s="54"/>
      <c r="ACV10" s="54"/>
      <c r="ACW10" s="54"/>
      <c r="ACX10" s="54"/>
      <c r="ACY10" s="54"/>
      <c r="ACZ10" s="54"/>
      <c r="ADA10" s="54"/>
      <c r="ADB10" s="54"/>
      <c r="ADC10" s="54"/>
      <c r="ADD10" s="54"/>
      <c r="ADE10" s="54"/>
      <c r="ADF10" s="54"/>
      <c r="ADG10" s="54"/>
      <c r="ADH10" s="54"/>
      <c r="ADI10" s="54"/>
      <c r="ADJ10" s="54"/>
      <c r="ADK10" s="54"/>
      <c r="ADL10" s="54"/>
      <c r="ADM10" s="54"/>
      <c r="ADN10" s="54"/>
      <c r="ADO10" s="54"/>
      <c r="ADP10" s="54"/>
      <c r="ADQ10" s="54"/>
      <c r="ADR10" s="54"/>
      <c r="ADS10" s="54"/>
      <c r="ADT10" s="54"/>
      <c r="ADU10" s="54"/>
      <c r="ADV10" s="54"/>
      <c r="ADW10" s="54"/>
      <c r="ADX10" s="54"/>
      <c r="ADY10" s="54"/>
      <c r="ADZ10" s="54"/>
      <c r="AEA10" s="54"/>
      <c r="AEB10" s="54"/>
      <c r="AEC10" s="54"/>
      <c r="AED10" s="54"/>
      <c r="AEE10" s="54"/>
      <c r="AEF10" s="54"/>
      <c r="AEG10" s="54"/>
      <c r="AEH10" s="54"/>
      <c r="AEI10" s="54"/>
      <c r="AEJ10" s="54"/>
      <c r="AEK10" s="54"/>
      <c r="AEL10" s="54"/>
      <c r="AEM10" s="54"/>
      <c r="AEN10" s="54"/>
      <c r="AEO10" s="54"/>
      <c r="AEP10" s="54"/>
      <c r="AEQ10" s="54"/>
      <c r="AER10" s="54"/>
      <c r="AES10" s="54"/>
      <c r="AET10" s="54"/>
      <c r="AEU10" s="54"/>
      <c r="AEV10" s="54"/>
      <c r="AEW10" s="54"/>
      <c r="AEX10" s="54"/>
      <c r="AEY10" s="54"/>
      <c r="AEZ10" s="54"/>
      <c r="AFA10" s="54"/>
      <c r="AFB10" s="54"/>
      <c r="AFC10" s="54"/>
      <c r="AFD10" s="54"/>
      <c r="AFE10" s="54"/>
      <c r="AFF10" s="54"/>
      <c r="AFG10" s="54"/>
      <c r="AFH10" s="54"/>
      <c r="AFI10" s="54"/>
      <c r="AFJ10" s="54"/>
      <c r="AFK10" s="54"/>
      <c r="AFL10" s="54"/>
      <c r="AFM10" s="54"/>
      <c r="AFN10" s="54"/>
      <c r="AFO10" s="54"/>
      <c r="AFP10" s="54"/>
      <c r="AFQ10" s="54"/>
      <c r="AFR10" s="54"/>
      <c r="AFS10" s="54"/>
      <c r="AFT10" s="54"/>
      <c r="AFU10" s="54"/>
      <c r="AFV10" s="54"/>
      <c r="AFW10" s="54"/>
      <c r="AFX10" s="54"/>
      <c r="AFY10" s="54"/>
      <c r="AFZ10" s="54"/>
      <c r="AGA10" s="54"/>
      <c r="AGB10" s="54"/>
      <c r="AGC10" s="54"/>
      <c r="AGD10" s="54"/>
      <c r="AGE10" s="54"/>
      <c r="AGF10" s="54"/>
      <c r="AGG10" s="54"/>
      <c r="AGH10" s="54"/>
      <c r="AGI10" s="54"/>
      <c r="AGJ10" s="54"/>
      <c r="AGK10" s="54"/>
      <c r="AGL10" s="54"/>
      <c r="AGM10" s="54"/>
      <c r="AGN10" s="54"/>
      <c r="AGO10" s="54"/>
      <c r="AGP10" s="54"/>
      <c r="AGQ10" s="54"/>
      <c r="AGR10" s="54"/>
      <c r="AGS10" s="54"/>
      <c r="AGT10" s="54"/>
      <c r="AGU10" s="54"/>
      <c r="AGV10" s="54"/>
      <c r="AGW10" s="54"/>
      <c r="AGX10" s="54"/>
      <c r="AGY10" s="54"/>
      <c r="AGZ10" s="54"/>
      <c r="AHA10" s="54"/>
      <c r="AHB10" s="54"/>
      <c r="AHC10" s="54"/>
      <c r="AHD10" s="54"/>
      <c r="AHE10" s="54"/>
      <c r="AHF10" s="54"/>
      <c r="AHG10" s="54"/>
      <c r="AHH10" s="54"/>
      <c r="AHI10" s="54"/>
      <c r="AHJ10" s="54"/>
      <c r="AHK10" s="54"/>
      <c r="AHL10" s="54"/>
      <c r="AHM10" s="54"/>
      <c r="AHN10" s="54"/>
      <c r="AHO10" s="54"/>
      <c r="AHP10" s="54"/>
      <c r="AHQ10" s="54"/>
      <c r="AHR10" s="54"/>
      <c r="AHS10" s="54"/>
      <c r="AHT10" s="54"/>
      <c r="AHU10" s="54"/>
      <c r="AHV10" s="54"/>
      <c r="AHW10" s="54"/>
      <c r="AHX10" s="54"/>
      <c r="AHY10" s="54"/>
      <c r="AHZ10" s="54"/>
      <c r="AIA10" s="54"/>
      <c r="AIB10" s="54"/>
      <c r="AIC10" s="54"/>
      <c r="AID10" s="54"/>
      <c r="AIE10" s="54"/>
      <c r="AIF10" s="54"/>
      <c r="AIG10" s="54"/>
      <c r="AIH10" s="54"/>
      <c r="AII10" s="54"/>
      <c r="AIJ10" s="54"/>
      <c r="AIK10" s="54"/>
      <c r="AIL10" s="54"/>
      <c r="AIM10" s="54"/>
      <c r="AIN10" s="54"/>
      <c r="AIO10" s="54"/>
      <c r="AIP10" s="54"/>
      <c r="AIQ10" s="54"/>
      <c r="AIR10" s="54"/>
      <c r="AIS10" s="54"/>
      <c r="AIT10" s="54"/>
      <c r="AIU10" s="54"/>
      <c r="AIV10" s="54"/>
      <c r="AIW10" s="54"/>
      <c r="AIX10" s="54"/>
      <c r="AIY10" s="54"/>
      <c r="AIZ10" s="54"/>
      <c r="AJA10" s="54"/>
      <c r="AJB10" s="54"/>
      <c r="AJC10" s="54"/>
      <c r="AJD10" s="54"/>
      <c r="AJE10" s="54"/>
      <c r="AJF10" s="54"/>
      <c r="AJG10" s="54"/>
      <c r="AJH10" s="54"/>
      <c r="AJI10" s="54"/>
      <c r="AJJ10" s="54"/>
      <c r="AJK10" s="54"/>
      <c r="AJL10" s="54"/>
      <c r="AJM10" s="54"/>
      <c r="AJN10" s="54"/>
      <c r="AJO10" s="54"/>
      <c r="AJP10" s="54"/>
      <c r="AJQ10" s="54"/>
      <c r="AJR10" s="54"/>
      <c r="AJS10" s="54"/>
      <c r="AJT10" s="54"/>
      <c r="AJU10" s="54"/>
      <c r="AJV10" s="54"/>
      <c r="AJW10" s="54"/>
      <c r="AJX10" s="54"/>
      <c r="AJY10" s="54"/>
      <c r="AJZ10" s="54"/>
      <c r="AKA10" s="54"/>
      <c r="AKB10" s="54"/>
      <c r="AKC10" s="54"/>
      <c r="AKD10" s="54"/>
      <c r="AKE10" s="54"/>
      <c r="AKF10" s="54"/>
      <c r="AKG10" s="54"/>
      <c r="AKH10" s="54"/>
      <c r="AKI10" s="54"/>
      <c r="AKJ10" s="54"/>
      <c r="AKK10" s="54"/>
      <c r="AKL10" s="54"/>
      <c r="AKM10" s="54"/>
      <c r="AKN10" s="54"/>
      <c r="AKO10" s="54"/>
      <c r="AKP10" s="54"/>
      <c r="AKQ10" s="54"/>
      <c r="AKR10" s="54"/>
      <c r="AKS10" s="54"/>
      <c r="AKT10" s="54"/>
      <c r="AKU10" s="54"/>
      <c r="AKV10" s="54"/>
      <c r="AKW10" s="54"/>
      <c r="AKX10" s="54"/>
      <c r="AKY10" s="54"/>
      <c r="AKZ10" s="54"/>
      <c r="ALA10" s="54"/>
      <c r="ALB10" s="54"/>
      <c r="ALC10" s="54"/>
      <c r="ALD10" s="54"/>
      <c r="ALE10" s="54"/>
      <c r="ALF10" s="54"/>
      <c r="ALG10" s="54"/>
      <c r="ALH10" s="54"/>
      <c r="ALI10" s="54"/>
      <c r="ALJ10" s="54"/>
      <c r="ALK10" s="54"/>
      <c r="ALL10" s="54"/>
      <c r="ALM10" s="54"/>
      <c r="ALN10" s="54"/>
      <c r="ALO10" s="54"/>
      <c r="ALP10" s="54"/>
      <c r="ALQ10" s="54"/>
      <c r="ALR10" s="54"/>
      <c r="ALS10" s="54"/>
      <c r="ALT10" s="54"/>
      <c r="ALU10" s="54"/>
      <c r="ALV10" s="54"/>
      <c r="ALW10" s="54"/>
      <c r="ALX10" s="54"/>
      <c r="ALY10" s="54"/>
      <c r="ALZ10" s="54"/>
      <c r="AMA10" s="54"/>
      <c r="AMB10" s="54"/>
      <c r="AMC10" s="54"/>
      <c r="AMD10" s="54"/>
      <c r="AME10" s="54"/>
      <c r="AMF10" s="54"/>
      <c r="AMG10" s="54"/>
      <c r="AMH10" s="54"/>
      <c r="AMI10" s="54"/>
      <c r="AMJ10" s="54"/>
    </row>
    <row r="11" spans="1:1024" ht="15.75" x14ac:dyDescent="0.25">
      <c r="A11" s="68" t="s">
        <v>93</v>
      </c>
      <c r="B11" s="69"/>
      <c r="C11" s="70"/>
      <c r="D11" s="54"/>
      <c r="E11" s="51"/>
      <c r="F11" s="52"/>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Y11" s="54"/>
      <c r="IZ11" s="54"/>
      <c r="JA11" s="54"/>
      <c r="JB11" s="54"/>
      <c r="JC11" s="54"/>
      <c r="JD11" s="54"/>
      <c r="JE11" s="54"/>
      <c r="JF11" s="54"/>
      <c r="JG11" s="54"/>
      <c r="JH11" s="54"/>
      <c r="JI11" s="54"/>
      <c r="JJ11" s="54"/>
      <c r="JK11" s="54"/>
      <c r="JL11" s="54"/>
      <c r="JM11" s="54"/>
      <c r="JN11" s="54"/>
      <c r="JO11" s="54"/>
      <c r="JP11" s="54"/>
      <c r="JQ11" s="54"/>
      <c r="JR11" s="54"/>
      <c r="JS11" s="54"/>
      <c r="JT11" s="54"/>
      <c r="JU11" s="54"/>
      <c r="JV11" s="54"/>
      <c r="JW11" s="54"/>
      <c r="JX11" s="54"/>
      <c r="JY11" s="54"/>
      <c r="JZ11" s="54"/>
      <c r="KA11" s="54"/>
      <c r="KB11" s="54"/>
      <c r="KC11" s="54"/>
      <c r="KD11" s="54"/>
      <c r="KE11" s="54"/>
      <c r="KF11" s="54"/>
      <c r="KG11" s="54"/>
      <c r="KH11" s="54"/>
      <c r="KI11" s="54"/>
      <c r="KJ11" s="54"/>
      <c r="KK11" s="54"/>
      <c r="KL11" s="54"/>
      <c r="KM11" s="54"/>
      <c r="KN11" s="54"/>
      <c r="KO11" s="54"/>
      <c r="KP11" s="54"/>
      <c r="KQ11" s="54"/>
      <c r="KR11" s="54"/>
      <c r="KS11" s="54"/>
      <c r="KT11" s="54"/>
      <c r="KU11" s="54"/>
      <c r="KV11" s="54"/>
      <c r="KW11" s="54"/>
      <c r="KX11" s="54"/>
      <c r="KY11" s="54"/>
      <c r="KZ11" s="54"/>
      <c r="LA11" s="54"/>
      <c r="LB11" s="54"/>
      <c r="LC11" s="54"/>
      <c r="LD11" s="54"/>
      <c r="LE11" s="54"/>
      <c r="LF11" s="54"/>
      <c r="LG11" s="54"/>
      <c r="LH11" s="54"/>
      <c r="LI11" s="54"/>
      <c r="LJ11" s="54"/>
      <c r="LK11" s="54"/>
      <c r="LL11" s="54"/>
      <c r="LM11" s="54"/>
      <c r="LN11" s="54"/>
      <c r="LO11" s="54"/>
      <c r="LP11" s="54"/>
      <c r="LQ11" s="54"/>
      <c r="LR11" s="54"/>
      <c r="LS11" s="54"/>
      <c r="LT11" s="54"/>
      <c r="LU11" s="54"/>
      <c r="LV11" s="54"/>
      <c r="LW11" s="54"/>
      <c r="LX11" s="54"/>
      <c r="LY11" s="54"/>
      <c r="LZ11" s="54"/>
      <c r="MA11" s="54"/>
      <c r="MB11" s="54"/>
      <c r="MC11" s="54"/>
      <c r="MD11" s="54"/>
      <c r="ME11" s="54"/>
      <c r="MF11" s="54"/>
      <c r="MG11" s="54"/>
      <c r="MH11" s="54"/>
      <c r="MI11" s="54"/>
      <c r="MJ11" s="54"/>
      <c r="MK11" s="54"/>
      <c r="ML11" s="54"/>
      <c r="MM11" s="54"/>
      <c r="MN11" s="54"/>
      <c r="MO11" s="54"/>
      <c r="MP11" s="54"/>
      <c r="MQ11" s="54"/>
      <c r="MR11" s="54"/>
      <c r="MS11" s="54"/>
      <c r="MT11" s="54"/>
      <c r="MU11" s="54"/>
      <c r="MV11" s="54"/>
      <c r="MW11" s="54"/>
      <c r="MX11" s="54"/>
      <c r="MY11" s="54"/>
      <c r="MZ11" s="54"/>
      <c r="NA11" s="54"/>
      <c r="NB11" s="54"/>
      <c r="NC11" s="54"/>
      <c r="ND11" s="54"/>
      <c r="NE11" s="54"/>
      <c r="NF11" s="54"/>
      <c r="NG11" s="54"/>
      <c r="NH11" s="54"/>
      <c r="NI11" s="54"/>
      <c r="NJ11" s="54"/>
      <c r="NK11" s="54"/>
      <c r="NL11" s="54"/>
      <c r="NM11" s="54"/>
      <c r="NN11" s="54"/>
      <c r="NO11" s="54"/>
      <c r="NP11" s="54"/>
      <c r="NQ11" s="54"/>
      <c r="NR11" s="54"/>
      <c r="NS11" s="54"/>
      <c r="NT11" s="54"/>
      <c r="NU11" s="54"/>
      <c r="NV11" s="54"/>
      <c r="NW11" s="54"/>
      <c r="NX11" s="54"/>
      <c r="NY11" s="54"/>
      <c r="NZ11" s="54"/>
      <c r="OA11" s="54"/>
      <c r="OB11" s="54"/>
      <c r="OC11" s="54"/>
      <c r="OD11" s="54"/>
      <c r="OE11" s="54"/>
      <c r="OF11" s="54"/>
      <c r="OG11" s="54"/>
      <c r="OH11" s="54"/>
      <c r="OI11" s="54"/>
      <c r="OJ11" s="54"/>
      <c r="OK11" s="54"/>
      <c r="OL11" s="54"/>
      <c r="OM11" s="54"/>
      <c r="ON11" s="54"/>
      <c r="OO11" s="54"/>
      <c r="OP11" s="54"/>
      <c r="OQ11" s="54"/>
      <c r="OR11" s="54"/>
      <c r="OS11" s="54"/>
      <c r="OT11" s="54"/>
      <c r="OU11" s="54"/>
      <c r="OV11" s="54"/>
      <c r="OW11" s="54"/>
      <c r="OX11" s="54"/>
      <c r="OY11" s="54"/>
      <c r="OZ11" s="54"/>
      <c r="PA11" s="54"/>
      <c r="PB11" s="54"/>
      <c r="PC11" s="54"/>
      <c r="PD11" s="54"/>
      <c r="PE11" s="54"/>
      <c r="PF11" s="54"/>
      <c r="PG11" s="54"/>
      <c r="PH11" s="54"/>
      <c r="PI11" s="54"/>
      <c r="PJ11" s="54"/>
      <c r="PK11" s="54"/>
      <c r="PL11" s="54"/>
      <c r="PM11" s="54"/>
      <c r="PN11" s="54"/>
      <c r="PO11" s="54"/>
      <c r="PP11" s="54"/>
      <c r="PQ11" s="54"/>
      <c r="PR11" s="54"/>
      <c r="PS11" s="54"/>
      <c r="PT11" s="54"/>
      <c r="PU11" s="54"/>
      <c r="PV11" s="54"/>
      <c r="PW11" s="54"/>
      <c r="PX11" s="54"/>
      <c r="PY11" s="54"/>
      <c r="PZ11" s="54"/>
      <c r="QA11" s="54"/>
      <c r="QB11" s="54"/>
      <c r="QC11" s="54"/>
      <c r="QD11" s="54"/>
      <c r="QE11" s="54"/>
      <c r="QF11" s="54"/>
      <c r="QG11" s="54"/>
      <c r="QH11" s="54"/>
      <c r="QI11" s="54"/>
      <c r="QJ11" s="54"/>
      <c r="QK11" s="54"/>
      <c r="QL11" s="54"/>
      <c r="QM11" s="54"/>
      <c r="QN11" s="54"/>
      <c r="QO11" s="54"/>
      <c r="QP11" s="54"/>
      <c r="QQ11" s="54"/>
      <c r="QR11" s="54"/>
      <c r="QS11" s="54"/>
      <c r="QT11" s="54"/>
      <c r="QU11" s="54"/>
      <c r="QV11" s="54"/>
      <c r="QW11" s="54"/>
      <c r="QX11" s="54"/>
      <c r="QY11" s="54"/>
      <c r="QZ11" s="54"/>
      <c r="RA11" s="54"/>
      <c r="RB11" s="54"/>
      <c r="RC11" s="54"/>
      <c r="RD11" s="54"/>
      <c r="RE11" s="54"/>
      <c r="RF11" s="54"/>
      <c r="RG11" s="54"/>
      <c r="RH11" s="54"/>
      <c r="RI11" s="54"/>
      <c r="RJ11" s="54"/>
      <c r="RK11" s="54"/>
      <c r="RL11" s="54"/>
      <c r="RM11" s="54"/>
      <c r="RN11" s="54"/>
      <c r="RO11" s="54"/>
      <c r="RP11" s="54"/>
      <c r="RQ11" s="54"/>
      <c r="RR11" s="54"/>
      <c r="RS11" s="54"/>
      <c r="RT11" s="54"/>
      <c r="RU11" s="54"/>
      <c r="RV11" s="54"/>
      <c r="RW11" s="54"/>
      <c r="RX11" s="54"/>
      <c r="RY11" s="54"/>
      <c r="RZ11" s="54"/>
      <c r="SA11" s="54"/>
      <c r="SB11" s="54"/>
      <c r="SC11" s="54"/>
      <c r="SD11" s="54"/>
      <c r="SE11" s="54"/>
      <c r="SF11" s="54"/>
      <c r="SG11" s="54"/>
      <c r="SH11" s="54"/>
      <c r="SI11" s="54"/>
      <c r="SJ11" s="54"/>
      <c r="SK11" s="54"/>
      <c r="SL11" s="54"/>
      <c r="SM11" s="54"/>
      <c r="SN11" s="54"/>
      <c r="SO11" s="54"/>
      <c r="SP11" s="54"/>
      <c r="SQ11" s="54"/>
      <c r="SR11" s="54"/>
      <c r="SS11" s="54"/>
      <c r="ST11" s="54"/>
      <c r="SU11" s="54"/>
      <c r="SV11" s="54"/>
      <c r="SW11" s="54"/>
      <c r="SX11" s="54"/>
      <c r="SY11" s="54"/>
      <c r="SZ11" s="54"/>
      <c r="TA11" s="54"/>
      <c r="TB11" s="54"/>
      <c r="TC11" s="54"/>
      <c r="TD11" s="54"/>
      <c r="TE11" s="54"/>
      <c r="TF11" s="54"/>
      <c r="TG11" s="54"/>
      <c r="TH11" s="54"/>
      <c r="TI11" s="54"/>
      <c r="TJ11" s="54"/>
      <c r="TK11" s="54"/>
      <c r="TL11" s="54"/>
      <c r="TM11" s="54"/>
      <c r="TN11" s="54"/>
      <c r="TO11" s="54"/>
      <c r="TP11" s="54"/>
      <c r="TQ11" s="54"/>
      <c r="TR11" s="54"/>
      <c r="TS11" s="54"/>
      <c r="TT11" s="54"/>
      <c r="TU11" s="54"/>
      <c r="TV11" s="54"/>
      <c r="TW11" s="54"/>
      <c r="TX11" s="54"/>
      <c r="TY11" s="54"/>
      <c r="TZ11" s="54"/>
      <c r="UA11" s="54"/>
      <c r="UB11" s="54"/>
      <c r="UC11" s="54"/>
      <c r="UD11" s="54"/>
      <c r="UE11" s="54"/>
      <c r="UF11" s="54"/>
      <c r="UG11" s="54"/>
      <c r="UH11" s="54"/>
      <c r="UI11" s="54"/>
      <c r="UJ11" s="54"/>
      <c r="UK11" s="54"/>
      <c r="UL11" s="54"/>
      <c r="UM11" s="54"/>
      <c r="UN11" s="54"/>
      <c r="UO11" s="54"/>
      <c r="UP11" s="54"/>
      <c r="UQ11" s="54"/>
      <c r="UR11" s="54"/>
      <c r="US11" s="54"/>
      <c r="UT11" s="54"/>
      <c r="UU11" s="54"/>
      <c r="UV11" s="54"/>
      <c r="UW11" s="54"/>
      <c r="UX11" s="54"/>
      <c r="UY11" s="54"/>
      <c r="UZ11" s="54"/>
      <c r="VA11" s="54"/>
      <c r="VB11" s="54"/>
      <c r="VC11" s="54"/>
      <c r="VD11" s="54"/>
      <c r="VE11" s="54"/>
      <c r="VF11" s="54"/>
      <c r="VG11" s="54"/>
      <c r="VH11" s="54"/>
      <c r="VI11" s="54"/>
      <c r="VJ11" s="54"/>
      <c r="VK11" s="54"/>
      <c r="VL11" s="54"/>
      <c r="VM11" s="54"/>
      <c r="VN11" s="54"/>
      <c r="VO11" s="54"/>
      <c r="VP11" s="54"/>
      <c r="VQ11" s="54"/>
      <c r="VR11" s="54"/>
      <c r="VS11" s="54"/>
      <c r="VT11" s="54"/>
      <c r="VU11" s="54"/>
      <c r="VV11" s="54"/>
      <c r="VW11" s="54"/>
      <c r="VX11" s="54"/>
      <c r="VY11" s="54"/>
      <c r="VZ11" s="54"/>
      <c r="WA11" s="54"/>
      <c r="WB11" s="54"/>
      <c r="WC11" s="54"/>
      <c r="WD11" s="54"/>
      <c r="WE11" s="54"/>
      <c r="WF11" s="54"/>
      <c r="WG11" s="54"/>
      <c r="WH11" s="54"/>
      <c r="WI11" s="54"/>
      <c r="WJ11" s="54"/>
      <c r="WK11" s="54"/>
      <c r="WL11" s="54"/>
      <c r="WM11" s="54"/>
      <c r="WN11" s="54"/>
      <c r="WO11" s="54"/>
      <c r="WP11" s="54"/>
      <c r="WQ11" s="54"/>
      <c r="WR11" s="54"/>
      <c r="WS11" s="54"/>
      <c r="WT11" s="54"/>
      <c r="WU11" s="54"/>
      <c r="WV11" s="54"/>
      <c r="WW11" s="54"/>
      <c r="WX11" s="54"/>
      <c r="WY11" s="54"/>
      <c r="WZ11" s="54"/>
      <c r="XA11" s="54"/>
      <c r="XB11" s="54"/>
      <c r="XC11" s="54"/>
      <c r="XD11" s="54"/>
      <c r="XE11" s="54"/>
      <c r="XF11" s="54"/>
      <c r="XG11" s="54"/>
      <c r="XH11" s="54"/>
      <c r="XI11" s="54"/>
      <c r="XJ11" s="54"/>
      <c r="XK11" s="54"/>
      <c r="XL11" s="54"/>
      <c r="XM11" s="54"/>
      <c r="XN11" s="54"/>
      <c r="XO11" s="54"/>
      <c r="XP11" s="54"/>
      <c r="XQ11" s="54"/>
      <c r="XR11" s="54"/>
      <c r="XS11" s="54"/>
      <c r="XT11" s="54"/>
      <c r="XU11" s="54"/>
      <c r="XV11" s="54"/>
      <c r="XW11" s="54"/>
      <c r="XX11" s="54"/>
      <c r="XY11" s="54"/>
      <c r="XZ11" s="54"/>
      <c r="YA11" s="54"/>
      <c r="YB11" s="54"/>
      <c r="YC11" s="54"/>
      <c r="YD11" s="54"/>
      <c r="YE11" s="54"/>
      <c r="YF11" s="54"/>
      <c r="YG11" s="54"/>
      <c r="YH11" s="54"/>
      <c r="YI11" s="54"/>
      <c r="YJ11" s="54"/>
      <c r="YK11" s="54"/>
      <c r="YL11" s="54"/>
      <c r="YM11" s="54"/>
      <c r="YN11" s="54"/>
      <c r="YO11" s="54"/>
      <c r="YP11" s="54"/>
      <c r="YQ11" s="54"/>
      <c r="YR11" s="54"/>
      <c r="YS11" s="54"/>
      <c r="YT11" s="54"/>
      <c r="YU11" s="54"/>
      <c r="YV11" s="54"/>
      <c r="YW11" s="54"/>
      <c r="YX11" s="54"/>
      <c r="YY11" s="54"/>
      <c r="YZ11" s="54"/>
      <c r="ZA11" s="54"/>
      <c r="ZB11" s="54"/>
      <c r="ZC11" s="54"/>
      <c r="ZD11" s="54"/>
      <c r="ZE11" s="54"/>
      <c r="ZF11" s="54"/>
      <c r="ZG11" s="54"/>
      <c r="ZH11" s="54"/>
      <c r="ZI11" s="54"/>
      <c r="ZJ11" s="54"/>
      <c r="ZK11" s="54"/>
      <c r="ZL11" s="54"/>
      <c r="ZM11" s="54"/>
      <c r="ZN11" s="54"/>
      <c r="ZO11" s="54"/>
      <c r="ZP11" s="54"/>
      <c r="ZQ11" s="54"/>
      <c r="ZR11" s="54"/>
      <c r="ZS11" s="54"/>
      <c r="ZT11" s="54"/>
      <c r="ZU11" s="54"/>
      <c r="ZV11" s="54"/>
      <c r="ZW11" s="54"/>
      <c r="ZX11" s="54"/>
      <c r="ZY11" s="54"/>
      <c r="ZZ11" s="54"/>
      <c r="AAA11" s="54"/>
      <c r="AAB11" s="54"/>
      <c r="AAC11" s="54"/>
      <c r="AAD11" s="54"/>
      <c r="AAE11" s="54"/>
      <c r="AAF11" s="54"/>
      <c r="AAG11" s="54"/>
      <c r="AAH11" s="54"/>
      <c r="AAI11" s="54"/>
      <c r="AAJ11" s="54"/>
      <c r="AAK11" s="54"/>
      <c r="AAL11" s="54"/>
      <c r="AAM11" s="54"/>
      <c r="AAN11" s="54"/>
      <c r="AAO11" s="54"/>
      <c r="AAP11" s="54"/>
      <c r="AAQ11" s="54"/>
      <c r="AAR11" s="54"/>
      <c r="AAS11" s="54"/>
      <c r="AAT11" s="54"/>
      <c r="AAU11" s="54"/>
      <c r="AAV11" s="54"/>
      <c r="AAW11" s="54"/>
      <c r="AAX11" s="54"/>
      <c r="AAY11" s="54"/>
      <c r="AAZ11" s="54"/>
      <c r="ABA11" s="54"/>
      <c r="ABB11" s="54"/>
      <c r="ABC11" s="54"/>
      <c r="ABD11" s="54"/>
      <c r="ABE11" s="54"/>
      <c r="ABF11" s="54"/>
      <c r="ABG11" s="54"/>
      <c r="ABH11" s="54"/>
      <c r="ABI11" s="54"/>
      <c r="ABJ11" s="54"/>
      <c r="ABK11" s="54"/>
      <c r="ABL11" s="54"/>
      <c r="ABM11" s="54"/>
      <c r="ABN11" s="54"/>
      <c r="ABO11" s="54"/>
      <c r="ABP11" s="54"/>
      <c r="ABQ11" s="54"/>
      <c r="ABR11" s="54"/>
      <c r="ABS11" s="54"/>
      <c r="ABT11" s="54"/>
      <c r="ABU11" s="54"/>
      <c r="ABV11" s="54"/>
      <c r="ABW11" s="54"/>
      <c r="ABX11" s="54"/>
      <c r="ABY11" s="54"/>
      <c r="ABZ11" s="54"/>
      <c r="ACA11" s="54"/>
      <c r="ACB11" s="54"/>
      <c r="ACC11" s="54"/>
      <c r="ACD11" s="54"/>
      <c r="ACE11" s="54"/>
      <c r="ACF11" s="54"/>
      <c r="ACG11" s="54"/>
      <c r="ACH11" s="54"/>
      <c r="ACI11" s="54"/>
      <c r="ACJ11" s="54"/>
      <c r="ACK11" s="54"/>
      <c r="ACL11" s="54"/>
      <c r="ACM11" s="54"/>
      <c r="ACN11" s="54"/>
      <c r="ACO11" s="54"/>
      <c r="ACP11" s="54"/>
      <c r="ACQ11" s="54"/>
      <c r="ACR11" s="54"/>
      <c r="ACS11" s="54"/>
      <c r="ACT11" s="54"/>
      <c r="ACU11" s="54"/>
      <c r="ACV11" s="54"/>
      <c r="ACW11" s="54"/>
      <c r="ACX11" s="54"/>
      <c r="ACY11" s="54"/>
      <c r="ACZ11" s="54"/>
      <c r="ADA11" s="54"/>
      <c r="ADB11" s="54"/>
      <c r="ADC11" s="54"/>
      <c r="ADD11" s="54"/>
      <c r="ADE11" s="54"/>
      <c r="ADF11" s="54"/>
      <c r="ADG11" s="54"/>
      <c r="ADH11" s="54"/>
      <c r="ADI11" s="54"/>
      <c r="ADJ11" s="54"/>
      <c r="ADK11" s="54"/>
      <c r="ADL11" s="54"/>
      <c r="ADM11" s="54"/>
      <c r="ADN11" s="54"/>
      <c r="ADO11" s="54"/>
      <c r="ADP11" s="54"/>
      <c r="ADQ11" s="54"/>
      <c r="ADR11" s="54"/>
      <c r="ADS11" s="54"/>
      <c r="ADT11" s="54"/>
      <c r="ADU11" s="54"/>
      <c r="ADV11" s="54"/>
      <c r="ADW11" s="54"/>
      <c r="ADX11" s="54"/>
      <c r="ADY11" s="54"/>
      <c r="ADZ11" s="54"/>
      <c r="AEA11" s="54"/>
      <c r="AEB11" s="54"/>
      <c r="AEC11" s="54"/>
      <c r="AED11" s="54"/>
      <c r="AEE11" s="54"/>
      <c r="AEF11" s="54"/>
      <c r="AEG11" s="54"/>
      <c r="AEH11" s="54"/>
      <c r="AEI11" s="54"/>
      <c r="AEJ11" s="54"/>
      <c r="AEK11" s="54"/>
      <c r="AEL11" s="54"/>
      <c r="AEM11" s="54"/>
      <c r="AEN11" s="54"/>
      <c r="AEO11" s="54"/>
      <c r="AEP11" s="54"/>
      <c r="AEQ11" s="54"/>
      <c r="AER11" s="54"/>
      <c r="AES11" s="54"/>
      <c r="AET11" s="54"/>
      <c r="AEU11" s="54"/>
      <c r="AEV11" s="54"/>
      <c r="AEW11" s="54"/>
      <c r="AEX11" s="54"/>
      <c r="AEY11" s="54"/>
      <c r="AEZ11" s="54"/>
      <c r="AFA11" s="54"/>
      <c r="AFB11" s="54"/>
      <c r="AFC11" s="54"/>
      <c r="AFD11" s="54"/>
      <c r="AFE11" s="54"/>
      <c r="AFF11" s="54"/>
      <c r="AFG11" s="54"/>
      <c r="AFH11" s="54"/>
      <c r="AFI11" s="54"/>
      <c r="AFJ11" s="54"/>
      <c r="AFK11" s="54"/>
      <c r="AFL11" s="54"/>
      <c r="AFM11" s="54"/>
      <c r="AFN11" s="54"/>
      <c r="AFO11" s="54"/>
      <c r="AFP11" s="54"/>
      <c r="AFQ11" s="54"/>
      <c r="AFR11" s="54"/>
      <c r="AFS11" s="54"/>
      <c r="AFT11" s="54"/>
      <c r="AFU11" s="54"/>
      <c r="AFV11" s="54"/>
      <c r="AFW11" s="54"/>
      <c r="AFX11" s="54"/>
      <c r="AFY11" s="54"/>
      <c r="AFZ11" s="54"/>
      <c r="AGA11" s="54"/>
      <c r="AGB11" s="54"/>
      <c r="AGC11" s="54"/>
      <c r="AGD11" s="54"/>
      <c r="AGE11" s="54"/>
      <c r="AGF11" s="54"/>
      <c r="AGG11" s="54"/>
      <c r="AGH11" s="54"/>
      <c r="AGI11" s="54"/>
      <c r="AGJ11" s="54"/>
      <c r="AGK11" s="54"/>
      <c r="AGL11" s="54"/>
      <c r="AGM11" s="54"/>
      <c r="AGN11" s="54"/>
      <c r="AGO11" s="54"/>
      <c r="AGP11" s="54"/>
      <c r="AGQ11" s="54"/>
      <c r="AGR11" s="54"/>
      <c r="AGS11" s="54"/>
      <c r="AGT11" s="54"/>
      <c r="AGU11" s="54"/>
      <c r="AGV11" s="54"/>
      <c r="AGW11" s="54"/>
      <c r="AGX11" s="54"/>
      <c r="AGY11" s="54"/>
      <c r="AGZ11" s="54"/>
      <c r="AHA11" s="54"/>
      <c r="AHB11" s="54"/>
      <c r="AHC11" s="54"/>
      <c r="AHD11" s="54"/>
      <c r="AHE11" s="54"/>
      <c r="AHF11" s="54"/>
      <c r="AHG11" s="54"/>
      <c r="AHH11" s="54"/>
      <c r="AHI11" s="54"/>
      <c r="AHJ11" s="54"/>
      <c r="AHK11" s="54"/>
      <c r="AHL11" s="54"/>
      <c r="AHM11" s="54"/>
      <c r="AHN11" s="54"/>
      <c r="AHO11" s="54"/>
      <c r="AHP11" s="54"/>
      <c r="AHQ11" s="54"/>
      <c r="AHR11" s="54"/>
      <c r="AHS11" s="54"/>
      <c r="AHT11" s="54"/>
      <c r="AHU11" s="54"/>
      <c r="AHV11" s="54"/>
      <c r="AHW11" s="54"/>
      <c r="AHX11" s="54"/>
      <c r="AHY11" s="54"/>
      <c r="AHZ11" s="54"/>
      <c r="AIA11" s="54"/>
      <c r="AIB11" s="54"/>
      <c r="AIC11" s="54"/>
      <c r="AID11" s="54"/>
      <c r="AIE11" s="54"/>
      <c r="AIF11" s="54"/>
      <c r="AIG11" s="54"/>
      <c r="AIH11" s="54"/>
      <c r="AII11" s="54"/>
      <c r="AIJ11" s="54"/>
      <c r="AIK11" s="54"/>
      <c r="AIL11" s="54"/>
      <c r="AIM11" s="54"/>
      <c r="AIN11" s="54"/>
      <c r="AIO11" s="54"/>
      <c r="AIP11" s="54"/>
      <c r="AIQ11" s="54"/>
      <c r="AIR11" s="54"/>
      <c r="AIS11" s="54"/>
      <c r="AIT11" s="54"/>
      <c r="AIU11" s="54"/>
      <c r="AIV11" s="54"/>
      <c r="AIW11" s="54"/>
      <c r="AIX11" s="54"/>
      <c r="AIY11" s="54"/>
      <c r="AIZ11" s="54"/>
      <c r="AJA11" s="54"/>
      <c r="AJB11" s="54"/>
      <c r="AJC11" s="54"/>
      <c r="AJD11" s="54"/>
      <c r="AJE11" s="54"/>
      <c r="AJF11" s="54"/>
      <c r="AJG11" s="54"/>
      <c r="AJH11" s="54"/>
      <c r="AJI11" s="54"/>
      <c r="AJJ11" s="54"/>
      <c r="AJK11" s="54"/>
      <c r="AJL11" s="54"/>
      <c r="AJM11" s="54"/>
      <c r="AJN11" s="54"/>
      <c r="AJO11" s="54"/>
      <c r="AJP11" s="54"/>
      <c r="AJQ11" s="54"/>
      <c r="AJR11" s="54"/>
      <c r="AJS11" s="54"/>
      <c r="AJT11" s="54"/>
      <c r="AJU11" s="54"/>
      <c r="AJV11" s="54"/>
      <c r="AJW11" s="54"/>
      <c r="AJX11" s="54"/>
      <c r="AJY11" s="54"/>
      <c r="AJZ11" s="54"/>
      <c r="AKA11" s="54"/>
      <c r="AKB11" s="54"/>
      <c r="AKC11" s="54"/>
      <c r="AKD11" s="54"/>
      <c r="AKE11" s="54"/>
      <c r="AKF11" s="54"/>
      <c r="AKG11" s="54"/>
      <c r="AKH11" s="54"/>
      <c r="AKI11" s="54"/>
      <c r="AKJ11" s="54"/>
      <c r="AKK11" s="54"/>
      <c r="AKL11" s="54"/>
      <c r="AKM11" s="54"/>
      <c r="AKN11" s="54"/>
      <c r="AKO11" s="54"/>
      <c r="AKP11" s="54"/>
      <c r="AKQ11" s="54"/>
      <c r="AKR11" s="54"/>
      <c r="AKS11" s="54"/>
      <c r="AKT11" s="54"/>
      <c r="AKU11" s="54"/>
      <c r="AKV11" s="54"/>
      <c r="AKW11" s="54"/>
      <c r="AKX11" s="54"/>
      <c r="AKY11" s="54"/>
      <c r="AKZ11" s="54"/>
      <c r="ALA11" s="54"/>
      <c r="ALB11" s="54"/>
      <c r="ALC11" s="54"/>
      <c r="ALD11" s="54"/>
      <c r="ALE11" s="54"/>
      <c r="ALF11" s="54"/>
      <c r="ALG11" s="54"/>
      <c r="ALH11" s="54"/>
      <c r="ALI11" s="54"/>
      <c r="ALJ11" s="54"/>
      <c r="ALK11" s="54"/>
      <c r="ALL11" s="54"/>
      <c r="ALM11" s="54"/>
      <c r="ALN11" s="54"/>
      <c r="ALO11" s="54"/>
      <c r="ALP11" s="54"/>
      <c r="ALQ11" s="54"/>
      <c r="ALR11" s="54"/>
      <c r="ALS11" s="54"/>
      <c r="ALT11" s="54"/>
      <c r="ALU11" s="54"/>
      <c r="ALV11" s="54"/>
      <c r="ALW11" s="54"/>
      <c r="ALX11" s="54"/>
      <c r="ALY11" s="54"/>
      <c r="ALZ11" s="54"/>
      <c r="AMA11" s="54"/>
      <c r="AMB11" s="54"/>
      <c r="AMC11" s="54"/>
      <c r="AMD11" s="54"/>
      <c r="AME11" s="54"/>
      <c r="AMF11" s="54"/>
      <c r="AMG11" s="54"/>
      <c r="AMH11" s="54"/>
      <c r="AMI11" s="54"/>
      <c r="AMJ11" s="54"/>
    </row>
    <row r="12" spans="1:1024" ht="15.75" x14ac:dyDescent="0.25">
      <c r="A12" s="68" t="s">
        <v>93</v>
      </c>
      <c r="B12" s="69"/>
      <c r="C12" s="70"/>
      <c r="D12" s="54"/>
      <c r="E12" s="51"/>
      <c r="F12" s="52"/>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Y12" s="54"/>
      <c r="IZ12" s="54"/>
      <c r="JA12" s="54"/>
      <c r="JB12" s="54"/>
      <c r="JC12" s="54"/>
      <c r="JD12" s="54"/>
      <c r="JE12" s="54"/>
      <c r="JF12" s="54"/>
      <c r="JG12" s="54"/>
      <c r="JH12" s="54"/>
      <c r="JI12" s="54"/>
      <c r="JJ12" s="54"/>
      <c r="JK12" s="54"/>
      <c r="JL12" s="54"/>
      <c r="JM12" s="54"/>
      <c r="JN12" s="54"/>
      <c r="JO12" s="54"/>
      <c r="JP12" s="54"/>
      <c r="JQ12" s="54"/>
      <c r="JR12" s="54"/>
      <c r="JS12" s="54"/>
      <c r="JT12" s="54"/>
      <c r="JU12" s="54"/>
      <c r="JV12" s="54"/>
      <c r="JW12" s="54"/>
      <c r="JX12" s="54"/>
      <c r="JY12" s="54"/>
      <c r="JZ12" s="54"/>
      <c r="KA12" s="54"/>
      <c r="KB12" s="54"/>
      <c r="KC12" s="54"/>
      <c r="KD12" s="54"/>
      <c r="KE12" s="54"/>
      <c r="KF12" s="54"/>
      <c r="KG12" s="54"/>
      <c r="KH12" s="54"/>
      <c r="KI12" s="54"/>
      <c r="KJ12" s="54"/>
      <c r="KK12" s="54"/>
      <c r="KL12" s="54"/>
      <c r="KM12" s="54"/>
      <c r="KN12" s="54"/>
      <c r="KO12" s="54"/>
      <c r="KP12" s="54"/>
      <c r="KQ12" s="54"/>
      <c r="KR12" s="54"/>
      <c r="KS12" s="54"/>
      <c r="KT12" s="54"/>
      <c r="KU12" s="54"/>
      <c r="KV12" s="54"/>
      <c r="KW12" s="54"/>
      <c r="KX12" s="54"/>
      <c r="KY12" s="54"/>
      <c r="KZ12" s="54"/>
      <c r="LA12" s="54"/>
      <c r="LB12" s="54"/>
      <c r="LC12" s="54"/>
      <c r="LD12" s="54"/>
      <c r="LE12" s="54"/>
      <c r="LF12" s="54"/>
      <c r="LG12" s="54"/>
      <c r="LH12" s="54"/>
      <c r="LI12" s="54"/>
      <c r="LJ12" s="54"/>
      <c r="LK12" s="54"/>
      <c r="LL12" s="54"/>
      <c r="LM12" s="54"/>
      <c r="LN12" s="54"/>
      <c r="LO12" s="54"/>
      <c r="LP12" s="54"/>
      <c r="LQ12" s="54"/>
      <c r="LR12" s="54"/>
      <c r="LS12" s="54"/>
      <c r="LT12" s="54"/>
      <c r="LU12" s="54"/>
      <c r="LV12" s="54"/>
      <c r="LW12" s="54"/>
      <c r="LX12" s="54"/>
      <c r="LY12" s="54"/>
      <c r="LZ12" s="54"/>
      <c r="MA12" s="54"/>
      <c r="MB12" s="54"/>
      <c r="MC12" s="54"/>
      <c r="MD12" s="54"/>
      <c r="ME12" s="54"/>
      <c r="MF12" s="54"/>
      <c r="MG12" s="54"/>
      <c r="MH12" s="54"/>
      <c r="MI12" s="54"/>
      <c r="MJ12" s="54"/>
      <c r="MK12" s="54"/>
      <c r="ML12" s="54"/>
      <c r="MM12" s="54"/>
      <c r="MN12" s="54"/>
      <c r="MO12" s="54"/>
      <c r="MP12" s="54"/>
      <c r="MQ12" s="54"/>
      <c r="MR12" s="54"/>
      <c r="MS12" s="54"/>
      <c r="MT12" s="54"/>
      <c r="MU12" s="54"/>
      <c r="MV12" s="54"/>
      <c r="MW12" s="54"/>
      <c r="MX12" s="54"/>
      <c r="MY12" s="54"/>
      <c r="MZ12" s="54"/>
      <c r="NA12" s="54"/>
      <c r="NB12" s="54"/>
      <c r="NC12" s="54"/>
      <c r="ND12" s="54"/>
      <c r="NE12" s="54"/>
      <c r="NF12" s="54"/>
      <c r="NG12" s="54"/>
      <c r="NH12" s="54"/>
      <c r="NI12" s="54"/>
      <c r="NJ12" s="54"/>
      <c r="NK12" s="54"/>
      <c r="NL12" s="54"/>
      <c r="NM12" s="54"/>
      <c r="NN12" s="54"/>
      <c r="NO12" s="54"/>
      <c r="NP12" s="54"/>
      <c r="NQ12" s="54"/>
      <c r="NR12" s="54"/>
      <c r="NS12" s="54"/>
      <c r="NT12" s="54"/>
      <c r="NU12" s="54"/>
      <c r="NV12" s="54"/>
      <c r="NW12" s="54"/>
      <c r="NX12" s="54"/>
      <c r="NY12" s="54"/>
      <c r="NZ12" s="54"/>
      <c r="OA12" s="54"/>
      <c r="OB12" s="54"/>
      <c r="OC12" s="54"/>
      <c r="OD12" s="54"/>
      <c r="OE12" s="54"/>
      <c r="OF12" s="54"/>
      <c r="OG12" s="54"/>
      <c r="OH12" s="54"/>
      <c r="OI12" s="54"/>
      <c r="OJ12" s="54"/>
      <c r="OK12" s="54"/>
      <c r="OL12" s="54"/>
      <c r="OM12" s="54"/>
      <c r="ON12" s="54"/>
      <c r="OO12" s="54"/>
      <c r="OP12" s="54"/>
      <c r="OQ12" s="54"/>
      <c r="OR12" s="54"/>
      <c r="OS12" s="54"/>
      <c r="OT12" s="54"/>
      <c r="OU12" s="54"/>
      <c r="OV12" s="54"/>
      <c r="OW12" s="54"/>
      <c r="OX12" s="54"/>
      <c r="OY12" s="54"/>
      <c r="OZ12" s="54"/>
      <c r="PA12" s="54"/>
      <c r="PB12" s="54"/>
      <c r="PC12" s="54"/>
      <c r="PD12" s="54"/>
      <c r="PE12" s="54"/>
      <c r="PF12" s="54"/>
      <c r="PG12" s="54"/>
      <c r="PH12" s="54"/>
      <c r="PI12" s="54"/>
      <c r="PJ12" s="54"/>
      <c r="PK12" s="54"/>
      <c r="PL12" s="54"/>
      <c r="PM12" s="54"/>
      <c r="PN12" s="54"/>
      <c r="PO12" s="54"/>
      <c r="PP12" s="54"/>
      <c r="PQ12" s="54"/>
      <c r="PR12" s="54"/>
      <c r="PS12" s="54"/>
      <c r="PT12" s="54"/>
      <c r="PU12" s="54"/>
      <c r="PV12" s="54"/>
      <c r="PW12" s="54"/>
      <c r="PX12" s="54"/>
      <c r="PY12" s="54"/>
      <c r="PZ12" s="54"/>
      <c r="QA12" s="54"/>
      <c r="QB12" s="54"/>
      <c r="QC12" s="54"/>
      <c r="QD12" s="54"/>
      <c r="QE12" s="54"/>
      <c r="QF12" s="54"/>
      <c r="QG12" s="54"/>
      <c r="QH12" s="54"/>
      <c r="QI12" s="54"/>
      <c r="QJ12" s="54"/>
      <c r="QK12" s="54"/>
      <c r="QL12" s="54"/>
      <c r="QM12" s="54"/>
      <c r="QN12" s="54"/>
      <c r="QO12" s="54"/>
      <c r="QP12" s="54"/>
      <c r="QQ12" s="54"/>
      <c r="QR12" s="54"/>
      <c r="QS12" s="54"/>
      <c r="QT12" s="54"/>
      <c r="QU12" s="54"/>
      <c r="QV12" s="54"/>
      <c r="QW12" s="54"/>
      <c r="QX12" s="54"/>
      <c r="QY12" s="54"/>
      <c r="QZ12" s="54"/>
      <c r="RA12" s="54"/>
      <c r="RB12" s="54"/>
      <c r="RC12" s="54"/>
      <c r="RD12" s="54"/>
      <c r="RE12" s="54"/>
      <c r="RF12" s="54"/>
      <c r="RG12" s="54"/>
      <c r="RH12" s="54"/>
      <c r="RI12" s="54"/>
      <c r="RJ12" s="54"/>
      <c r="RK12" s="54"/>
      <c r="RL12" s="54"/>
      <c r="RM12" s="54"/>
      <c r="RN12" s="54"/>
      <c r="RO12" s="54"/>
      <c r="RP12" s="54"/>
      <c r="RQ12" s="54"/>
      <c r="RR12" s="54"/>
      <c r="RS12" s="54"/>
      <c r="RT12" s="54"/>
      <c r="RU12" s="54"/>
      <c r="RV12" s="54"/>
      <c r="RW12" s="54"/>
      <c r="RX12" s="54"/>
      <c r="RY12" s="54"/>
      <c r="RZ12" s="54"/>
      <c r="SA12" s="54"/>
      <c r="SB12" s="54"/>
      <c r="SC12" s="54"/>
      <c r="SD12" s="54"/>
      <c r="SE12" s="54"/>
      <c r="SF12" s="54"/>
      <c r="SG12" s="54"/>
      <c r="SH12" s="54"/>
      <c r="SI12" s="54"/>
      <c r="SJ12" s="54"/>
      <c r="SK12" s="54"/>
      <c r="SL12" s="54"/>
      <c r="SM12" s="54"/>
      <c r="SN12" s="54"/>
      <c r="SO12" s="54"/>
      <c r="SP12" s="54"/>
      <c r="SQ12" s="54"/>
      <c r="SR12" s="54"/>
      <c r="SS12" s="54"/>
      <c r="ST12" s="54"/>
      <c r="SU12" s="54"/>
      <c r="SV12" s="54"/>
      <c r="SW12" s="54"/>
      <c r="SX12" s="54"/>
      <c r="SY12" s="54"/>
      <c r="SZ12" s="54"/>
      <c r="TA12" s="54"/>
      <c r="TB12" s="54"/>
      <c r="TC12" s="54"/>
      <c r="TD12" s="54"/>
      <c r="TE12" s="54"/>
      <c r="TF12" s="54"/>
      <c r="TG12" s="54"/>
      <c r="TH12" s="54"/>
      <c r="TI12" s="54"/>
      <c r="TJ12" s="54"/>
      <c r="TK12" s="54"/>
      <c r="TL12" s="54"/>
      <c r="TM12" s="54"/>
      <c r="TN12" s="54"/>
      <c r="TO12" s="54"/>
      <c r="TP12" s="54"/>
      <c r="TQ12" s="54"/>
      <c r="TR12" s="54"/>
      <c r="TS12" s="54"/>
      <c r="TT12" s="54"/>
      <c r="TU12" s="54"/>
      <c r="TV12" s="54"/>
      <c r="TW12" s="54"/>
      <c r="TX12" s="54"/>
      <c r="TY12" s="54"/>
      <c r="TZ12" s="54"/>
      <c r="UA12" s="54"/>
      <c r="UB12" s="54"/>
      <c r="UC12" s="54"/>
      <c r="UD12" s="54"/>
      <c r="UE12" s="54"/>
      <c r="UF12" s="54"/>
      <c r="UG12" s="54"/>
      <c r="UH12" s="54"/>
      <c r="UI12" s="54"/>
      <c r="UJ12" s="54"/>
      <c r="UK12" s="54"/>
      <c r="UL12" s="54"/>
      <c r="UM12" s="54"/>
      <c r="UN12" s="54"/>
      <c r="UO12" s="54"/>
      <c r="UP12" s="54"/>
      <c r="UQ12" s="54"/>
      <c r="UR12" s="54"/>
      <c r="US12" s="54"/>
      <c r="UT12" s="54"/>
      <c r="UU12" s="54"/>
      <c r="UV12" s="54"/>
      <c r="UW12" s="54"/>
      <c r="UX12" s="54"/>
      <c r="UY12" s="54"/>
      <c r="UZ12" s="54"/>
      <c r="VA12" s="54"/>
      <c r="VB12" s="54"/>
      <c r="VC12" s="54"/>
      <c r="VD12" s="54"/>
      <c r="VE12" s="54"/>
      <c r="VF12" s="54"/>
      <c r="VG12" s="54"/>
      <c r="VH12" s="54"/>
      <c r="VI12" s="54"/>
      <c r="VJ12" s="54"/>
      <c r="VK12" s="54"/>
      <c r="VL12" s="54"/>
      <c r="VM12" s="54"/>
      <c r="VN12" s="54"/>
      <c r="VO12" s="54"/>
      <c r="VP12" s="54"/>
      <c r="VQ12" s="54"/>
      <c r="VR12" s="54"/>
      <c r="VS12" s="54"/>
      <c r="VT12" s="54"/>
      <c r="VU12" s="54"/>
      <c r="VV12" s="54"/>
      <c r="VW12" s="54"/>
      <c r="VX12" s="54"/>
      <c r="VY12" s="54"/>
      <c r="VZ12" s="54"/>
      <c r="WA12" s="54"/>
      <c r="WB12" s="54"/>
      <c r="WC12" s="54"/>
      <c r="WD12" s="54"/>
      <c r="WE12" s="54"/>
      <c r="WF12" s="54"/>
      <c r="WG12" s="54"/>
      <c r="WH12" s="54"/>
      <c r="WI12" s="54"/>
      <c r="WJ12" s="54"/>
      <c r="WK12" s="54"/>
      <c r="WL12" s="54"/>
      <c r="WM12" s="54"/>
      <c r="WN12" s="54"/>
      <c r="WO12" s="54"/>
      <c r="WP12" s="54"/>
      <c r="WQ12" s="54"/>
      <c r="WR12" s="54"/>
      <c r="WS12" s="54"/>
      <c r="WT12" s="54"/>
      <c r="WU12" s="54"/>
      <c r="WV12" s="54"/>
      <c r="WW12" s="54"/>
      <c r="WX12" s="54"/>
      <c r="WY12" s="54"/>
      <c r="WZ12" s="54"/>
      <c r="XA12" s="54"/>
      <c r="XB12" s="54"/>
      <c r="XC12" s="54"/>
      <c r="XD12" s="54"/>
      <c r="XE12" s="54"/>
      <c r="XF12" s="54"/>
      <c r="XG12" s="54"/>
      <c r="XH12" s="54"/>
      <c r="XI12" s="54"/>
      <c r="XJ12" s="54"/>
      <c r="XK12" s="54"/>
      <c r="XL12" s="54"/>
      <c r="XM12" s="54"/>
      <c r="XN12" s="54"/>
      <c r="XO12" s="54"/>
      <c r="XP12" s="54"/>
      <c r="XQ12" s="54"/>
      <c r="XR12" s="54"/>
      <c r="XS12" s="54"/>
      <c r="XT12" s="54"/>
      <c r="XU12" s="54"/>
      <c r="XV12" s="54"/>
      <c r="XW12" s="54"/>
      <c r="XX12" s="54"/>
      <c r="XY12" s="54"/>
      <c r="XZ12" s="54"/>
      <c r="YA12" s="54"/>
      <c r="YB12" s="54"/>
      <c r="YC12" s="54"/>
      <c r="YD12" s="54"/>
      <c r="YE12" s="54"/>
      <c r="YF12" s="54"/>
      <c r="YG12" s="54"/>
      <c r="YH12" s="54"/>
      <c r="YI12" s="54"/>
      <c r="YJ12" s="54"/>
      <c r="YK12" s="54"/>
      <c r="YL12" s="54"/>
      <c r="YM12" s="54"/>
      <c r="YN12" s="54"/>
      <c r="YO12" s="54"/>
      <c r="YP12" s="54"/>
      <c r="YQ12" s="54"/>
      <c r="YR12" s="54"/>
      <c r="YS12" s="54"/>
      <c r="YT12" s="54"/>
      <c r="YU12" s="54"/>
      <c r="YV12" s="54"/>
      <c r="YW12" s="54"/>
      <c r="YX12" s="54"/>
      <c r="YY12" s="54"/>
      <c r="YZ12" s="54"/>
      <c r="ZA12" s="54"/>
      <c r="ZB12" s="54"/>
      <c r="ZC12" s="54"/>
      <c r="ZD12" s="54"/>
      <c r="ZE12" s="54"/>
      <c r="ZF12" s="54"/>
      <c r="ZG12" s="54"/>
      <c r="ZH12" s="54"/>
      <c r="ZI12" s="54"/>
      <c r="ZJ12" s="54"/>
      <c r="ZK12" s="54"/>
      <c r="ZL12" s="54"/>
      <c r="ZM12" s="54"/>
      <c r="ZN12" s="54"/>
      <c r="ZO12" s="54"/>
      <c r="ZP12" s="54"/>
      <c r="ZQ12" s="54"/>
      <c r="ZR12" s="54"/>
      <c r="ZS12" s="54"/>
      <c r="ZT12" s="54"/>
      <c r="ZU12" s="54"/>
      <c r="ZV12" s="54"/>
      <c r="ZW12" s="54"/>
      <c r="ZX12" s="54"/>
      <c r="ZY12" s="54"/>
      <c r="ZZ12" s="54"/>
      <c r="AAA12" s="54"/>
      <c r="AAB12" s="54"/>
      <c r="AAC12" s="54"/>
      <c r="AAD12" s="54"/>
      <c r="AAE12" s="54"/>
      <c r="AAF12" s="54"/>
      <c r="AAG12" s="54"/>
      <c r="AAH12" s="54"/>
      <c r="AAI12" s="54"/>
      <c r="AAJ12" s="54"/>
      <c r="AAK12" s="54"/>
      <c r="AAL12" s="54"/>
      <c r="AAM12" s="54"/>
      <c r="AAN12" s="54"/>
      <c r="AAO12" s="54"/>
      <c r="AAP12" s="54"/>
      <c r="AAQ12" s="54"/>
      <c r="AAR12" s="54"/>
      <c r="AAS12" s="54"/>
      <c r="AAT12" s="54"/>
      <c r="AAU12" s="54"/>
      <c r="AAV12" s="54"/>
      <c r="AAW12" s="54"/>
      <c r="AAX12" s="54"/>
      <c r="AAY12" s="54"/>
      <c r="AAZ12" s="54"/>
      <c r="ABA12" s="54"/>
      <c r="ABB12" s="54"/>
      <c r="ABC12" s="54"/>
      <c r="ABD12" s="54"/>
      <c r="ABE12" s="54"/>
      <c r="ABF12" s="54"/>
      <c r="ABG12" s="54"/>
      <c r="ABH12" s="54"/>
      <c r="ABI12" s="54"/>
      <c r="ABJ12" s="54"/>
      <c r="ABK12" s="54"/>
      <c r="ABL12" s="54"/>
      <c r="ABM12" s="54"/>
      <c r="ABN12" s="54"/>
      <c r="ABO12" s="54"/>
      <c r="ABP12" s="54"/>
      <c r="ABQ12" s="54"/>
      <c r="ABR12" s="54"/>
      <c r="ABS12" s="54"/>
      <c r="ABT12" s="54"/>
      <c r="ABU12" s="54"/>
      <c r="ABV12" s="54"/>
      <c r="ABW12" s="54"/>
      <c r="ABX12" s="54"/>
      <c r="ABY12" s="54"/>
      <c r="ABZ12" s="54"/>
      <c r="ACA12" s="54"/>
      <c r="ACB12" s="54"/>
      <c r="ACC12" s="54"/>
      <c r="ACD12" s="54"/>
      <c r="ACE12" s="54"/>
      <c r="ACF12" s="54"/>
      <c r="ACG12" s="54"/>
      <c r="ACH12" s="54"/>
      <c r="ACI12" s="54"/>
      <c r="ACJ12" s="54"/>
      <c r="ACK12" s="54"/>
      <c r="ACL12" s="54"/>
      <c r="ACM12" s="54"/>
      <c r="ACN12" s="54"/>
      <c r="ACO12" s="54"/>
      <c r="ACP12" s="54"/>
      <c r="ACQ12" s="54"/>
      <c r="ACR12" s="54"/>
      <c r="ACS12" s="54"/>
      <c r="ACT12" s="54"/>
      <c r="ACU12" s="54"/>
      <c r="ACV12" s="54"/>
      <c r="ACW12" s="54"/>
      <c r="ACX12" s="54"/>
      <c r="ACY12" s="54"/>
      <c r="ACZ12" s="54"/>
      <c r="ADA12" s="54"/>
      <c r="ADB12" s="54"/>
      <c r="ADC12" s="54"/>
      <c r="ADD12" s="54"/>
      <c r="ADE12" s="54"/>
      <c r="ADF12" s="54"/>
      <c r="ADG12" s="54"/>
      <c r="ADH12" s="54"/>
      <c r="ADI12" s="54"/>
      <c r="ADJ12" s="54"/>
      <c r="ADK12" s="54"/>
      <c r="ADL12" s="54"/>
      <c r="ADM12" s="54"/>
      <c r="ADN12" s="54"/>
      <c r="ADO12" s="54"/>
      <c r="ADP12" s="54"/>
      <c r="ADQ12" s="54"/>
      <c r="ADR12" s="54"/>
      <c r="ADS12" s="54"/>
      <c r="ADT12" s="54"/>
      <c r="ADU12" s="54"/>
      <c r="ADV12" s="54"/>
      <c r="ADW12" s="54"/>
      <c r="ADX12" s="54"/>
      <c r="ADY12" s="54"/>
      <c r="ADZ12" s="54"/>
      <c r="AEA12" s="54"/>
      <c r="AEB12" s="54"/>
      <c r="AEC12" s="54"/>
      <c r="AED12" s="54"/>
      <c r="AEE12" s="54"/>
      <c r="AEF12" s="54"/>
      <c r="AEG12" s="54"/>
      <c r="AEH12" s="54"/>
      <c r="AEI12" s="54"/>
      <c r="AEJ12" s="54"/>
      <c r="AEK12" s="54"/>
      <c r="AEL12" s="54"/>
      <c r="AEM12" s="54"/>
      <c r="AEN12" s="54"/>
      <c r="AEO12" s="54"/>
      <c r="AEP12" s="54"/>
      <c r="AEQ12" s="54"/>
      <c r="AER12" s="54"/>
      <c r="AES12" s="54"/>
      <c r="AET12" s="54"/>
      <c r="AEU12" s="54"/>
      <c r="AEV12" s="54"/>
      <c r="AEW12" s="54"/>
      <c r="AEX12" s="54"/>
      <c r="AEY12" s="54"/>
      <c r="AEZ12" s="54"/>
      <c r="AFA12" s="54"/>
      <c r="AFB12" s="54"/>
      <c r="AFC12" s="54"/>
      <c r="AFD12" s="54"/>
      <c r="AFE12" s="54"/>
      <c r="AFF12" s="54"/>
      <c r="AFG12" s="54"/>
      <c r="AFH12" s="54"/>
      <c r="AFI12" s="54"/>
      <c r="AFJ12" s="54"/>
      <c r="AFK12" s="54"/>
      <c r="AFL12" s="54"/>
      <c r="AFM12" s="54"/>
      <c r="AFN12" s="54"/>
      <c r="AFO12" s="54"/>
      <c r="AFP12" s="54"/>
      <c r="AFQ12" s="54"/>
      <c r="AFR12" s="54"/>
      <c r="AFS12" s="54"/>
      <c r="AFT12" s="54"/>
      <c r="AFU12" s="54"/>
      <c r="AFV12" s="54"/>
      <c r="AFW12" s="54"/>
      <c r="AFX12" s="54"/>
      <c r="AFY12" s="54"/>
      <c r="AFZ12" s="54"/>
      <c r="AGA12" s="54"/>
      <c r="AGB12" s="54"/>
      <c r="AGC12" s="54"/>
      <c r="AGD12" s="54"/>
      <c r="AGE12" s="54"/>
      <c r="AGF12" s="54"/>
      <c r="AGG12" s="54"/>
      <c r="AGH12" s="54"/>
      <c r="AGI12" s="54"/>
      <c r="AGJ12" s="54"/>
      <c r="AGK12" s="54"/>
      <c r="AGL12" s="54"/>
      <c r="AGM12" s="54"/>
      <c r="AGN12" s="54"/>
      <c r="AGO12" s="54"/>
      <c r="AGP12" s="54"/>
      <c r="AGQ12" s="54"/>
      <c r="AGR12" s="54"/>
      <c r="AGS12" s="54"/>
      <c r="AGT12" s="54"/>
      <c r="AGU12" s="54"/>
      <c r="AGV12" s="54"/>
      <c r="AGW12" s="54"/>
      <c r="AGX12" s="54"/>
      <c r="AGY12" s="54"/>
      <c r="AGZ12" s="54"/>
      <c r="AHA12" s="54"/>
      <c r="AHB12" s="54"/>
      <c r="AHC12" s="54"/>
      <c r="AHD12" s="54"/>
      <c r="AHE12" s="54"/>
      <c r="AHF12" s="54"/>
      <c r="AHG12" s="54"/>
      <c r="AHH12" s="54"/>
      <c r="AHI12" s="54"/>
      <c r="AHJ12" s="54"/>
      <c r="AHK12" s="54"/>
      <c r="AHL12" s="54"/>
      <c r="AHM12" s="54"/>
      <c r="AHN12" s="54"/>
      <c r="AHO12" s="54"/>
      <c r="AHP12" s="54"/>
      <c r="AHQ12" s="54"/>
      <c r="AHR12" s="54"/>
      <c r="AHS12" s="54"/>
      <c r="AHT12" s="54"/>
      <c r="AHU12" s="54"/>
      <c r="AHV12" s="54"/>
      <c r="AHW12" s="54"/>
      <c r="AHX12" s="54"/>
      <c r="AHY12" s="54"/>
      <c r="AHZ12" s="54"/>
      <c r="AIA12" s="54"/>
      <c r="AIB12" s="54"/>
      <c r="AIC12" s="54"/>
      <c r="AID12" s="54"/>
      <c r="AIE12" s="54"/>
      <c r="AIF12" s="54"/>
      <c r="AIG12" s="54"/>
      <c r="AIH12" s="54"/>
      <c r="AII12" s="54"/>
      <c r="AIJ12" s="54"/>
      <c r="AIK12" s="54"/>
      <c r="AIL12" s="54"/>
      <c r="AIM12" s="54"/>
      <c r="AIN12" s="54"/>
      <c r="AIO12" s="54"/>
      <c r="AIP12" s="54"/>
      <c r="AIQ12" s="54"/>
      <c r="AIR12" s="54"/>
      <c r="AIS12" s="54"/>
      <c r="AIT12" s="54"/>
      <c r="AIU12" s="54"/>
      <c r="AIV12" s="54"/>
      <c r="AIW12" s="54"/>
      <c r="AIX12" s="54"/>
      <c r="AIY12" s="54"/>
      <c r="AIZ12" s="54"/>
      <c r="AJA12" s="54"/>
      <c r="AJB12" s="54"/>
      <c r="AJC12" s="54"/>
      <c r="AJD12" s="54"/>
      <c r="AJE12" s="54"/>
      <c r="AJF12" s="54"/>
      <c r="AJG12" s="54"/>
      <c r="AJH12" s="54"/>
      <c r="AJI12" s="54"/>
      <c r="AJJ12" s="54"/>
      <c r="AJK12" s="54"/>
      <c r="AJL12" s="54"/>
      <c r="AJM12" s="54"/>
      <c r="AJN12" s="54"/>
      <c r="AJO12" s="54"/>
      <c r="AJP12" s="54"/>
      <c r="AJQ12" s="54"/>
      <c r="AJR12" s="54"/>
      <c r="AJS12" s="54"/>
      <c r="AJT12" s="54"/>
      <c r="AJU12" s="54"/>
      <c r="AJV12" s="54"/>
      <c r="AJW12" s="54"/>
      <c r="AJX12" s="54"/>
      <c r="AJY12" s="54"/>
      <c r="AJZ12" s="54"/>
      <c r="AKA12" s="54"/>
      <c r="AKB12" s="54"/>
      <c r="AKC12" s="54"/>
      <c r="AKD12" s="54"/>
      <c r="AKE12" s="54"/>
      <c r="AKF12" s="54"/>
      <c r="AKG12" s="54"/>
      <c r="AKH12" s="54"/>
      <c r="AKI12" s="54"/>
      <c r="AKJ12" s="54"/>
      <c r="AKK12" s="54"/>
      <c r="AKL12" s="54"/>
      <c r="AKM12" s="54"/>
      <c r="AKN12" s="54"/>
      <c r="AKO12" s="54"/>
      <c r="AKP12" s="54"/>
      <c r="AKQ12" s="54"/>
      <c r="AKR12" s="54"/>
      <c r="AKS12" s="54"/>
      <c r="AKT12" s="54"/>
      <c r="AKU12" s="54"/>
      <c r="AKV12" s="54"/>
      <c r="AKW12" s="54"/>
      <c r="AKX12" s="54"/>
      <c r="AKY12" s="54"/>
      <c r="AKZ12" s="54"/>
      <c r="ALA12" s="54"/>
      <c r="ALB12" s="54"/>
      <c r="ALC12" s="54"/>
      <c r="ALD12" s="54"/>
      <c r="ALE12" s="54"/>
      <c r="ALF12" s="54"/>
      <c r="ALG12" s="54"/>
      <c r="ALH12" s="54"/>
      <c r="ALI12" s="54"/>
      <c r="ALJ12" s="54"/>
      <c r="ALK12" s="54"/>
      <c r="ALL12" s="54"/>
      <c r="ALM12" s="54"/>
      <c r="ALN12" s="54"/>
      <c r="ALO12" s="54"/>
      <c r="ALP12" s="54"/>
      <c r="ALQ12" s="54"/>
      <c r="ALR12" s="54"/>
      <c r="ALS12" s="54"/>
      <c r="ALT12" s="54"/>
      <c r="ALU12" s="54"/>
      <c r="ALV12" s="54"/>
      <c r="ALW12" s="54"/>
      <c r="ALX12" s="54"/>
      <c r="ALY12" s="54"/>
      <c r="ALZ12" s="54"/>
      <c r="AMA12" s="54"/>
      <c r="AMB12" s="54"/>
      <c r="AMC12" s="54"/>
      <c r="AMD12" s="54"/>
      <c r="AME12" s="54"/>
      <c r="AMF12" s="54"/>
      <c r="AMG12" s="54"/>
      <c r="AMH12" s="54"/>
      <c r="AMI12" s="54"/>
      <c r="AMJ12" s="54"/>
    </row>
    <row r="13" spans="1:1024" ht="15.75" x14ac:dyDescent="0.25">
      <c r="A13" s="68" t="s">
        <v>93</v>
      </c>
      <c r="B13" s="69"/>
      <c r="C13" s="70"/>
      <c r="D13" s="54"/>
      <c r="E13" s="51"/>
      <c r="F13" s="52"/>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Y13" s="54"/>
      <c r="IZ13" s="54"/>
      <c r="JA13" s="54"/>
      <c r="JB13" s="54"/>
      <c r="JC13" s="54"/>
      <c r="JD13" s="54"/>
      <c r="JE13" s="54"/>
      <c r="JF13" s="54"/>
      <c r="JG13" s="54"/>
      <c r="JH13" s="54"/>
      <c r="JI13" s="54"/>
      <c r="JJ13" s="54"/>
      <c r="JK13" s="54"/>
      <c r="JL13" s="54"/>
      <c r="JM13" s="54"/>
      <c r="JN13" s="54"/>
      <c r="JO13" s="54"/>
      <c r="JP13" s="54"/>
      <c r="JQ13" s="54"/>
      <c r="JR13" s="54"/>
      <c r="JS13" s="54"/>
      <c r="JT13" s="54"/>
      <c r="JU13" s="54"/>
      <c r="JV13" s="54"/>
      <c r="JW13" s="54"/>
      <c r="JX13" s="54"/>
      <c r="JY13" s="54"/>
      <c r="JZ13" s="54"/>
      <c r="KA13" s="54"/>
      <c r="KB13" s="54"/>
      <c r="KC13" s="54"/>
      <c r="KD13" s="54"/>
      <c r="KE13" s="54"/>
      <c r="KF13" s="54"/>
      <c r="KG13" s="54"/>
      <c r="KH13" s="54"/>
      <c r="KI13" s="54"/>
      <c r="KJ13" s="54"/>
      <c r="KK13" s="54"/>
      <c r="KL13" s="54"/>
      <c r="KM13" s="54"/>
      <c r="KN13" s="54"/>
      <c r="KO13" s="54"/>
      <c r="KP13" s="54"/>
      <c r="KQ13" s="54"/>
      <c r="KR13" s="54"/>
      <c r="KS13" s="54"/>
      <c r="KT13" s="54"/>
      <c r="KU13" s="54"/>
      <c r="KV13" s="54"/>
      <c r="KW13" s="54"/>
      <c r="KX13" s="54"/>
      <c r="KY13" s="54"/>
      <c r="KZ13" s="54"/>
      <c r="LA13" s="54"/>
      <c r="LB13" s="54"/>
      <c r="LC13" s="54"/>
      <c r="LD13" s="54"/>
      <c r="LE13" s="54"/>
      <c r="LF13" s="54"/>
      <c r="LG13" s="54"/>
      <c r="LH13" s="54"/>
      <c r="LI13" s="54"/>
      <c r="LJ13" s="54"/>
      <c r="LK13" s="54"/>
      <c r="LL13" s="54"/>
      <c r="LM13" s="54"/>
      <c r="LN13" s="54"/>
      <c r="LO13" s="54"/>
      <c r="LP13" s="54"/>
      <c r="LQ13" s="54"/>
      <c r="LR13" s="54"/>
      <c r="LS13" s="54"/>
      <c r="LT13" s="54"/>
      <c r="LU13" s="54"/>
      <c r="LV13" s="54"/>
      <c r="LW13" s="54"/>
      <c r="LX13" s="54"/>
      <c r="LY13" s="54"/>
      <c r="LZ13" s="54"/>
      <c r="MA13" s="54"/>
      <c r="MB13" s="54"/>
      <c r="MC13" s="54"/>
      <c r="MD13" s="54"/>
      <c r="ME13" s="54"/>
      <c r="MF13" s="54"/>
      <c r="MG13" s="54"/>
      <c r="MH13" s="54"/>
      <c r="MI13" s="54"/>
      <c r="MJ13" s="54"/>
      <c r="MK13" s="54"/>
      <c r="ML13" s="54"/>
      <c r="MM13" s="54"/>
      <c r="MN13" s="54"/>
      <c r="MO13" s="54"/>
      <c r="MP13" s="54"/>
      <c r="MQ13" s="54"/>
      <c r="MR13" s="54"/>
      <c r="MS13" s="54"/>
      <c r="MT13" s="54"/>
      <c r="MU13" s="54"/>
      <c r="MV13" s="54"/>
      <c r="MW13" s="54"/>
      <c r="MX13" s="54"/>
      <c r="MY13" s="54"/>
      <c r="MZ13" s="54"/>
      <c r="NA13" s="54"/>
      <c r="NB13" s="54"/>
      <c r="NC13" s="54"/>
      <c r="ND13" s="54"/>
      <c r="NE13" s="54"/>
      <c r="NF13" s="54"/>
      <c r="NG13" s="54"/>
      <c r="NH13" s="54"/>
      <c r="NI13" s="54"/>
      <c r="NJ13" s="54"/>
      <c r="NK13" s="54"/>
      <c r="NL13" s="54"/>
      <c r="NM13" s="54"/>
      <c r="NN13" s="54"/>
      <c r="NO13" s="54"/>
      <c r="NP13" s="54"/>
      <c r="NQ13" s="54"/>
      <c r="NR13" s="54"/>
      <c r="NS13" s="54"/>
      <c r="NT13" s="54"/>
      <c r="NU13" s="54"/>
      <c r="NV13" s="54"/>
      <c r="NW13" s="54"/>
      <c r="NX13" s="54"/>
      <c r="NY13" s="54"/>
      <c r="NZ13" s="54"/>
      <c r="OA13" s="54"/>
      <c r="OB13" s="54"/>
      <c r="OC13" s="54"/>
      <c r="OD13" s="54"/>
      <c r="OE13" s="54"/>
      <c r="OF13" s="54"/>
      <c r="OG13" s="54"/>
      <c r="OH13" s="54"/>
      <c r="OI13" s="54"/>
      <c r="OJ13" s="54"/>
      <c r="OK13" s="54"/>
      <c r="OL13" s="54"/>
      <c r="OM13" s="54"/>
      <c r="ON13" s="54"/>
      <c r="OO13" s="54"/>
      <c r="OP13" s="54"/>
      <c r="OQ13" s="54"/>
      <c r="OR13" s="54"/>
      <c r="OS13" s="54"/>
      <c r="OT13" s="54"/>
      <c r="OU13" s="54"/>
      <c r="OV13" s="54"/>
      <c r="OW13" s="54"/>
      <c r="OX13" s="54"/>
      <c r="OY13" s="54"/>
      <c r="OZ13" s="54"/>
      <c r="PA13" s="54"/>
      <c r="PB13" s="54"/>
      <c r="PC13" s="54"/>
      <c r="PD13" s="54"/>
      <c r="PE13" s="54"/>
      <c r="PF13" s="54"/>
      <c r="PG13" s="54"/>
      <c r="PH13" s="54"/>
      <c r="PI13" s="54"/>
      <c r="PJ13" s="54"/>
      <c r="PK13" s="54"/>
      <c r="PL13" s="54"/>
      <c r="PM13" s="54"/>
      <c r="PN13" s="54"/>
      <c r="PO13" s="54"/>
      <c r="PP13" s="54"/>
      <c r="PQ13" s="54"/>
      <c r="PR13" s="54"/>
      <c r="PS13" s="54"/>
      <c r="PT13" s="54"/>
      <c r="PU13" s="54"/>
      <c r="PV13" s="54"/>
      <c r="PW13" s="54"/>
      <c r="PX13" s="54"/>
      <c r="PY13" s="54"/>
      <c r="PZ13" s="54"/>
      <c r="QA13" s="54"/>
      <c r="QB13" s="54"/>
      <c r="QC13" s="54"/>
      <c r="QD13" s="54"/>
      <c r="QE13" s="54"/>
      <c r="QF13" s="54"/>
      <c r="QG13" s="54"/>
      <c r="QH13" s="54"/>
      <c r="QI13" s="54"/>
      <c r="QJ13" s="54"/>
      <c r="QK13" s="54"/>
      <c r="QL13" s="54"/>
      <c r="QM13" s="54"/>
      <c r="QN13" s="54"/>
      <c r="QO13" s="54"/>
      <c r="QP13" s="54"/>
      <c r="QQ13" s="54"/>
      <c r="QR13" s="54"/>
      <c r="QS13" s="54"/>
      <c r="QT13" s="54"/>
      <c r="QU13" s="54"/>
      <c r="QV13" s="54"/>
      <c r="QW13" s="54"/>
      <c r="QX13" s="54"/>
      <c r="QY13" s="54"/>
      <c r="QZ13" s="54"/>
      <c r="RA13" s="54"/>
      <c r="RB13" s="54"/>
      <c r="RC13" s="54"/>
      <c r="RD13" s="54"/>
      <c r="RE13" s="54"/>
      <c r="RF13" s="54"/>
      <c r="RG13" s="54"/>
      <c r="RH13" s="54"/>
      <c r="RI13" s="54"/>
      <c r="RJ13" s="54"/>
      <c r="RK13" s="54"/>
      <c r="RL13" s="54"/>
      <c r="RM13" s="54"/>
      <c r="RN13" s="54"/>
      <c r="RO13" s="54"/>
      <c r="RP13" s="54"/>
      <c r="RQ13" s="54"/>
      <c r="RR13" s="54"/>
      <c r="RS13" s="54"/>
      <c r="RT13" s="54"/>
      <c r="RU13" s="54"/>
      <c r="RV13" s="54"/>
      <c r="RW13" s="54"/>
      <c r="RX13" s="54"/>
      <c r="RY13" s="54"/>
      <c r="RZ13" s="54"/>
      <c r="SA13" s="54"/>
      <c r="SB13" s="54"/>
      <c r="SC13" s="54"/>
      <c r="SD13" s="54"/>
      <c r="SE13" s="54"/>
      <c r="SF13" s="54"/>
      <c r="SG13" s="54"/>
      <c r="SH13" s="54"/>
      <c r="SI13" s="54"/>
      <c r="SJ13" s="54"/>
      <c r="SK13" s="54"/>
      <c r="SL13" s="54"/>
      <c r="SM13" s="54"/>
      <c r="SN13" s="54"/>
      <c r="SO13" s="54"/>
      <c r="SP13" s="54"/>
      <c r="SQ13" s="54"/>
      <c r="SR13" s="54"/>
      <c r="SS13" s="54"/>
      <c r="ST13" s="54"/>
      <c r="SU13" s="54"/>
      <c r="SV13" s="54"/>
      <c r="SW13" s="54"/>
      <c r="SX13" s="54"/>
      <c r="SY13" s="54"/>
      <c r="SZ13" s="54"/>
      <c r="TA13" s="54"/>
      <c r="TB13" s="54"/>
      <c r="TC13" s="54"/>
      <c r="TD13" s="54"/>
      <c r="TE13" s="54"/>
      <c r="TF13" s="54"/>
      <c r="TG13" s="54"/>
      <c r="TH13" s="54"/>
      <c r="TI13" s="54"/>
      <c r="TJ13" s="54"/>
      <c r="TK13" s="54"/>
      <c r="TL13" s="54"/>
      <c r="TM13" s="54"/>
      <c r="TN13" s="54"/>
      <c r="TO13" s="54"/>
      <c r="TP13" s="54"/>
      <c r="TQ13" s="54"/>
      <c r="TR13" s="54"/>
      <c r="TS13" s="54"/>
      <c r="TT13" s="54"/>
      <c r="TU13" s="54"/>
      <c r="TV13" s="54"/>
      <c r="TW13" s="54"/>
      <c r="TX13" s="54"/>
      <c r="TY13" s="54"/>
      <c r="TZ13" s="54"/>
      <c r="UA13" s="54"/>
      <c r="UB13" s="54"/>
      <c r="UC13" s="54"/>
      <c r="UD13" s="54"/>
      <c r="UE13" s="54"/>
      <c r="UF13" s="54"/>
      <c r="UG13" s="54"/>
      <c r="UH13" s="54"/>
      <c r="UI13" s="54"/>
      <c r="UJ13" s="54"/>
      <c r="UK13" s="54"/>
      <c r="UL13" s="54"/>
      <c r="UM13" s="54"/>
      <c r="UN13" s="54"/>
      <c r="UO13" s="54"/>
      <c r="UP13" s="54"/>
      <c r="UQ13" s="54"/>
      <c r="UR13" s="54"/>
      <c r="US13" s="54"/>
      <c r="UT13" s="54"/>
      <c r="UU13" s="54"/>
      <c r="UV13" s="54"/>
      <c r="UW13" s="54"/>
      <c r="UX13" s="54"/>
      <c r="UY13" s="54"/>
      <c r="UZ13" s="54"/>
      <c r="VA13" s="54"/>
      <c r="VB13" s="54"/>
      <c r="VC13" s="54"/>
      <c r="VD13" s="54"/>
      <c r="VE13" s="54"/>
      <c r="VF13" s="54"/>
      <c r="VG13" s="54"/>
      <c r="VH13" s="54"/>
      <c r="VI13" s="54"/>
      <c r="VJ13" s="54"/>
      <c r="VK13" s="54"/>
      <c r="VL13" s="54"/>
      <c r="VM13" s="54"/>
      <c r="VN13" s="54"/>
      <c r="VO13" s="54"/>
      <c r="VP13" s="54"/>
      <c r="VQ13" s="54"/>
      <c r="VR13" s="54"/>
      <c r="VS13" s="54"/>
      <c r="VT13" s="54"/>
      <c r="VU13" s="54"/>
      <c r="VV13" s="54"/>
      <c r="VW13" s="54"/>
      <c r="VX13" s="54"/>
      <c r="VY13" s="54"/>
      <c r="VZ13" s="54"/>
      <c r="WA13" s="54"/>
      <c r="WB13" s="54"/>
      <c r="WC13" s="54"/>
      <c r="WD13" s="54"/>
      <c r="WE13" s="54"/>
      <c r="WF13" s="54"/>
      <c r="WG13" s="54"/>
      <c r="WH13" s="54"/>
      <c r="WI13" s="54"/>
      <c r="WJ13" s="54"/>
      <c r="WK13" s="54"/>
      <c r="WL13" s="54"/>
      <c r="WM13" s="54"/>
      <c r="WN13" s="54"/>
      <c r="WO13" s="54"/>
      <c r="WP13" s="54"/>
      <c r="WQ13" s="54"/>
      <c r="WR13" s="54"/>
      <c r="WS13" s="54"/>
      <c r="WT13" s="54"/>
      <c r="WU13" s="54"/>
      <c r="WV13" s="54"/>
      <c r="WW13" s="54"/>
      <c r="WX13" s="54"/>
      <c r="WY13" s="54"/>
      <c r="WZ13" s="54"/>
      <c r="XA13" s="54"/>
      <c r="XB13" s="54"/>
      <c r="XC13" s="54"/>
      <c r="XD13" s="54"/>
      <c r="XE13" s="54"/>
      <c r="XF13" s="54"/>
      <c r="XG13" s="54"/>
      <c r="XH13" s="54"/>
      <c r="XI13" s="54"/>
      <c r="XJ13" s="54"/>
      <c r="XK13" s="54"/>
      <c r="XL13" s="54"/>
      <c r="XM13" s="54"/>
      <c r="XN13" s="54"/>
      <c r="XO13" s="54"/>
      <c r="XP13" s="54"/>
      <c r="XQ13" s="54"/>
      <c r="XR13" s="54"/>
      <c r="XS13" s="54"/>
      <c r="XT13" s="54"/>
      <c r="XU13" s="54"/>
      <c r="XV13" s="54"/>
      <c r="XW13" s="54"/>
      <c r="XX13" s="54"/>
      <c r="XY13" s="54"/>
      <c r="XZ13" s="54"/>
      <c r="YA13" s="54"/>
      <c r="YB13" s="54"/>
      <c r="YC13" s="54"/>
      <c r="YD13" s="54"/>
      <c r="YE13" s="54"/>
      <c r="YF13" s="54"/>
      <c r="YG13" s="54"/>
      <c r="YH13" s="54"/>
      <c r="YI13" s="54"/>
      <c r="YJ13" s="54"/>
      <c r="YK13" s="54"/>
      <c r="YL13" s="54"/>
      <c r="YM13" s="54"/>
      <c r="YN13" s="54"/>
      <c r="YO13" s="54"/>
      <c r="YP13" s="54"/>
      <c r="YQ13" s="54"/>
      <c r="YR13" s="54"/>
      <c r="YS13" s="54"/>
      <c r="YT13" s="54"/>
      <c r="YU13" s="54"/>
      <c r="YV13" s="54"/>
      <c r="YW13" s="54"/>
      <c r="YX13" s="54"/>
      <c r="YY13" s="54"/>
      <c r="YZ13" s="54"/>
      <c r="ZA13" s="54"/>
      <c r="ZB13" s="54"/>
      <c r="ZC13" s="54"/>
      <c r="ZD13" s="54"/>
      <c r="ZE13" s="54"/>
      <c r="ZF13" s="54"/>
      <c r="ZG13" s="54"/>
      <c r="ZH13" s="54"/>
      <c r="ZI13" s="54"/>
      <c r="ZJ13" s="54"/>
      <c r="ZK13" s="54"/>
      <c r="ZL13" s="54"/>
      <c r="ZM13" s="54"/>
      <c r="ZN13" s="54"/>
      <c r="ZO13" s="54"/>
      <c r="ZP13" s="54"/>
      <c r="ZQ13" s="54"/>
      <c r="ZR13" s="54"/>
      <c r="ZS13" s="54"/>
      <c r="ZT13" s="54"/>
      <c r="ZU13" s="54"/>
      <c r="ZV13" s="54"/>
      <c r="ZW13" s="54"/>
      <c r="ZX13" s="54"/>
      <c r="ZY13" s="54"/>
      <c r="ZZ13" s="54"/>
      <c r="AAA13" s="54"/>
      <c r="AAB13" s="54"/>
      <c r="AAC13" s="54"/>
      <c r="AAD13" s="54"/>
      <c r="AAE13" s="54"/>
      <c r="AAF13" s="54"/>
      <c r="AAG13" s="54"/>
      <c r="AAH13" s="54"/>
      <c r="AAI13" s="54"/>
      <c r="AAJ13" s="54"/>
      <c r="AAK13" s="54"/>
      <c r="AAL13" s="54"/>
      <c r="AAM13" s="54"/>
      <c r="AAN13" s="54"/>
      <c r="AAO13" s="54"/>
      <c r="AAP13" s="54"/>
      <c r="AAQ13" s="54"/>
      <c r="AAR13" s="54"/>
      <c r="AAS13" s="54"/>
      <c r="AAT13" s="54"/>
      <c r="AAU13" s="54"/>
      <c r="AAV13" s="54"/>
      <c r="AAW13" s="54"/>
      <c r="AAX13" s="54"/>
      <c r="AAY13" s="54"/>
      <c r="AAZ13" s="54"/>
      <c r="ABA13" s="54"/>
      <c r="ABB13" s="54"/>
      <c r="ABC13" s="54"/>
      <c r="ABD13" s="54"/>
      <c r="ABE13" s="54"/>
      <c r="ABF13" s="54"/>
      <c r="ABG13" s="54"/>
      <c r="ABH13" s="54"/>
      <c r="ABI13" s="54"/>
      <c r="ABJ13" s="54"/>
      <c r="ABK13" s="54"/>
      <c r="ABL13" s="54"/>
      <c r="ABM13" s="54"/>
      <c r="ABN13" s="54"/>
      <c r="ABO13" s="54"/>
      <c r="ABP13" s="54"/>
      <c r="ABQ13" s="54"/>
      <c r="ABR13" s="54"/>
      <c r="ABS13" s="54"/>
      <c r="ABT13" s="54"/>
      <c r="ABU13" s="54"/>
      <c r="ABV13" s="54"/>
      <c r="ABW13" s="54"/>
      <c r="ABX13" s="54"/>
      <c r="ABY13" s="54"/>
      <c r="ABZ13" s="54"/>
      <c r="ACA13" s="54"/>
      <c r="ACB13" s="54"/>
      <c r="ACC13" s="54"/>
      <c r="ACD13" s="54"/>
      <c r="ACE13" s="54"/>
      <c r="ACF13" s="54"/>
      <c r="ACG13" s="54"/>
      <c r="ACH13" s="54"/>
      <c r="ACI13" s="54"/>
      <c r="ACJ13" s="54"/>
      <c r="ACK13" s="54"/>
      <c r="ACL13" s="54"/>
      <c r="ACM13" s="54"/>
      <c r="ACN13" s="54"/>
      <c r="ACO13" s="54"/>
      <c r="ACP13" s="54"/>
      <c r="ACQ13" s="54"/>
      <c r="ACR13" s="54"/>
      <c r="ACS13" s="54"/>
      <c r="ACT13" s="54"/>
      <c r="ACU13" s="54"/>
      <c r="ACV13" s="54"/>
      <c r="ACW13" s="54"/>
      <c r="ACX13" s="54"/>
      <c r="ACY13" s="54"/>
      <c r="ACZ13" s="54"/>
      <c r="ADA13" s="54"/>
      <c r="ADB13" s="54"/>
      <c r="ADC13" s="54"/>
      <c r="ADD13" s="54"/>
      <c r="ADE13" s="54"/>
      <c r="ADF13" s="54"/>
      <c r="ADG13" s="54"/>
      <c r="ADH13" s="54"/>
      <c r="ADI13" s="54"/>
      <c r="ADJ13" s="54"/>
      <c r="ADK13" s="54"/>
      <c r="ADL13" s="54"/>
      <c r="ADM13" s="54"/>
      <c r="ADN13" s="54"/>
      <c r="ADO13" s="54"/>
      <c r="ADP13" s="54"/>
      <c r="ADQ13" s="54"/>
      <c r="ADR13" s="54"/>
      <c r="ADS13" s="54"/>
      <c r="ADT13" s="54"/>
      <c r="ADU13" s="54"/>
      <c r="ADV13" s="54"/>
      <c r="ADW13" s="54"/>
      <c r="ADX13" s="54"/>
      <c r="ADY13" s="54"/>
      <c r="ADZ13" s="54"/>
      <c r="AEA13" s="54"/>
      <c r="AEB13" s="54"/>
      <c r="AEC13" s="54"/>
      <c r="AED13" s="54"/>
      <c r="AEE13" s="54"/>
      <c r="AEF13" s="54"/>
      <c r="AEG13" s="54"/>
      <c r="AEH13" s="54"/>
      <c r="AEI13" s="54"/>
      <c r="AEJ13" s="54"/>
      <c r="AEK13" s="54"/>
      <c r="AEL13" s="54"/>
      <c r="AEM13" s="54"/>
      <c r="AEN13" s="54"/>
      <c r="AEO13" s="54"/>
      <c r="AEP13" s="54"/>
      <c r="AEQ13" s="54"/>
      <c r="AER13" s="54"/>
      <c r="AES13" s="54"/>
      <c r="AET13" s="54"/>
      <c r="AEU13" s="54"/>
      <c r="AEV13" s="54"/>
      <c r="AEW13" s="54"/>
      <c r="AEX13" s="54"/>
      <c r="AEY13" s="54"/>
      <c r="AEZ13" s="54"/>
      <c r="AFA13" s="54"/>
      <c r="AFB13" s="54"/>
      <c r="AFC13" s="54"/>
      <c r="AFD13" s="54"/>
      <c r="AFE13" s="54"/>
      <c r="AFF13" s="54"/>
      <c r="AFG13" s="54"/>
      <c r="AFH13" s="54"/>
      <c r="AFI13" s="54"/>
      <c r="AFJ13" s="54"/>
      <c r="AFK13" s="54"/>
      <c r="AFL13" s="54"/>
      <c r="AFM13" s="54"/>
      <c r="AFN13" s="54"/>
      <c r="AFO13" s="54"/>
      <c r="AFP13" s="54"/>
      <c r="AFQ13" s="54"/>
      <c r="AFR13" s="54"/>
      <c r="AFS13" s="54"/>
      <c r="AFT13" s="54"/>
      <c r="AFU13" s="54"/>
      <c r="AFV13" s="54"/>
      <c r="AFW13" s="54"/>
      <c r="AFX13" s="54"/>
      <c r="AFY13" s="54"/>
      <c r="AFZ13" s="54"/>
      <c r="AGA13" s="54"/>
      <c r="AGB13" s="54"/>
      <c r="AGC13" s="54"/>
      <c r="AGD13" s="54"/>
      <c r="AGE13" s="54"/>
      <c r="AGF13" s="54"/>
      <c r="AGG13" s="54"/>
      <c r="AGH13" s="54"/>
      <c r="AGI13" s="54"/>
      <c r="AGJ13" s="54"/>
      <c r="AGK13" s="54"/>
      <c r="AGL13" s="54"/>
      <c r="AGM13" s="54"/>
      <c r="AGN13" s="54"/>
      <c r="AGO13" s="54"/>
      <c r="AGP13" s="54"/>
      <c r="AGQ13" s="54"/>
      <c r="AGR13" s="54"/>
      <c r="AGS13" s="54"/>
      <c r="AGT13" s="54"/>
      <c r="AGU13" s="54"/>
      <c r="AGV13" s="54"/>
      <c r="AGW13" s="54"/>
      <c r="AGX13" s="54"/>
      <c r="AGY13" s="54"/>
      <c r="AGZ13" s="54"/>
      <c r="AHA13" s="54"/>
      <c r="AHB13" s="54"/>
      <c r="AHC13" s="54"/>
      <c r="AHD13" s="54"/>
      <c r="AHE13" s="54"/>
      <c r="AHF13" s="54"/>
      <c r="AHG13" s="54"/>
      <c r="AHH13" s="54"/>
      <c r="AHI13" s="54"/>
      <c r="AHJ13" s="54"/>
      <c r="AHK13" s="54"/>
      <c r="AHL13" s="54"/>
      <c r="AHM13" s="54"/>
      <c r="AHN13" s="54"/>
      <c r="AHO13" s="54"/>
      <c r="AHP13" s="54"/>
      <c r="AHQ13" s="54"/>
      <c r="AHR13" s="54"/>
      <c r="AHS13" s="54"/>
      <c r="AHT13" s="54"/>
      <c r="AHU13" s="54"/>
      <c r="AHV13" s="54"/>
      <c r="AHW13" s="54"/>
      <c r="AHX13" s="54"/>
      <c r="AHY13" s="54"/>
      <c r="AHZ13" s="54"/>
      <c r="AIA13" s="54"/>
      <c r="AIB13" s="54"/>
      <c r="AIC13" s="54"/>
      <c r="AID13" s="54"/>
      <c r="AIE13" s="54"/>
      <c r="AIF13" s="54"/>
      <c r="AIG13" s="54"/>
      <c r="AIH13" s="54"/>
      <c r="AII13" s="54"/>
      <c r="AIJ13" s="54"/>
      <c r="AIK13" s="54"/>
      <c r="AIL13" s="54"/>
      <c r="AIM13" s="54"/>
      <c r="AIN13" s="54"/>
      <c r="AIO13" s="54"/>
      <c r="AIP13" s="54"/>
      <c r="AIQ13" s="54"/>
      <c r="AIR13" s="54"/>
      <c r="AIS13" s="54"/>
      <c r="AIT13" s="54"/>
      <c r="AIU13" s="54"/>
      <c r="AIV13" s="54"/>
      <c r="AIW13" s="54"/>
      <c r="AIX13" s="54"/>
      <c r="AIY13" s="54"/>
      <c r="AIZ13" s="54"/>
      <c r="AJA13" s="54"/>
      <c r="AJB13" s="54"/>
      <c r="AJC13" s="54"/>
      <c r="AJD13" s="54"/>
      <c r="AJE13" s="54"/>
      <c r="AJF13" s="54"/>
      <c r="AJG13" s="54"/>
      <c r="AJH13" s="54"/>
      <c r="AJI13" s="54"/>
      <c r="AJJ13" s="54"/>
      <c r="AJK13" s="54"/>
      <c r="AJL13" s="54"/>
      <c r="AJM13" s="54"/>
      <c r="AJN13" s="54"/>
      <c r="AJO13" s="54"/>
      <c r="AJP13" s="54"/>
      <c r="AJQ13" s="54"/>
      <c r="AJR13" s="54"/>
      <c r="AJS13" s="54"/>
      <c r="AJT13" s="54"/>
      <c r="AJU13" s="54"/>
      <c r="AJV13" s="54"/>
      <c r="AJW13" s="54"/>
      <c r="AJX13" s="54"/>
      <c r="AJY13" s="54"/>
      <c r="AJZ13" s="54"/>
      <c r="AKA13" s="54"/>
      <c r="AKB13" s="54"/>
      <c r="AKC13" s="54"/>
      <c r="AKD13" s="54"/>
      <c r="AKE13" s="54"/>
      <c r="AKF13" s="54"/>
      <c r="AKG13" s="54"/>
      <c r="AKH13" s="54"/>
      <c r="AKI13" s="54"/>
      <c r="AKJ13" s="54"/>
      <c r="AKK13" s="54"/>
      <c r="AKL13" s="54"/>
      <c r="AKM13" s="54"/>
      <c r="AKN13" s="54"/>
      <c r="AKO13" s="54"/>
      <c r="AKP13" s="54"/>
      <c r="AKQ13" s="54"/>
      <c r="AKR13" s="54"/>
      <c r="AKS13" s="54"/>
      <c r="AKT13" s="54"/>
      <c r="AKU13" s="54"/>
      <c r="AKV13" s="54"/>
      <c r="AKW13" s="54"/>
      <c r="AKX13" s="54"/>
      <c r="AKY13" s="54"/>
      <c r="AKZ13" s="54"/>
      <c r="ALA13" s="54"/>
      <c r="ALB13" s="54"/>
      <c r="ALC13" s="54"/>
      <c r="ALD13" s="54"/>
      <c r="ALE13" s="54"/>
      <c r="ALF13" s="54"/>
      <c r="ALG13" s="54"/>
      <c r="ALH13" s="54"/>
      <c r="ALI13" s="54"/>
      <c r="ALJ13" s="54"/>
      <c r="ALK13" s="54"/>
      <c r="ALL13" s="54"/>
      <c r="ALM13" s="54"/>
      <c r="ALN13" s="54"/>
      <c r="ALO13" s="54"/>
      <c r="ALP13" s="54"/>
      <c r="ALQ13" s="54"/>
      <c r="ALR13" s="54"/>
      <c r="ALS13" s="54"/>
      <c r="ALT13" s="54"/>
      <c r="ALU13" s="54"/>
      <c r="ALV13" s="54"/>
      <c r="ALW13" s="54"/>
      <c r="ALX13" s="54"/>
      <c r="ALY13" s="54"/>
      <c r="ALZ13" s="54"/>
      <c r="AMA13" s="54"/>
      <c r="AMB13" s="54"/>
      <c r="AMC13" s="54"/>
      <c r="AMD13" s="54"/>
      <c r="AME13" s="54"/>
      <c r="AMF13" s="54"/>
      <c r="AMG13" s="54"/>
      <c r="AMH13" s="54"/>
      <c r="AMI13" s="54"/>
      <c r="AMJ13" s="54"/>
    </row>
    <row r="14" spans="1:1024" ht="15.75" x14ac:dyDescent="0.25">
      <c r="A14" s="68" t="s">
        <v>93</v>
      </c>
      <c r="B14" s="69"/>
      <c r="C14" s="70"/>
      <c r="D14" s="54"/>
      <c r="E14" s="51"/>
      <c r="F14" s="52"/>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Y14" s="54"/>
      <c r="IZ14" s="54"/>
      <c r="JA14" s="54"/>
      <c r="JB14" s="54"/>
      <c r="JC14" s="54"/>
      <c r="JD14" s="54"/>
      <c r="JE14" s="54"/>
      <c r="JF14" s="54"/>
      <c r="JG14" s="54"/>
      <c r="JH14" s="54"/>
      <c r="JI14" s="54"/>
      <c r="JJ14" s="54"/>
      <c r="JK14" s="54"/>
      <c r="JL14" s="54"/>
      <c r="JM14" s="54"/>
      <c r="JN14" s="54"/>
      <c r="JO14" s="54"/>
      <c r="JP14" s="54"/>
      <c r="JQ14" s="54"/>
      <c r="JR14" s="54"/>
      <c r="JS14" s="54"/>
      <c r="JT14" s="54"/>
      <c r="JU14" s="54"/>
      <c r="JV14" s="54"/>
      <c r="JW14" s="54"/>
      <c r="JX14" s="54"/>
      <c r="JY14" s="54"/>
      <c r="JZ14" s="54"/>
      <c r="KA14" s="54"/>
      <c r="KB14" s="54"/>
      <c r="KC14" s="54"/>
      <c r="KD14" s="54"/>
      <c r="KE14" s="54"/>
      <c r="KF14" s="54"/>
      <c r="KG14" s="54"/>
      <c r="KH14" s="54"/>
      <c r="KI14" s="54"/>
      <c r="KJ14" s="54"/>
      <c r="KK14" s="54"/>
      <c r="KL14" s="54"/>
      <c r="KM14" s="54"/>
      <c r="KN14" s="54"/>
      <c r="KO14" s="54"/>
      <c r="KP14" s="54"/>
      <c r="KQ14" s="54"/>
      <c r="KR14" s="54"/>
      <c r="KS14" s="54"/>
      <c r="KT14" s="54"/>
      <c r="KU14" s="54"/>
      <c r="KV14" s="54"/>
      <c r="KW14" s="54"/>
      <c r="KX14" s="54"/>
      <c r="KY14" s="54"/>
      <c r="KZ14" s="54"/>
      <c r="LA14" s="54"/>
      <c r="LB14" s="54"/>
      <c r="LC14" s="54"/>
      <c r="LD14" s="54"/>
      <c r="LE14" s="54"/>
      <c r="LF14" s="54"/>
      <c r="LG14" s="54"/>
      <c r="LH14" s="54"/>
      <c r="LI14" s="54"/>
      <c r="LJ14" s="54"/>
      <c r="LK14" s="54"/>
      <c r="LL14" s="54"/>
      <c r="LM14" s="54"/>
      <c r="LN14" s="54"/>
      <c r="LO14" s="54"/>
      <c r="LP14" s="54"/>
      <c r="LQ14" s="54"/>
      <c r="LR14" s="54"/>
      <c r="LS14" s="54"/>
      <c r="LT14" s="54"/>
      <c r="LU14" s="54"/>
      <c r="LV14" s="54"/>
      <c r="LW14" s="54"/>
      <c r="LX14" s="54"/>
      <c r="LY14" s="54"/>
      <c r="LZ14" s="54"/>
      <c r="MA14" s="54"/>
      <c r="MB14" s="54"/>
      <c r="MC14" s="54"/>
      <c r="MD14" s="54"/>
      <c r="ME14" s="54"/>
      <c r="MF14" s="54"/>
      <c r="MG14" s="54"/>
      <c r="MH14" s="54"/>
      <c r="MI14" s="54"/>
      <c r="MJ14" s="54"/>
      <c r="MK14" s="54"/>
      <c r="ML14" s="54"/>
      <c r="MM14" s="54"/>
      <c r="MN14" s="54"/>
      <c r="MO14" s="54"/>
      <c r="MP14" s="54"/>
      <c r="MQ14" s="54"/>
      <c r="MR14" s="54"/>
      <c r="MS14" s="54"/>
      <c r="MT14" s="54"/>
      <c r="MU14" s="54"/>
      <c r="MV14" s="54"/>
      <c r="MW14" s="54"/>
      <c r="MX14" s="54"/>
      <c r="MY14" s="54"/>
      <c r="MZ14" s="54"/>
      <c r="NA14" s="54"/>
      <c r="NB14" s="54"/>
      <c r="NC14" s="54"/>
      <c r="ND14" s="54"/>
      <c r="NE14" s="54"/>
      <c r="NF14" s="54"/>
      <c r="NG14" s="54"/>
      <c r="NH14" s="54"/>
      <c r="NI14" s="54"/>
      <c r="NJ14" s="54"/>
      <c r="NK14" s="54"/>
      <c r="NL14" s="54"/>
      <c r="NM14" s="54"/>
      <c r="NN14" s="54"/>
      <c r="NO14" s="54"/>
      <c r="NP14" s="54"/>
      <c r="NQ14" s="54"/>
      <c r="NR14" s="54"/>
      <c r="NS14" s="54"/>
      <c r="NT14" s="54"/>
      <c r="NU14" s="54"/>
      <c r="NV14" s="54"/>
      <c r="NW14" s="54"/>
      <c r="NX14" s="54"/>
      <c r="NY14" s="54"/>
      <c r="NZ14" s="54"/>
      <c r="OA14" s="54"/>
      <c r="OB14" s="54"/>
      <c r="OC14" s="54"/>
      <c r="OD14" s="54"/>
      <c r="OE14" s="54"/>
      <c r="OF14" s="54"/>
      <c r="OG14" s="54"/>
      <c r="OH14" s="54"/>
      <c r="OI14" s="54"/>
      <c r="OJ14" s="54"/>
      <c r="OK14" s="54"/>
      <c r="OL14" s="54"/>
      <c r="OM14" s="54"/>
      <c r="ON14" s="54"/>
      <c r="OO14" s="54"/>
      <c r="OP14" s="54"/>
      <c r="OQ14" s="54"/>
      <c r="OR14" s="54"/>
      <c r="OS14" s="54"/>
      <c r="OT14" s="54"/>
      <c r="OU14" s="54"/>
      <c r="OV14" s="54"/>
      <c r="OW14" s="54"/>
      <c r="OX14" s="54"/>
      <c r="OY14" s="54"/>
      <c r="OZ14" s="54"/>
      <c r="PA14" s="54"/>
      <c r="PB14" s="54"/>
      <c r="PC14" s="54"/>
      <c r="PD14" s="54"/>
      <c r="PE14" s="54"/>
      <c r="PF14" s="54"/>
      <c r="PG14" s="54"/>
      <c r="PH14" s="54"/>
      <c r="PI14" s="54"/>
      <c r="PJ14" s="54"/>
      <c r="PK14" s="54"/>
      <c r="PL14" s="54"/>
      <c r="PM14" s="54"/>
      <c r="PN14" s="54"/>
      <c r="PO14" s="54"/>
      <c r="PP14" s="54"/>
      <c r="PQ14" s="54"/>
      <c r="PR14" s="54"/>
      <c r="PS14" s="54"/>
      <c r="PT14" s="54"/>
      <c r="PU14" s="54"/>
      <c r="PV14" s="54"/>
      <c r="PW14" s="54"/>
      <c r="PX14" s="54"/>
      <c r="PY14" s="54"/>
      <c r="PZ14" s="54"/>
      <c r="QA14" s="54"/>
      <c r="QB14" s="54"/>
      <c r="QC14" s="54"/>
      <c r="QD14" s="54"/>
      <c r="QE14" s="54"/>
      <c r="QF14" s="54"/>
      <c r="QG14" s="54"/>
      <c r="QH14" s="54"/>
      <c r="QI14" s="54"/>
      <c r="QJ14" s="54"/>
      <c r="QK14" s="54"/>
      <c r="QL14" s="54"/>
      <c r="QM14" s="54"/>
      <c r="QN14" s="54"/>
      <c r="QO14" s="54"/>
      <c r="QP14" s="54"/>
      <c r="QQ14" s="54"/>
      <c r="QR14" s="54"/>
      <c r="QS14" s="54"/>
      <c r="QT14" s="54"/>
      <c r="QU14" s="54"/>
      <c r="QV14" s="54"/>
      <c r="QW14" s="54"/>
      <c r="QX14" s="54"/>
      <c r="QY14" s="54"/>
      <c r="QZ14" s="54"/>
      <c r="RA14" s="54"/>
      <c r="RB14" s="54"/>
      <c r="RC14" s="54"/>
      <c r="RD14" s="54"/>
      <c r="RE14" s="54"/>
      <c r="RF14" s="54"/>
      <c r="RG14" s="54"/>
      <c r="RH14" s="54"/>
      <c r="RI14" s="54"/>
      <c r="RJ14" s="54"/>
      <c r="RK14" s="54"/>
      <c r="RL14" s="54"/>
      <c r="RM14" s="54"/>
      <c r="RN14" s="54"/>
      <c r="RO14" s="54"/>
      <c r="RP14" s="54"/>
      <c r="RQ14" s="54"/>
      <c r="RR14" s="54"/>
      <c r="RS14" s="54"/>
      <c r="RT14" s="54"/>
      <c r="RU14" s="54"/>
      <c r="RV14" s="54"/>
      <c r="RW14" s="54"/>
      <c r="RX14" s="54"/>
      <c r="RY14" s="54"/>
      <c r="RZ14" s="54"/>
      <c r="SA14" s="54"/>
      <c r="SB14" s="54"/>
      <c r="SC14" s="54"/>
      <c r="SD14" s="54"/>
      <c r="SE14" s="54"/>
      <c r="SF14" s="54"/>
      <c r="SG14" s="54"/>
      <c r="SH14" s="54"/>
      <c r="SI14" s="54"/>
      <c r="SJ14" s="54"/>
      <c r="SK14" s="54"/>
      <c r="SL14" s="54"/>
      <c r="SM14" s="54"/>
      <c r="SN14" s="54"/>
      <c r="SO14" s="54"/>
      <c r="SP14" s="54"/>
      <c r="SQ14" s="54"/>
      <c r="SR14" s="54"/>
      <c r="SS14" s="54"/>
      <c r="ST14" s="54"/>
      <c r="SU14" s="54"/>
      <c r="SV14" s="54"/>
      <c r="SW14" s="54"/>
      <c r="SX14" s="54"/>
      <c r="SY14" s="54"/>
      <c r="SZ14" s="54"/>
      <c r="TA14" s="54"/>
      <c r="TB14" s="54"/>
      <c r="TC14" s="54"/>
      <c r="TD14" s="54"/>
      <c r="TE14" s="54"/>
      <c r="TF14" s="54"/>
      <c r="TG14" s="54"/>
      <c r="TH14" s="54"/>
      <c r="TI14" s="54"/>
      <c r="TJ14" s="54"/>
      <c r="TK14" s="54"/>
      <c r="TL14" s="54"/>
      <c r="TM14" s="54"/>
      <c r="TN14" s="54"/>
      <c r="TO14" s="54"/>
      <c r="TP14" s="54"/>
      <c r="TQ14" s="54"/>
      <c r="TR14" s="54"/>
      <c r="TS14" s="54"/>
      <c r="TT14" s="54"/>
      <c r="TU14" s="54"/>
      <c r="TV14" s="54"/>
      <c r="TW14" s="54"/>
      <c r="TX14" s="54"/>
      <c r="TY14" s="54"/>
      <c r="TZ14" s="54"/>
      <c r="UA14" s="54"/>
      <c r="UB14" s="54"/>
      <c r="UC14" s="54"/>
      <c r="UD14" s="54"/>
      <c r="UE14" s="54"/>
      <c r="UF14" s="54"/>
      <c r="UG14" s="54"/>
      <c r="UH14" s="54"/>
      <c r="UI14" s="54"/>
      <c r="UJ14" s="54"/>
      <c r="UK14" s="54"/>
      <c r="UL14" s="54"/>
      <c r="UM14" s="54"/>
      <c r="UN14" s="54"/>
      <c r="UO14" s="54"/>
      <c r="UP14" s="54"/>
      <c r="UQ14" s="54"/>
      <c r="UR14" s="54"/>
      <c r="US14" s="54"/>
      <c r="UT14" s="54"/>
      <c r="UU14" s="54"/>
      <c r="UV14" s="54"/>
      <c r="UW14" s="54"/>
      <c r="UX14" s="54"/>
      <c r="UY14" s="54"/>
      <c r="UZ14" s="54"/>
      <c r="VA14" s="54"/>
      <c r="VB14" s="54"/>
      <c r="VC14" s="54"/>
      <c r="VD14" s="54"/>
      <c r="VE14" s="54"/>
      <c r="VF14" s="54"/>
      <c r="VG14" s="54"/>
      <c r="VH14" s="54"/>
      <c r="VI14" s="54"/>
      <c r="VJ14" s="54"/>
      <c r="VK14" s="54"/>
      <c r="VL14" s="54"/>
      <c r="VM14" s="54"/>
      <c r="VN14" s="54"/>
      <c r="VO14" s="54"/>
      <c r="VP14" s="54"/>
      <c r="VQ14" s="54"/>
      <c r="VR14" s="54"/>
      <c r="VS14" s="54"/>
      <c r="VT14" s="54"/>
      <c r="VU14" s="54"/>
      <c r="VV14" s="54"/>
      <c r="VW14" s="54"/>
      <c r="VX14" s="54"/>
      <c r="VY14" s="54"/>
      <c r="VZ14" s="54"/>
      <c r="WA14" s="54"/>
      <c r="WB14" s="54"/>
      <c r="WC14" s="54"/>
      <c r="WD14" s="54"/>
      <c r="WE14" s="54"/>
      <c r="WF14" s="54"/>
      <c r="WG14" s="54"/>
      <c r="WH14" s="54"/>
      <c r="WI14" s="54"/>
      <c r="WJ14" s="54"/>
      <c r="WK14" s="54"/>
      <c r="WL14" s="54"/>
      <c r="WM14" s="54"/>
      <c r="WN14" s="54"/>
      <c r="WO14" s="54"/>
      <c r="WP14" s="54"/>
      <c r="WQ14" s="54"/>
      <c r="WR14" s="54"/>
      <c r="WS14" s="54"/>
      <c r="WT14" s="54"/>
      <c r="WU14" s="54"/>
      <c r="WV14" s="54"/>
      <c r="WW14" s="54"/>
      <c r="WX14" s="54"/>
      <c r="WY14" s="54"/>
      <c r="WZ14" s="54"/>
      <c r="XA14" s="54"/>
      <c r="XB14" s="54"/>
      <c r="XC14" s="54"/>
      <c r="XD14" s="54"/>
      <c r="XE14" s="54"/>
      <c r="XF14" s="54"/>
      <c r="XG14" s="54"/>
      <c r="XH14" s="54"/>
      <c r="XI14" s="54"/>
      <c r="XJ14" s="54"/>
      <c r="XK14" s="54"/>
      <c r="XL14" s="54"/>
      <c r="XM14" s="54"/>
      <c r="XN14" s="54"/>
      <c r="XO14" s="54"/>
      <c r="XP14" s="54"/>
      <c r="XQ14" s="54"/>
      <c r="XR14" s="54"/>
      <c r="XS14" s="54"/>
      <c r="XT14" s="54"/>
      <c r="XU14" s="54"/>
      <c r="XV14" s="54"/>
      <c r="XW14" s="54"/>
      <c r="XX14" s="54"/>
      <c r="XY14" s="54"/>
      <c r="XZ14" s="54"/>
      <c r="YA14" s="54"/>
      <c r="YB14" s="54"/>
      <c r="YC14" s="54"/>
      <c r="YD14" s="54"/>
      <c r="YE14" s="54"/>
      <c r="YF14" s="54"/>
      <c r="YG14" s="54"/>
      <c r="YH14" s="54"/>
      <c r="YI14" s="54"/>
      <c r="YJ14" s="54"/>
      <c r="YK14" s="54"/>
      <c r="YL14" s="54"/>
      <c r="YM14" s="54"/>
      <c r="YN14" s="54"/>
      <c r="YO14" s="54"/>
      <c r="YP14" s="54"/>
      <c r="YQ14" s="54"/>
      <c r="YR14" s="54"/>
      <c r="YS14" s="54"/>
      <c r="YT14" s="54"/>
      <c r="YU14" s="54"/>
      <c r="YV14" s="54"/>
      <c r="YW14" s="54"/>
      <c r="YX14" s="54"/>
      <c r="YY14" s="54"/>
      <c r="YZ14" s="54"/>
      <c r="ZA14" s="54"/>
      <c r="ZB14" s="54"/>
      <c r="ZC14" s="54"/>
      <c r="ZD14" s="54"/>
      <c r="ZE14" s="54"/>
      <c r="ZF14" s="54"/>
      <c r="ZG14" s="54"/>
      <c r="ZH14" s="54"/>
      <c r="ZI14" s="54"/>
      <c r="ZJ14" s="54"/>
      <c r="ZK14" s="54"/>
      <c r="ZL14" s="54"/>
      <c r="ZM14" s="54"/>
      <c r="ZN14" s="54"/>
      <c r="ZO14" s="54"/>
      <c r="ZP14" s="54"/>
      <c r="ZQ14" s="54"/>
      <c r="ZR14" s="54"/>
      <c r="ZS14" s="54"/>
      <c r="ZT14" s="54"/>
      <c r="ZU14" s="54"/>
      <c r="ZV14" s="54"/>
      <c r="ZW14" s="54"/>
      <c r="ZX14" s="54"/>
      <c r="ZY14" s="54"/>
      <c r="ZZ14" s="54"/>
      <c r="AAA14" s="54"/>
      <c r="AAB14" s="54"/>
      <c r="AAC14" s="54"/>
      <c r="AAD14" s="54"/>
      <c r="AAE14" s="54"/>
      <c r="AAF14" s="54"/>
      <c r="AAG14" s="54"/>
      <c r="AAH14" s="54"/>
      <c r="AAI14" s="54"/>
      <c r="AAJ14" s="54"/>
      <c r="AAK14" s="54"/>
      <c r="AAL14" s="54"/>
      <c r="AAM14" s="54"/>
      <c r="AAN14" s="54"/>
      <c r="AAO14" s="54"/>
      <c r="AAP14" s="54"/>
      <c r="AAQ14" s="54"/>
      <c r="AAR14" s="54"/>
      <c r="AAS14" s="54"/>
      <c r="AAT14" s="54"/>
      <c r="AAU14" s="54"/>
      <c r="AAV14" s="54"/>
      <c r="AAW14" s="54"/>
      <c r="AAX14" s="54"/>
      <c r="AAY14" s="54"/>
      <c r="AAZ14" s="54"/>
      <c r="ABA14" s="54"/>
      <c r="ABB14" s="54"/>
      <c r="ABC14" s="54"/>
      <c r="ABD14" s="54"/>
      <c r="ABE14" s="54"/>
      <c r="ABF14" s="54"/>
      <c r="ABG14" s="54"/>
      <c r="ABH14" s="54"/>
      <c r="ABI14" s="54"/>
      <c r="ABJ14" s="54"/>
      <c r="ABK14" s="54"/>
      <c r="ABL14" s="54"/>
      <c r="ABM14" s="54"/>
      <c r="ABN14" s="54"/>
      <c r="ABO14" s="54"/>
      <c r="ABP14" s="54"/>
      <c r="ABQ14" s="54"/>
      <c r="ABR14" s="54"/>
      <c r="ABS14" s="54"/>
      <c r="ABT14" s="54"/>
      <c r="ABU14" s="54"/>
      <c r="ABV14" s="54"/>
      <c r="ABW14" s="54"/>
      <c r="ABX14" s="54"/>
      <c r="ABY14" s="54"/>
      <c r="ABZ14" s="54"/>
      <c r="ACA14" s="54"/>
      <c r="ACB14" s="54"/>
      <c r="ACC14" s="54"/>
      <c r="ACD14" s="54"/>
      <c r="ACE14" s="54"/>
      <c r="ACF14" s="54"/>
      <c r="ACG14" s="54"/>
      <c r="ACH14" s="54"/>
      <c r="ACI14" s="54"/>
      <c r="ACJ14" s="54"/>
      <c r="ACK14" s="54"/>
      <c r="ACL14" s="54"/>
      <c r="ACM14" s="54"/>
      <c r="ACN14" s="54"/>
      <c r="ACO14" s="54"/>
      <c r="ACP14" s="54"/>
      <c r="ACQ14" s="54"/>
      <c r="ACR14" s="54"/>
      <c r="ACS14" s="54"/>
      <c r="ACT14" s="54"/>
      <c r="ACU14" s="54"/>
      <c r="ACV14" s="54"/>
      <c r="ACW14" s="54"/>
      <c r="ACX14" s="54"/>
      <c r="ACY14" s="54"/>
      <c r="ACZ14" s="54"/>
      <c r="ADA14" s="54"/>
      <c r="ADB14" s="54"/>
      <c r="ADC14" s="54"/>
      <c r="ADD14" s="54"/>
      <c r="ADE14" s="54"/>
      <c r="ADF14" s="54"/>
      <c r="ADG14" s="54"/>
      <c r="ADH14" s="54"/>
      <c r="ADI14" s="54"/>
      <c r="ADJ14" s="54"/>
      <c r="ADK14" s="54"/>
      <c r="ADL14" s="54"/>
      <c r="ADM14" s="54"/>
      <c r="ADN14" s="54"/>
      <c r="ADO14" s="54"/>
      <c r="ADP14" s="54"/>
      <c r="ADQ14" s="54"/>
      <c r="ADR14" s="54"/>
      <c r="ADS14" s="54"/>
      <c r="ADT14" s="54"/>
      <c r="ADU14" s="54"/>
      <c r="ADV14" s="54"/>
      <c r="ADW14" s="54"/>
      <c r="ADX14" s="54"/>
      <c r="ADY14" s="54"/>
      <c r="ADZ14" s="54"/>
      <c r="AEA14" s="54"/>
      <c r="AEB14" s="54"/>
      <c r="AEC14" s="54"/>
      <c r="AED14" s="54"/>
      <c r="AEE14" s="54"/>
      <c r="AEF14" s="54"/>
      <c r="AEG14" s="54"/>
      <c r="AEH14" s="54"/>
      <c r="AEI14" s="54"/>
      <c r="AEJ14" s="54"/>
      <c r="AEK14" s="54"/>
      <c r="AEL14" s="54"/>
      <c r="AEM14" s="54"/>
      <c r="AEN14" s="54"/>
      <c r="AEO14" s="54"/>
      <c r="AEP14" s="54"/>
      <c r="AEQ14" s="54"/>
      <c r="AER14" s="54"/>
      <c r="AES14" s="54"/>
      <c r="AET14" s="54"/>
      <c r="AEU14" s="54"/>
      <c r="AEV14" s="54"/>
      <c r="AEW14" s="54"/>
      <c r="AEX14" s="54"/>
      <c r="AEY14" s="54"/>
      <c r="AEZ14" s="54"/>
      <c r="AFA14" s="54"/>
      <c r="AFB14" s="54"/>
      <c r="AFC14" s="54"/>
      <c r="AFD14" s="54"/>
      <c r="AFE14" s="54"/>
      <c r="AFF14" s="54"/>
      <c r="AFG14" s="54"/>
      <c r="AFH14" s="54"/>
      <c r="AFI14" s="54"/>
      <c r="AFJ14" s="54"/>
      <c r="AFK14" s="54"/>
      <c r="AFL14" s="54"/>
      <c r="AFM14" s="54"/>
      <c r="AFN14" s="54"/>
      <c r="AFO14" s="54"/>
      <c r="AFP14" s="54"/>
      <c r="AFQ14" s="54"/>
      <c r="AFR14" s="54"/>
      <c r="AFS14" s="54"/>
      <c r="AFT14" s="54"/>
      <c r="AFU14" s="54"/>
      <c r="AFV14" s="54"/>
      <c r="AFW14" s="54"/>
      <c r="AFX14" s="54"/>
      <c r="AFY14" s="54"/>
      <c r="AFZ14" s="54"/>
      <c r="AGA14" s="54"/>
      <c r="AGB14" s="54"/>
      <c r="AGC14" s="54"/>
      <c r="AGD14" s="54"/>
      <c r="AGE14" s="54"/>
      <c r="AGF14" s="54"/>
      <c r="AGG14" s="54"/>
      <c r="AGH14" s="54"/>
      <c r="AGI14" s="54"/>
      <c r="AGJ14" s="54"/>
      <c r="AGK14" s="54"/>
      <c r="AGL14" s="54"/>
      <c r="AGM14" s="54"/>
      <c r="AGN14" s="54"/>
      <c r="AGO14" s="54"/>
      <c r="AGP14" s="54"/>
      <c r="AGQ14" s="54"/>
      <c r="AGR14" s="54"/>
      <c r="AGS14" s="54"/>
      <c r="AGT14" s="54"/>
      <c r="AGU14" s="54"/>
      <c r="AGV14" s="54"/>
      <c r="AGW14" s="54"/>
      <c r="AGX14" s="54"/>
      <c r="AGY14" s="54"/>
      <c r="AGZ14" s="54"/>
      <c r="AHA14" s="54"/>
      <c r="AHB14" s="54"/>
      <c r="AHC14" s="54"/>
      <c r="AHD14" s="54"/>
      <c r="AHE14" s="54"/>
      <c r="AHF14" s="54"/>
      <c r="AHG14" s="54"/>
      <c r="AHH14" s="54"/>
      <c r="AHI14" s="54"/>
      <c r="AHJ14" s="54"/>
      <c r="AHK14" s="54"/>
      <c r="AHL14" s="54"/>
      <c r="AHM14" s="54"/>
      <c r="AHN14" s="54"/>
      <c r="AHO14" s="54"/>
      <c r="AHP14" s="54"/>
      <c r="AHQ14" s="54"/>
      <c r="AHR14" s="54"/>
      <c r="AHS14" s="54"/>
      <c r="AHT14" s="54"/>
      <c r="AHU14" s="54"/>
      <c r="AHV14" s="54"/>
      <c r="AHW14" s="54"/>
      <c r="AHX14" s="54"/>
      <c r="AHY14" s="54"/>
      <c r="AHZ14" s="54"/>
      <c r="AIA14" s="54"/>
      <c r="AIB14" s="54"/>
      <c r="AIC14" s="54"/>
      <c r="AID14" s="54"/>
      <c r="AIE14" s="54"/>
      <c r="AIF14" s="54"/>
      <c r="AIG14" s="54"/>
      <c r="AIH14" s="54"/>
      <c r="AII14" s="54"/>
      <c r="AIJ14" s="54"/>
      <c r="AIK14" s="54"/>
      <c r="AIL14" s="54"/>
      <c r="AIM14" s="54"/>
      <c r="AIN14" s="54"/>
      <c r="AIO14" s="54"/>
      <c r="AIP14" s="54"/>
      <c r="AIQ14" s="54"/>
      <c r="AIR14" s="54"/>
      <c r="AIS14" s="54"/>
      <c r="AIT14" s="54"/>
      <c r="AIU14" s="54"/>
      <c r="AIV14" s="54"/>
      <c r="AIW14" s="54"/>
      <c r="AIX14" s="54"/>
      <c r="AIY14" s="54"/>
      <c r="AIZ14" s="54"/>
      <c r="AJA14" s="54"/>
      <c r="AJB14" s="54"/>
      <c r="AJC14" s="54"/>
      <c r="AJD14" s="54"/>
      <c r="AJE14" s="54"/>
      <c r="AJF14" s="54"/>
      <c r="AJG14" s="54"/>
      <c r="AJH14" s="54"/>
      <c r="AJI14" s="54"/>
      <c r="AJJ14" s="54"/>
      <c r="AJK14" s="54"/>
      <c r="AJL14" s="54"/>
      <c r="AJM14" s="54"/>
      <c r="AJN14" s="54"/>
      <c r="AJO14" s="54"/>
      <c r="AJP14" s="54"/>
      <c r="AJQ14" s="54"/>
      <c r="AJR14" s="54"/>
      <c r="AJS14" s="54"/>
      <c r="AJT14" s="54"/>
      <c r="AJU14" s="54"/>
      <c r="AJV14" s="54"/>
      <c r="AJW14" s="54"/>
      <c r="AJX14" s="54"/>
      <c r="AJY14" s="54"/>
      <c r="AJZ14" s="54"/>
      <c r="AKA14" s="54"/>
      <c r="AKB14" s="54"/>
      <c r="AKC14" s="54"/>
      <c r="AKD14" s="54"/>
      <c r="AKE14" s="54"/>
      <c r="AKF14" s="54"/>
      <c r="AKG14" s="54"/>
      <c r="AKH14" s="54"/>
      <c r="AKI14" s="54"/>
      <c r="AKJ14" s="54"/>
      <c r="AKK14" s="54"/>
      <c r="AKL14" s="54"/>
      <c r="AKM14" s="54"/>
      <c r="AKN14" s="54"/>
      <c r="AKO14" s="54"/>
      <c r="AKP14" s="54"/>
      <c r="AKQ14" s="54"/>
      <c r="AKR14" s="54"/>
      <c r="AKS14" s="54"/>
      <c r="AKT14" s="54"/>
      <c r="AKU14" s="54"/>
      <c r="AKV14" s="54"/>
      <c r="AKW14" s="54"/>
      <c r="AKX14" s="54"/>
      <c r="AKY14" s="54"/>
      <c r="AKZ14" s="54"/>
      <c r="ALA14" s="54"/>
      <c r="ALB14" s="54"/>
      <c r="ALC14" s="54"/>
      <c r="ALD14" s="54"/>
      <c r="ALE14" s="54"/>
      <c r="ALF14" s="54"/>
      <c r="ALG14" s="54"/>
      <c r="ALH14" s="54"/>
      <c r="ALI14" s="54"/>
      <c r="ALJ14" s="54"/>
      <c r="ALK14" s="54"/>
      <c r="ALL14" s="54"/>
      <c r="ALM14" s="54"/>
      <c r="ALN14" s="54"/>
      <c r="ALO14" s="54"/>
      <c r="ALP14" s="54"/>
      <c r="ALQ14" s="54"/>
      <c r="ALR14" s="54"/>
      <c r="ALS14" s="54"/>
      <c r="ALT14" s="54"/>
      <c r="ALU14" s="54"/>
      <c r="ALV14" s="54"/>
      <c r="ALW14" s="54"/>
      <c r="ALX14" s="54"/>
      <c r="ALY14" s="54"/>
      <c r="ALZ14" s="54"/>
      <c r="AMA14" s="54"/>
      <c r="AMB14" s="54"/>
      <c r="AMC14" s="54"/>
      <c r="AMD14" s="54"/>
      <c r="AME14" s="54"/>
      <c r="AMF14" s="54"/>
      <c r="AMG14" s="54"/>
      <c r="AMH14" s="54"/>
      <c r="AMI14" s="54"/>
      <c r="AMJ14" s="54"/>
    </row>
    <row r="15" spans="1:1024" ht="15.75" x14ac:dyDescent="0.25">
      <c r="A15" s="68" t="s">
        <v>93</v>
      </c>
      <c r="B15" s="69"/>
      <c r="C15" s="70"/>
      <c r="D15" s="54"/>
      <c r="E15" s="51"/>
      <c r="F15" s="52"/>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Y15" s="54"/>
      <c r="IZ15" s="54"/>
      <c r="JA15" s="54"/>
      <c r="JB15" s="54"/>
      <c r="JC15" s="54"/>
      <c r="JD15" s="54"/>
      <c r="JE15" s="54"/>
      <c r="JF15" s="54"/>
      <c r="JG15" s="54"/>
      <c r="JH15" s="54"/>
      <c r="JI15" s="54"/>
      <c r="JJ15" s="54"/>
      <c r="JK15" s="54"/>
      <c r="JL15" s="54"/>
      <c r="JM15" s="54"/>
      <c r="JN15" s="54"/>
      <c r="JO15" s="54"/>
      <c r="JP15" s="54"/>
      <c r="JQ15" s="54"/>
      <c r="JR15" s="54"/>
      <c r="JS15" s="54"/>
      <c r="JT15" s="54"/>
      <c r="JU15" s="54"/>
      <c r="JV15" s="54"/>
      <c r="JW15" s="54"/>
      <c r="JX15" s="54"/>
      <c r="JY15" s="54"/>
      <c r="JZ15" s="54"/>
      <c r="KA15" s="54"/>
      <c r="KB15" s="54"/>
      <c r="KC15" s="54"/>
      <c r="KD15" s="54"/>
      <c r="KE15" s="54"/>
      <c r="KF15" s="54"/>
      <c r="KG15" s="54"/>
      <c r="KH15" s="54"/>
      <c r="KI15" s="54"/>
      <c r="KJ15" s="54"/>
      <c r="KK15" s="54"/>
      <c r="KL15" s="54"/>
      <c r="KM15" s="54"/>
      <c r="KN15" s="54"/>
      <c r="KO15" s="54"/>
      <c r="KP15" s="54"/>
      <c r="KQ15" s="54"/>
      <c r="KR15" s="54"/>
      <c r="KS15" s="54"/>
      <c r="KT15" s="54"/>
      <c r="KU15" s="54"/>
      <c r="KV15" s="54"/>
      <c r="KW15" s="54"/>
      <c r="KX15" s="54"/>
      <c r="KY15" s="54"/>
      <c r="KZ15" s="54"/>
      <c r="LA15" s="54"/>
      <c r="LB15" s="54"/>
      <c r="LC15" s="54"/>
      <c r="LD15" s="54"/>
      <c r="LE15" s="54"/>
      <c r="LF15" s="54"/>
      <c r="LG15" s="54"/>
      <c r="LH15" s="54"/>
      <c r="LI15" s="54"/>
      <c r="LJ15" s="54"/>
      <c r="LK15" s="54"/>
      <c r="LL15" s="54"/>
      <c r="LM15" s="54"/>
      <c r="LN15" s="54"/>
      <c r="LO15" s="54"/>
      <c r="LP15" s="54"/>
      <c r="LQ15" s="54"/>
      <c r="LR15" s="54"/>
      <c r="LS15" s="54"/>
      <c r="LT15" s="54"/>
      <c r="LU15" s="54"/>
      <c r="LV15" s="54"/>
      <c r="LW15" s="54"/>
      <c r="LX15" s="54"/>
      <c r="LY15" s="54"/>
      <c r="LZ15" s="54"/>
      <c r="MA15" s="54"/>
      <c r="MB15" s="54"/>
      <c r="MC15" s="54"/>
      <c r="MD15" s="54"/>
      <c r="ME15" s="54"/>
      <c r="MF15" s="54"/>
      <c r="MG15" s="54"/>
      <c r="MH15" s="54"/>
      <c r="MI15" s="54"/>
      <c r="MJ15" s="54"/>
      <c r="MK15" s="54"/>
      <c r="ML15" s="54"/>
      <c r="MM15" s="54"/>
      <c r="MN15" s="54"/>
      <c r="MO15" s="54"/>
      <c r="MP15" s="54"/>
      <c r="MQ15" s="54"/>
      <c r="MR15" s="54"/>
      <c r="MS15" s="54"/>
      <c r="MT15" s="54"/>
      <c r="MU15" s="54"/>
      <c r="MV15" s="54"/>
      <c r="MW15" s="54"/>
      <c r="MX15" s="54"/>
      <c r="MY15" s="54"/>
      <c r="MZ15" s="54"/>
      <c r="NA15" s="54"/>
      <c r="NB15" s="54"/>
      <c r="NC15" s="54"/>
      <c r="ND15" s="54"/>
      <c r="NE15" s="54"/>
      <c r="NF15" s="54"/>
      <c r="NG15" s="54"/>
      <c r="NH15" s="54"/>
      <c r="NI15" s="54"/>
      <c r="NJ15" s="54"/>
      <c r="NK15" s="54"/>
      <c r="NL15" s="54"/>
      <c r="NM15" s="54"/>
      <c r="NN15" s="54"/>
      <c r="NO15" s="54"/>
      <c r="NP15" s="54"/>
      <c r="NQ15" s="54"/>
      <c r="NR15" s="54"/>
      <c r="NS15" s="54"/>
      <c r="NT15" s="54"/>
      <c r="NU15" s="54"/>
      <c r="NV15" s="54"/>
      <c r="NW15" s="54"/>
      <c r="NX15" s="54"/>
      <c r="NY15" s="54"/>
      <c r="NZ15" s="54"/>
      <c r="OA15" s="54"/>
      <c r="OB15" s="54"/>
      <c r="OC15" s="54"/>
      <c r="OD15" s="54"/>
      <c r="OE15" s="54"/>
      <c r="OF15" s="54"/>
      <c r="OG15" s="54"/>
      <c r="OH15" s="54"/>
      <c r="OI15" s="54"/>
      <c r="OJ15" s="54"/>
      <c r="OK15" s="54"/>
      <c r="OL15" s="54"/>
      <c r="OM15" s="54"/>
      <c r="ON15" s="54"/>
      <c r="OO15" s="54"/>
      <c r="OP15" s="54"/>
      <c r="OQ15" s="54"/>
      <c r="OR15" s="54"/>
      <c r="OS15" s="54"/>
      <c r="OT15" s="54"/>
      <c r="OU15" s="54"/>
      <c r="OV15" s="54"/>
      <c r="OW15" s="54"/>
      <c r="OX15" s="54"/>
      <c r="OY15" s="54"/>
      <c r="OZ15" s="54"/>
      <c r="PA15" s="54"/>
      <c r="PB15" s="54"/>
      <c r="PC15" s="54"/>
      <c r="PD15" s="54"/>
      <c r="PE15" s="54"/>
      <c r="PF15" s="54"/>
      <c r="PG15" s="54"/>
      <c r="PH15" s="54"/>
      <c r="PI15" s="54"/>
      <c r="PJ15" s="54"/>
      <c r="PK15" s="54"/>
      <c r="PL15" s="54"/>
      <c r="PM15" s="54"/>
      <c r="PN15" s="54"/>
      <c r="PO15" s="54"/>
      <c r="PP15" s="54"/>
      <c r="PQ15" s="54"/>
      <c r="PR15" s="54"/>
      <c r="PS15" s="54"/>
      <c r="PT15" s="54"/>
      <c r="PU15" s="54"/>
      <c r="PV15" s="54"/>
      <c r="PW15" s="54"/>
      <c r="PX15" s="54"/>
      <c r="PY15" s="54"/>
      <c r="PZ15" s="54"/>
      <c r="QA15" s="54"/>
      <c r="QB15" s="54"/>
      <c r="QC15" s="54"/>
      <c r="QD15" s="54"/>
      <c r="QE15" s="54"/>
      <c r="QF15" s="54"/>
      <c r="QG15" s="54"/>
      <c r="QH15" s="54"/>
      <c r="QI15" s="54"/>
      <c r="QJ15" s="54"/>
      <c r="QK15" s="54"/>
      <c r="QL15" s="54"/>
      <c r="QM15" s="54"/>
      <c r="QN15" s="54"/>
      <c r="QO15" s="54"/>
      <c r="QP15" s="54"/>
      <c r="QQ15" s="54"/>
      <c r="QR15" s="54"/>
      <c r="QS15" s="54"/>
      <c r="QT15" s="54"/>
      <c r="QU15" s="54"/>
      <c r="QV15" s="54"/>
      <c r="QW15" s="54"/>
      <c r="QX15" s="54"/>
      <c r="QY15" s="54"/>
      <c r="QZ15" s="54"/>
      <c r="RA15" s="54"/>
      <c r="RB15" s="54"/>
      <c r="RC15" s="54"/>
      <c r="RD15" s="54"/>
      <c r="RE15" s="54"/>
      <c r="RF15" s="54"/>
      <c r="RG15" s="54"/>
      <c r="RH15" s="54"/>
      <c r="RI15" s="54"/>
      <c r="RJ15" s="54"/>
      <c r="RK15" s="54"/>
      <c r="RL15" s="54"/>
      <c r="RM15" s="54"/>
      <c r="RN15" s="54"/>
      <c r="RO15" s="54"/>
      <c r="RP15" s="54"/>
      <c r="RQ15" s="54"/>
      <c r="RR15" s="54"/>
      <c r="RS15" s="54"/>
      <c r="RT15" s="54"/>
      <c r="RU15" s="54"/>
      <c r="RV15" s="54"/>
      <c r="RW15" s="54"/>
      <c r="RX15" s="54"/>
      <c r="RY15" s="54"/>
      <c r="RZ15" s="54"/>
      <c r="SA15" s="54"/>
      <c r="SB15" s="54"/>
      <c r="SC15" s="54"/>
      <c r="SD15" s="54"/>
      <c r="SE15" s="54"/>
      <c r="SF15" s="54"/>
      <c r="SG15" s="54"/>
      <c r="SH15" s="54"/>
      <c r="SI15" s="54"/>
      <c r="SJ15" s="54"/>
      <c r="SK15" s="54"/>
      <c r="SL15" s="54"/>
      <c r="SM15" s="54"/>
      <c r="SN15" s="54"/>
      <c r="SO15" s="54"/>
      <c r="SP15" s="54"/>
      <c r="SQ15" s="54"/>
      <c r="SR15" s="54"/>
      <c r="SS15" s="54"/>
      <c r="ST15" s="54"/>
      <c r="SU15" s="54"/>
      <c r="SV15" s="54"/>
      <c r="SW15" s="54"/>
      <c r="SX15" s="54"/>
      <c r="SY15" s="54"/>
      <c r="SZ15" s="54"/>
      <c r="TA15" s="54"/>
      <c r="TB15" s="54"/>
      <c r="TC15" s="54"/>
      <c r="TD15" s="54"/>
      <c r="TE15" s="54"/>
      <c r="TF15" s="54"/>
      <c r="TG15" s="54"/>
      <c r="TH15" s="54"/>
      <c r="TI15" s="54"/>
      <c r="TJ15" s="54"/>
      <c r="TK15" s="54"/>
      <c r="TL15" s="54"/>
      <c r="TM15" s="54"/>
      <c r="TN15" s="54"/>
      <c r="TO15" s="54"/>
      <c r="TP15" s="54"/>
      <c r="TQ15" s="54"/>
      <c r="TR15" s="54"/>
      <c r="TS15" s="54"/>
      <c r="TT15" s="54"/>
      <c r="TU15" s="54"/>
      <c r="TV15" s="54"/>
      <c r="TW15" s="54"/>
      <c r="TX15" s="54"/>
      <c r="TY15" s="54"/>
      <c r="TZ15" s="54"/>
      <c r="UA15" s="54"/>
      <c r="UB15" s="54"/>
      <c r="UC15" s="54"/>
      <c r="UD15" s="54"/>
      <c r="UE15" s="54"/>
      <c r="UF15" s="54"/>
      <c r="UG15" s="54"/>
      <c r="UH15" s="54"/>
      <c r="UI15" s="54"/>
      <c r="UJ15" s="54"/>
      <c r="UK15" s="54"/>
      <c r="UL15" s="54"/>
      <c r="UM15" s="54"/>
      <c r="UN15" s="54"/>
      <c r="UO15" s="54"/>
      <c r="UP15" s="54"/>
      <c r="UQ15" s="54"/>
      <c r="UR15" s="54"/>
      <c r="US15" s="54"/>
      <c r="UT15" s="54"/>
      <c r="UU15" s="54"/>
      <c r="UV15" s="54"/>
      <c r="UW15" s="54"/>
      <c r="UX15" s="54"/>
      <c r="UY15" s="54"/>
      <c r="UZ15" s="54"/>
      <c r="VA15" s="54"/>
      <c r="VB15" s="54"/>
      <c r="VC15" s="54"/>
      <c r="VD15" s="54"/>
      <c r="VE15" s="54"/>
      <c r="VF15" s="54"/>
      <c r="VG15" s="54"/>
      <c r="VH15" s="54"/>
      <c r="VI15" s="54"/>
      <c r="VJ15" s="54"/>
      <c r="VK15" s="54"/>
      <c r="VL15" s="54"/>
      <c r="VM15" s="54"/>
      <c r="VN15" s="54"/>
      <c r="VO15" s="54"/>
      <c r="VP15" s="54"/>
      <c r="VQ15" s="54"/>
      <c r="VR15" s="54"/>
      <c r="VS15" s="54"/>
      <c r="VT15" s="54"/>
      <c r="VU15" s="54"/>
      <c r="VV15" s="54"/>
      <c r="VW15" s="54"/>
      <c r="VX15" s="54"/>
      <c r="VY15" s="54"/>
      <c r="VZ15" s="54"/>
      <c r="WA15" s="54"/>
      <c r="WB15" s="54"/>
      <c r="WC15" s="54"/>
      <c r="WD15" s="54"/>
      <c r="WE15" s="54"/>
      <c r="WF15" s="54"/>
      <c r="WG15" s="54"/>
      <c r="WH15" s="54"/>
      <c r="WI15" s="54"/>
      <c r="WJ15" s="54"/>
      <c r="WK15" s="54"/>
      <c r="WL15" s="54"/>
      <c r="WM15" s="54"/>
      <c r="WN15" s="54"/>
      <c r="WO15" s="54"/>
      <c r="WP15" s="54"/>
      <c r="WQ15" s="54"/>
      <c r="WR15" s="54"/>
      <c r="WS15" s="54"/>
      <c r="WT15" s="54"/>
      <c r="WU15" s="54"/>
      <c r="WV15" s="54"/>
      <c r="WW15" s="54"/>
      <c r="WX15" s="54"/>
      <c r="WY15" s="54"/>
      <c r="WZ15" s="54"/>
      <c r="XA15" s="54"/>
      <c r="XB15" s="54"/>
      <c r="XC15" s="54"/>
      <c r="XD15" s="54"/>
      <c r="XE15" s="54"/>
      <c r="XF15" s="54"/>
      <c r="XG15" s="54"/>
      <c r="XH15" s="54"/>
      <c r="XI15" s="54"/>
      <c r="XJ15" s="54"/>
      <c r="XK15" s="54"/>
      <c r="XL15" s="54"/>
      <c r="XM15" s="54"/>
      <c r="XN15" s="54"/>
      <c r="XO15" s="54"/>
      <c r="XP15" s="54"/>
      <c r="XQ15" s="54"/>
      <c r="XR15" s="54"/>
      <c r="XS15" s="54"/>
      <c r="XT15" s="54"/>
      <c r="XU15" s="54"/>
      <c r="XV15" s="54"/>
      <c r="XW15" s="54"/>
      <c r="XX15" s="54"/>
      <c r="XY15" s="54"/>
      <c r="XZ15" s="54"/>
      <c r="YA15" s="54"/>
      <c r="YB15" s="54"/>
      <c r="YC15" s="54"/>
      <c r="YD15" s="54"/>
      <c r="YE15" s="54"/>
      <c r="YF15" s="54"/>
      <c r="YG15" s="54"/>
      <c r="YH15" s="54"/>
      <c r="YI15" s="54"/>
      <c r="YJ15" s="54"/>
      <c r="YK15" s="54"/>
      <c r="YL15" s="54"/>
      <c r="YM15" s="54"/>
      <c r="YN15" s="54"/>
      <c r="YO15" s="54"/>
      <c r="YP15" s="54"/>
      <c r="YQ15" s="54"/>
      <c r="YR15" s="54"/>
      <c r="YS15" s="54"/>
      <c r="YT15" s="54"/>
      <c r="YU15" s="54"/>
      <c r="YV15" s="54"/>
      <c r="YW15" s="54"/>
      <c r="YX15" s="54"/>
      <c r="YY15" s="54"/>
      <c r="YZ15" s="54"/>
      <c r="ZA15" s="54"/>
      <c r="ZB15" s="54"/>
      <c r="ZC15" s="54"/>
      <c r="ZD15" s="54"/>
      <c r="ZE15" s="54"/>
      <c r="ZF15" s="54"/>
      <c r="ZG15" s="54"/>
      <c r="ZH15" s="54"/>
      <c r="ZI15" s="54"/>
      <c r="ZJ15" s="54"/>
      <c r="ZK15" s="54"/>
      <c r="ZL15" s="54"/>
      <c r="ZM15" s="54"/>
      <c r="ZN15" s="54"/>
      <c r="ZO15" s="54"/>
      <c r="ZP15" s="54"/>
      <c r="ZQ15" s="54"/>
      <c r="ZR15" s="54"/>
      <c r="ZS15" s="54"/>
      <c r="ZT15" s="54"/>
      <c r="ZU15" s="54"/>
      <c r="ZV15" s="54"/>
      <c r="ZW15" s="54"/>
      <c r="ZX15" s="54"/>
      <c r="ZY15" s="54"/>
      <c r="ZZ15" s="54"/>
      <c r="AAA15" s="54"/>
      <c r="AAB15" s="54"/>
      <c r="AAC15" s="54"/>
      <c r="AAD15" s="54"/>
      <c r="AAE15" s="54"/>
      <c r="AAF15" s="54"/>
      <c r="AAG15" s="54"/>
      <c r="AAH15" s="54"/>
      <c r="AAI15" s="54"/>
      <c r="AAJ15" s="54"/>
      <c r="AAK15" s="54"/>
      <c r="AAL15" s="54"/>
      <c r="AAM15" s="54"/>
      <c r="AAN15" s="54"/>
      <c r="AAO15" s="54"/>
      <c r="AAP15" s="54"/>
      <c r="AAQ15" s="54"/>
      <c r="AAR15" s="54"/>
      <c r="AAS15" s="54"/>
      <c r="AAT15" s="54"/>
      <c r="AAU15" s="54"/>
      <c r="AAV15" s="54"/>
      <c r="AAW15" s="54"/>
      <c r="AAX15" s="54"/>
      <c r="AAY15" s="54"/>
      <c r="AAZ15" s="54"/>
      <c r="ABA15" s="54"/>
      <c r="ABB15" s="54"/>
      <c r="ABC15" s="54"/>
      <c r="ABD15" s="54"/>
      <c r="ABE15" s="54"/>
      <c r="ABF15" s="54"/>
      <c r="ABG15" s="54"/>
      <c r="ABH15" s="54"/>
      <c r="ABI15" s="54"/>
      <c r="ABJ15" s="54"/>
      <c r="ABK15" s="54"/>
      <c r="ABL15" s="54"/>
      <c r="ABM15" s="54"/>
      <c r="ABN15" s="54"/>
      <c r="ABO15" s="54"/>
      <c r="ABP15" s="54"/>
      <c r="ABQ15" s="54"/>
      <c r="ABR15" s="54"/>
      <c r="ABS15" s="54"/>
      <c r="ABT15" s="54"/>
      <c r="ABU15" s="54"/>
      <c r="ABV15" s="54"/>
      <c r="ABW15" s="54"/>
      <c r="ABX15" s="54"/>
      <c r="ABY15" s="54"/>
      <c r="ABZ15" s="54"/>
      <c r="ACA15" s="54"/>
      <c r="ACB15" s="54"/>
      <c r="ACC15" s="54"/>
      <c r="ACD15" s="54"/>
      <c r="ACE15" s="54"/>
      <c r="ACF15" s="54"/>
      <c r="ACG15" s="54"/>
      <c r="ACH15" s="54"/>
      <c r="ACI15" s="54"/>
      <c r="ACJ15" s="54"/>
      <c r="ACK15" s="54"/>
      <c r="ACL15" s="54"/>
      <c r="ACM15" s="54"/>
      <c r="ACN15" s="54"/>
      <c r="ACO15" s="54"/>
      <c r="ACP15" s="54"/>
      <c r="ACQ15" s="54"/>
      <c r="ACR15" s="54"/>
      <c r="ACS15" s="54"/>
      <c r="ACT15" s="54"/>
      <c r="ACU15" s="54"/>
      <c r="ACV15" s="54"/>
      <c r="ACW15" s="54"/>
      <c r="ACX15" s="54"/>
      <c r="ACY15" s="54"/>
      <c r="ACZ15" s="54"/>
      <c r="ADA15" s="54"/>
      <c r="ADB15" s="54"/>
      <c r="ADC15" s="54"/>
      <c r="ADD15" s="54"/>
      <c r="ADE15" s="54"/>
      <c r="ADF15" s="54"/>
      <c r="ADG15" s="54"/>
      <c r="ADH15" s="54"/>
      <c r="ADI15" s="54"/>
      <c r="ADJ15" s="54"/>
      <c r="ADK15" s="54"/>
      <c r="ADL15" s="54"/>
      <c r="ADM15" s="54"/>
      <c r="ADN15" s="54"/>
      <c r="ADO15" s="54"/>
      <c r="ADP15" s="54"/>
      <c r="ADQ15" s="54"/>
      <c r="ADR15" s="54"/>
      <c r="ADS15" s="54"/>
      <c r="ADT15" s="54"/>
      <c r="ADU15" s="54"/>
      <c r="ADV15" s="54"/>
      <c r="ADW15" s="54"/>
      <c r="ADX15" s="54"/>
      <c r="ADY15" s="54"/>
      <c r="ADZ15" s="54"/>
      <c r="AEA15" s="54"/>
      <c r="AEB15" s="54"/>
      <c r="AEC15" s="54"/>
      <c r="AED15" s="54"/>
      <c r="AEE15" s="54"/>
      <c r="AEF15" s="54"/>
      <c r="AEG15" s="54"/>
      <c r="AEH15" s="54"/>
      <c r="AEI15" s="54"/>
      <c r="AEJ15" s="54"/>
      <c r="AEK15" s="54"/>
      <c r="AEL15" s="54"/>
      <c r="AEM15" s="54"/>
      <c r="AEN15" s="54"/>
      <c r="AEO15" s="54"/>
      <c r="AEP15" s="54"/>
      <c r="AEQ15" s="54"/>
      <c r="AER15" s="54"/>
      <c r="AES15" s="54"/>
      <c r="AET15" s="54"/>
      <c r="AEU15" s="54"/>
      <c r="AEV15" s="54"/>
      <c r="AEW15" s="54"/>
      <c r="AEX15" s="54"/>
      <c r="AEY15" s="54"/>
      <c r="AEZ15" s="54"/>
      <c r="AFA15" s="54"/>
      <c r="AFB15" s="54"/>
      <c r="AFC15" s="54"/>
      <c r="AFD15" s="54"/>
      <c r="AFE15" s="54"/>
      <c r="AFF15" s="54"/>
      <c r="AFG15" s="54"/>
      <c r="AFH15" s="54"/>
      <c r="AFI15" s="54"/>
      <c r="AFJ15" s="54"/>
      <c r="AFK15" s="54"/>
      <c r="AFL15" s="54"/>
      <c r="AFM15" s="54"/>
      <c r="AFN15" s="54"/>
      <c r="AFO15" s="54"/>
      <c r="AFP15" s="54"/>
      <c r="AFQ15" s="54"/>
      <c r="AFR15" s="54"/>
      <c r="AFS15" s="54"/>
      <c r="AFT15" s="54"/>
      <c r="AFU15" s="54"/>
      <c r="AFV15" s="54"/>
      <c r="AFW15" s="54"/>
      <c r="AFX15" s="54"/>
      <c r="AFY15" s="54"/>
      <c r="AFZ15" s="54"/>
      <c r="AGA15" s="54"/>
      <c r="AGB15" s="54"/>
      <c r="AGC15" s="54"/>
      <c r="AGD15" s="54"/>
      <c r="AGE15" s="54"/>
      <c r="AGF15" s="54"/>
      <c r="AGG15" s="54"/>
      <c r="AGH15" s="54"/>
      <c r="AGI15" s="54"/>
      <c r="AGJ15" s="54"/>
      <c r="AGK15" s="54"/>
      <c r="AGL15" s="54"/>
      <c r="AGM15" s="54"/>
      <c r="AGN15" s="54"/>
      <c r="AGO15" s="54"/>
      <c r="AGP15" s="54"/>
      <c r="AGQ15" s="54"/>
      <c r="AGR15" s="54"/>
      <c r="AGS15" s="54"/>
      <c r="AGT15" s="54"/>
      <c r="AGU15" s="54"/>
      <c r="AGV15" s="54"/>
      <c r="AGW15" s="54"/>
      <c r="AGX15" s="54"/>
      <c r="AGY15" s="54"/>
      <c r="AGZ15" s="54"/>
      <c r="AHA15" s="54"/>
      <c r="AHB15" s="54"/>
      <c r="AHC15" s="54"/>
      <c r="AHD15" s="54"/>
      <c r="AHE15" s="54"/>
      <c r="AHF15" s="54"/>
      <c r="AHG15" s="54"/>
      <c r="AHH15" s="54"/>
      <c r="AHI15" s="54"/>
      <c r="AHJ15" s="54"/>
      <c r="AHK15" s="54"/>
      <c r="AHL15" s="54"/>
      <c r="AHM15" s="54"/>
      <c r="AHN15" s="54"/>
      <c r="AHO15" s="54"/>
      <c r="AHP15" s="54"/>
      <c r="AHQ15" s="54"/>
      <c r="AHR15" s="54"/>
      <c r="AHS15" s="54"/>
      <c r="AHT15" s="54"/>
      <c r="AHU15" s="54"/>
      <c r="AHV15" s="54"/>
      <c r="AHW15" s="54"/>
      <c r="AHX15" s="54"/>
      <c r="AHY15" s="54"/>
      <c r="AHZ15" s="54"/>
      <c r="AIA15" s="54"/>
      <c r="AIB15" s="54"/>
      <c r="AIC15" s="54"/>
      <c r="AID15" s="54"/>
      <c r="AIE15" s="54"/>
      <c r="AIF15" s="54"/>
      <c r="AIG15" s="54"/>
      <c r="AIH15" s="54"/>
      <c r="AII15" s="54"/>
      <c r="AIJ15" s="54"/>
      <c r="AIK15" s="54"/>
      <c r="AIL15" s="54"/>
      <c r="AIM15" s="54"/>
      <c r="AIN15" s="54"/>
      <c r="AIO15" s="54"/>
      <c r="AIP15" s="54"/>
      <c r="AIQ15" s="54"/>
      <c r="AIR15" s="54"/>
      <c r="AIS15" s="54"/>
      <c r="AIT15" s="54"/>
      <c r="AIU15" s="54"/>
      <c r="AIV15" s="54"/>
      <c r="AIW15" s="54"/>
      <c r="AIX15" s="54"/>
      <c r="AIY15" s="54"/>
      <c r="AIZ15" s="54"/>
      <c r="AJA15" s="54"/>
      <c r="AJB15" s="54"/>
      <c r="AJC15" s="54"/>
      <c r="AJD15" s="54"/>
      <c r="AJE15" s="54"/>
      <c r="AJF15" s="54"/>
      <c r="AJG15" s="54"/>
      <c r="AJH15" s="54"/>
      <c r="AJI15" s="54"/>
      <c r="AJJ15" s="54"/>
      <c r="AJK15" s="54"/>
      <c r="AJL15" s="54"/>
      <c r="AJM15" s="54"/>
      <c r="AJN15" s="54"/>
      <c r="AJO15" s="54"/>
      <c r="AJP15" s="54"/>
      <c r="AJQ15" s="54"/>
      <c r="AJR15" s="54"/>
      <c r="AJS15" s="54"/>
      <c r="AJT15" s="54"/>
      <c r="AJU15" s="54"/>
      <c r="AJV15" s="54"/>
      <c r="AJW15" s="54"/>
      <c r="AJX15" s="54"/>
      <c r="AJY15" s="54"/>
      <c r="AJZ15" s="54"/>
      <c r="AKA15" s="54"/>
      <c r="AKB15" s="54"/>
      <c r="AKC15" s="54"/>
      <c r="AKD15" s="54"/>
      <c r="AKE15" s="54"/>
      <c r="AKF15" s="54"/>
      <c r="AKG15" s="54"/>
      <c r="AKH15" s="54"/>
      <c r="AKI15" s="54"/>
      <c r="AKJ15" s="54"/>
      <c r="AKK15" s="54"/>
      <c r="AKL15" s="54"/>
      <c r="AKM15" s="54"/>
      <c r="AKN15" s="54"/>
      <c r="AKO15" s="54"/>
      <c r="AKP15" s="54"/>
      <c r="AKQ15" s="54"/>
      <c r="AKR15" s="54"/>
      <c r="AKS15" s="54"/>
      <c r="AKT15" s="54"/>
      <c r="AKU15" s="54"/>
      <c r="AKV15" s="54"/>
      <c r="AKW15" s="54"/>
      <c r="AKX15" s="54"/>
      <c r="AKY15" s="54"/>
      <c r="AKZ15" s="54"/>
      <c r="ALA15" s="54"/>
      <c r="ALB15" s="54"/>
      <c r="ALC15" s="54"/>
      <c r="ALD15" s="54"/>
      <c r="ALE15" s="54"/>
      <c r="ALF15" s="54"/>
      <c r="ALG15" s="54"/>
      <c r="ALH15" s="54"/>
      <c r="ALI15" s="54"/>
      <c r="ALJ15" s="54"/>
      <c r="ALK15" s="54"/>
      <c r="ALL15" s="54"/>
      <c r="ALM15" s="54"/>
      <c r="ALN15" s="54"/>
      <c r="ALO15" s="54"/>
      <c r="ALP15" s="54"/>
      <c r="ALQ15" s="54"/>
      <c r="ALR15" s="54"/>
      <c r="ALS15" s="54"/>
      <c r="ALT15" s="54"/>
      <c r="ALU15" s="54"/>
      <c r="ALV15" s="54"/>
      <c r="ALW15" s="54"/>
      <c r="ALX15" s="54"/>
      <c r="ALY15" s="54"/>
      <c r="ALZ15" s="54"/>
      <c r="AMA15" s="54"/>
      <c r="AMB15" s="54"/>
      <c r="AMC15" s="54"/>
      <c r="AMD15" s="54"/>
      <c r="AME15" s="54"/>
      <c r="AMF15" s="54"/>
      <c r="AMG15" s="54"/>
      <c r="AMH15" s="54"/>
      <c r="AMI15" s="54"/>
      <c r="AMJ15" s="54"/>
    </row>
    <row r="16" spans="1:1024" ht="15.75" x14ac:dyDescent="0.25">
      <c r="A16" s="68" t="s">
        <v>93</v>
      </c>
      <c r="B16" s="69"/>
      <c r="C16" s="70"/>
      <c r="D16" s="54"/>
      <c r="E16" s="51"/>
      <c r="F16" s="52"/>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Y16" s="54"/>
      <c r="IZ16" s="54"/>
      <c r="JA16" s="54"/>
      <c r="JB16" s="54"/>
      <c r="JC16" s="54"/>
      <c r="JD16" s="54"/>
      <c r="JE16" s="54"/>
      <c r="JF16" s="54"/>
      <c r="JG16" s="54"/>
      <c r="JH16" s="54"/>
      <c r="JI16" s="54"/>
      <c r="JJ16" s="54"/>
      <c r="JK16" s="54"/>
      <c r="JL16" s="54"/>
      <c r="JM16" s="54"/>
      <c r="JN16" s="54"/>
      <c r="JO16" s="54"/>
      <c r="JP16" s="54"/>
      <c r="JQ16" s="54"/>
      <c r="JR16" s="54"/>
      <c r="JS16" s="54"/>
      <c r="JT16" s="54"/>
      <c r="JU16" s="54"/>
      <c r="JV16" s="54"/>
      <c r="JW16" s="54"/>
      <c r="JX16" s="54"/>
      <c r="JY16" s="54"/>
      <c r="JZ16" s="54"/>
      <c r="KA16" s="54"/>
      <c r="KB16" s="54"/>
      <c r="KC16" s="54"/>
      <c r="KD16" s="54"/>
      <c r="KE16" s="54"/>
      <c r="KF16" s="54"/>
      <c r="KG16" s="54"/>
      <c r="KH16" s="54"/>
      <c r="KI16" s="54"/>
      <c r="KJ16" s="54"/>
      <c r="KK16" s="54"/>
      <c r="KL16" s="54"/>
      <c r="KM16" s="54"/>
      <c r="KN16" s="54"/>
      <c r="KO16" s="54"/>
      <c r="KP16" s="54"/>
      <c r="KQ16" s="54"/>
      <c r="KR16" s="54"/>
      <c r="KS16" s="54"/>
      <c r="KT16" s="54"/>
      <c r="KU16" s="54"/>
      <c r="KV16" s="54"/>
      <c r="KW16" s="54"/>
      <c r="KX16" s="54"/>
      <c r="KY16" s="54"/>
      <c r="KZ16" s="54"/>
      <c r="LA16" s="54"/>
      <c r="LB16" s="54"/>
      <c r="LC16" s="54"/>
      <c r="LD16" s="54"/>
      <c r="LE16" s="54"/>
      <c r="LF16" s="54"/>
      <c r="LG16" s="54"/>
      <c r="LH16" s="54"/>
      <c r="LI16" s="54"/>
      <c r="LJ16" s="54"/>
      <c r="LK16" s="54"/>
      <c r="LL16" s="54"/>
      <c r="LM16" s="54"/>
      <c r="LN16" s="54"/>
      <c r="LO16" s="54"/>
      <c r="LP16" s="54"/>
      <c r="LQ16" s="54"/>
      <c r="LR16" s="54"/>
      <c r="LS16" s="54"/>
      <c r="LT16" s="54"/>
      <c r="LU16" s="54"/>
      <c r="LV16" s="54"/>
      <c r="LW16" s="54"/>
      <c r="LX16" s="54"/>
      <c r="LY16" s="54"/>
      <c r="LZ16" s="54"/>
      <c r="MA16" s="54"/>
      <c r="MB16" s="54"/>
      <c r="MC16" s="54"/>
      <c r="MD16" s="54"/>
      <c r="ME16" s="54"/>
      <c r="MF16" s="54"/>
      <c r="MG16" s="54"/>
      <c r="MH16" s="54"/>
      <c r="MI16" s="54"/>
      <c r="MJ16" s="54"/>
      <c r="MK16" s="54"/>
      <c r="ML16" s="54"/>
      <c r="MM16" s="54"/>
      <c r="MN16" s="54"/>
      <c r="MO16" s="54"/>
      <c r="MP16" s="54"/>
      <c r="MQ16" s="54"/>
      <c r="MR16" s="54"/>
      <c r="MS16" s="54"/>
      <c r="MT16" s="54"/>
      <c r="MU16" s="54"/>
      <c r="MV16" s="54"/>
      <c r="MW16" s="54"/>
      <c r="MX16" s="54"/>
      <c r="MY16" s="54"/>
      <c r="MZ16" s="54"/>
      <c r="NA16" s="54"/>
      <c r="NB16" s="54"/>
      <c r="NC16" s="54"/>
      <c r="ND16" s="54"/>
      <c r="NE16" s="54"/>
      <c r="NF16" s="54"/>
      <c r="NG16" s="54"/>
      <c r="NH16" s="54"/>
      <c r="NI16" s="54"/>
      <c r="NJ16" s="54"/>
      <c r="NK16" s="54"/>
      <c r="NL16" s="54"/>
      <c r="NM16" s="54"/>
      <c r="NN16" s="54"/>
      <c r="NO16" s="54"/>
      <c r="NP16" s="54"/>
      <c r="NQ16" s="54"/>
      <c r="NR16" s="54"/>
      <c r="NS16" s="54"/>
      <c r="NT16" s="54"/>
      <c r="NU16" s="54"/>
      <c r="NV16" s="54"/>
      <c r="NW16" s="54"/>
      <c r="NX16" s="54"/>
      <c r="NY16" s="54"/>
      <c r="NZ16" s="54"/>
      <c r="OA16" s="54"/>
      <c r="OB16" s="54"/>
      <c r="OC16" s="54"/>
      <c r="OD16" s="54"/>
      <c r="OE16" s="54"/>
      <c r="OF16" s="54"/>
      <c r="OG16" s="54"/>
      <c r="OH16" s="54"/>
      <c r="OI16" s="54"/>
      <c r="OJ16" s="54"/>
      <c r="OK16" s="54"/>
      <c r="OL16" s="54"/>
      <c r="OM16" s="54"/>
      <c r="ON16" s="54"/>
      <c r="OO16" s="54"/>
      <c r="OP16" s="54"/>
      <c r="OQ16" s="54"/>
      <c r="OR16" s="54"/>
      <c r="OS16" s="54"/>
      <c r="OT16" s="54"/>
      <c r="OU16" s="54"/>
      <c r="OV16" s="54"/>
      <c r="OW16" s="54"/>
      <c r="OX16" s="54"/>
      <c r="OY16" s="54"/>
      <c r="OZ16" s="54"/>
      <c r="PA16" s="54"/>
      <c r="PB16" s="54"/>
      <c r="PC16" s="54"/>
      <c r="PD16" s="54"/>
      <c r="PE16" s="54"/>
      <c r="PF16" s="54"/>
      <c r="PG16" s="54"/>
      <c r="PH16" s="54"/>
      <c r="PI16" s="54"/>
      <c r="PJ16" s="54"/>
      <c r="PK16" s="54"/>
      <c r="PL16" s="54"/>
      <c r="PM16" s="54"/>
      <c r="PN16" s="54"/>
      <c r="PO16" s="54"/>
      <c r="PP16" s="54"/>
      <c r="PQ16" s="54"/>
      <c r="PR16" s="54"/>
      <c r="PS16" s="54"/>
      <c r="PT16" s="54"/>
      <c r="PU16" s="54"/>
      <c r="PV16" s="54"/>
      <c r="PW16" s="54"/>
      <c r="PX16" s="54"/>
      <c r="PY16" s="54"/>
      <c r="PZ16" s="54"/>
      <c r="QA16" s="54"/>
      <c r="QB16" s="54"/>
      <c r="QC16" s="54"/>
      <c r="QD16" s="54"/>
      <c r="QE16" s="54"/>
      <c r="QF16" s="54"/>
      <c r="QG16" s="54"/>
      <c r="QH16" s="54"/>
      <c r="QI16" s="54"/>
      <c r="QJ16" s="54"/>
      <c r="QK16" s="54"/>
      <c r="QL16" s="54"/>
      <c r="QM16" s="54"/>
      <c r="QN16" s="54"/>
      <c r="QO16" s="54"/>
      <c r="QP16" s="54"/>
      <c r="QQ16" s="54"/>
      <c r="QR16" s="54"/>
      <c r="QS16" s="54"/>
      <c r="QT16" s="54"/>
      <c r="QU16" s="54"/>
      <c r="QV16" s="54"/>
      <c r="QW16" s="54"/>
      <c r="QX16" s="54"/>
      <c r="QY16" s="54"/>
      <c r="QZ16" s="54"/>
      <c r="RA16" s="54"/>
      <c r="RB16" s="54"/>
      <c r="RC16" s="54"/>
      <c r="RD16" s="54"/>
      <c r="RE16" s="54"/>
      <c r="RF16" s="54"/>
      <c r="RG16" s="54"/>
      <c r="RH16" s="54"/>
      <c r="RI16" s="54"/>
      <c r="RJ16" s="54"/>
      <c r="RK16" s="54"/>
      <c r="RL16" s="54"/>
      <c r="RM16" s="54"/>
      <c r="RN16" s="54"/>
      <c r="RO16" s="54"/>
      <c r="RP16" s="54"/>
      <c r="RQ16" s="54"/>
      <c r="RR16" s="54"/>
      <c r="RS16" s="54"/>
      <c r="RT16" s="54"/>
      <c r="RU16" s="54"/>
      <c r="RV16" s="54"/>
      <c r="RW16" s="54"/>
      <c r="RX16" s="54"/>
      <c r="RY16" s="54"/>
      <c r="RZ16" s="54"/>
      <c r="SA16" s="54"/>
      <c r="SB16" s="54"/>
      <c r="SC16" s="54"/>
      <c r="SD16" s="54"/>
      <c r="SE16" s="54"/>
      <c r="SF16" s="54"/>
      <c r="SG16" s="54"/>
      <c r="SH16" s="54"/>
      <c r="SI16" s="54"/>
      <c r="SJ16" s="54"/>
      <c r="SK16" s="54"/>
      <c r="SL16" s="54"/>
      <c r="SM16" s="54"/>
      <c r="SN16" s="54"/>
      <c r="SO16" s="54"/>
      <c r="SP16" s="54"/>
      <c r="SQ16" s="54"/>
      <c r="SR16" s="54"/>
      <c r="SS16" s="54"/>
      <c r="ST16" s="54"/>
      <c r="SU16" s="54"/>
      <c r="SV16" s="54"/>
      <c r="SW16" s="54"/>
      <c r="SX16" s="54"/>
      <c r="SY16" s="54"/>
      <c r="SZ16" s="54"/>
      <c r="TA16" s="54"/>
      <c r="TB16" s="54"/>
      <c r="TC16" s="54"/>
      <c r="TD16" s="54"/>
      <c r="TE16" s="54"/>
      <c r="TF16" s="54"/>
      <c r="TG16" s="54"/>
      <c r="TH16" s="54"/>
      <c r="TI16" s="54"/>
      <c r="TJ16" s="54"/>
      <c r="TK16" s="54"/>
      <c r="TL16" s="54"/>
      <c r="TM16" s="54"/>
      <c r="TN16" s="54"/>
      <c r="TO16" s="54"/>
      <c r="TP16" s="54"/>
      <c r="TQ16" s="54"/>
      <c r="TR16" s="54"/>
      <c r="TS16" s="54"/>
      <c r="TT16" s="54"/>
      <c r="TU16" s="54"/>
      <c r="TV16" s="54"/>
      <c r="TW16" s="54"/>
      <c r="TX16" s="54"/>
      <c r="TY16" s="54"/>
      <c r="TZ16" s="54"/>
      <c r="UA16" s="54"/>
      <c r="UB16" s="54"/>
      <c r="UC16" s="54"/>
      <c r="UD16" s="54"/>
      <c r="UE16" s="54"/>
      <c r="UF16" s="54"/>
      <c r="UG16" s="54"/>
      <c r="UH16" s="54"/>
      <c r="UI16" s="54"/>
      <c r="UJ16" s="54"/>
      <c r="UK16" s="54"/>
      <c r="UL16" s="54"/>
      <c r="UM16" s="54"/>
      <c r="UN16" s="54"/>
      <c r="UO16" s="54"/>
      <c r="UP16" s="54"/>
      <c r="UQ16" s="54"/>
      <c r="UR16" s="54"/>
      <c r="US16" s="54"/>
      <c r="UT16" s="54"/>
      <c r="UU16" s="54"/>
      <c r="UV16" s="54"/>
      <c r="UW16" s="54"/>
      <c r="UX16" s="54"/>
      <c r="UY16" s="54"/>
      <c r="UZ16" s="54"/>
      <c r="VA16" s="54"/>
      <c r="VB16" s="54"/>
      <c r="VC16" s="54"/>
      <c r="VD16" s="54"/>
      <c r="VE16" s="54"/>
      <c r="VF16" s="54"/>
      <c r="VG16" s="54"/>
      <c r="VH16" s="54"/>
      <c r="VI16" s="54"/>
      <c r="VJ16" s="54"/>
      <c r="VK16" s="54"/>
      <c r="VL16" s="54"/>
      <c r="VM16" s="54"/>
      <c r="VN16" s="54"/>
      <c r="VO16" s="54"/>
      <c r="VP16" s="54"/>
      <c r="VQ16" s="54"/>
      <c r="VR16" s="54"/>
      <c r="VS16" s="54"/>
      <c r="VT16" s="54"/>
      <c r="VU16" s="54"/>
      <c r="VV16" s="54"/>
      <c r="VW16" s="54"/>
      <c r="VX16" s="54"/>
      <c r="VY16" s="54"/>
      <c r="VZ16" s="54"/>
      <c r="WA16" s="54"/>
      <c r="WB16" s="54"/>
      <c r="WC16" s="54"/>
      <c r="WD16" s="54"/>
      <c r="WE16" s="54"/>
      <c r="WF16" s="54"/>
      <c r="WG16" s="54"/>
      <c r="WH16" s="54"/>
      <c r="WI16" s="54"/>
      <c r="WJ16" s="54"/>
      <c r="WK16" s="54"/>
      <c r="WL16" s="54"/>
      <c r="WM16" s="54"/>
      <c r="WN16" s="54"/>
      <c r="WO16" s="54"/>
      <c r="WP16" s="54"/>
      <c r="WQ16" s="54"/>
      <c r="WR16" s="54"/>
      <c r="WS16" s="54"/>
      <c r="WT16" s="54"/>
      <c r="WU16" s="54"/>
      <c r="WV16" s="54"/>
      <c r="WW16" s="54"/>
      <c r="WX16" s="54"/>
      <c r="WY16" s="54"/>
      <c r="WZ16" s="54"/>
      <c r="XA16" s="54"/>
      <c r="XB16" s="54"/>
      <c r="XC16" s="54"/>
      <c r="XD16" s="54"/>
      <c r="XE16" s="54"/>
      <c r="XF16" s="54"/>
      <c r="XG16" s="54"/>
      <c r="XH16" s="54"/>
      <c r="XI16" s="54"/>
      <c r="XJ16" s="54"/>
      <c r="XK16" s="54"/>
      <c r="XL16" s="54"/>
      <c r="XM16" s="54"/>
      <c r="XN16" s="54"/>
      <c r="XO16" s="54"/>
      <c r="XP16" s="54"/>
      <c r="XQ16" s="54"/>
      <c r="XR16" s="54"/>
      <c r="XS16" s="54"/>
      <c r="XT16" s="54"/>
      <c r="XU16" s="54"/>
      <c r="XV16" s="54"/>
      <c r="XW16" s="54"/>
      <c r="XX16" s="54"/>
      <c r="XY16" s="54"/>
      <c r="XZ16" s="54"/>
      <c r="YA16" s="54"/>
      <c r="YB16" s="54"/>
      <c r="YC16" s="54"/>
      <c r="YD16" s="54"/>
      <c r="YE16" s="54"/>
      <c r="YF16" s="54"/>
      <c r="YG16" s="54"/>
      <c r="YH16" s="54"/>
      <c r="YI16" s="54"/>
      <c r="YJ16" s="54"/>
      <c r="YK16" s="54"/>
      <c r="YL16" s="54"/>
      <c r="YM16" s="54"/>
      <c r="YN16" s="54"/>
      <c r="YO16" s="54"/>
      <c r="YP16" s="54"/>
      <c r="YQ16" s="54"/>
      <c r="YR16" s="54"/>
      <c r="YS16" s="54"/>
      <c r="YT16" s="54"/>
      <c r="YU16" s="54"/>
      <c r="YV16" s="54"/>
      <c r="YW16" s="54"/>
      <c r="YX16" s="54"/>
      <c r="YY16" s="54"/>
      <c r="YZ16" s="54"/>
      <c r="ZA16" s="54"/>
      <c r="ZB16" s="54"/>
      <c r="ZC16" s="54"/>
      <c r="ZD16" s="54"/>
      <c r="ZE16" s="54"/>
      <c r="ZF16" s="54"/>
      <c r="ZG16" s="54"/>
      <c r="ZH16" s="54"/>
      <c r="ZI16" s="54"/>
      <c r="ZJ16" s="54"/>
      <c r="ZK16" s="54"/>
      <c r="ZL16" s="54"/>
      <c r="ZM16" s="54"/>
      <c r="ZN16" s="54"/>
      <c r="ZO16" s="54"/>
      <c r="ZP16" s="54"/>
      <c r="ZQ16" s="54"/>
      <c r="ZR16" s="54"/>
      <c r="ZS16" s="54"/>
      <c r="ZT16" s="54"/>
      <c r="ZU16" s="54"/>
      <c r="ZV16" s="54"/>
      <c r="ZW16" s="54"/>
      <c r="ZX16" s="54"/>
      <c r="ZY16" s="54"/>
      <c r="ZZ16" s="54"/>
      <c r="AAA16" s="54"/>
      <c r="AAB16" s="54"/>
      <c r="AAC16" s="54"/>
      <c r="AAD16" s="54"/>
      <c r="AAE16" s="54"/>
      <c r="AAF16" s="54"/>
      <c r="AAG16" s="54"/>
      <c r="AAH16" s="54"/>
      <c r="AAI16" s="54"/>
      <c r="AAJ16" s="54"/>
      <c r="AAK16" s="54"/>
      <c r="AAL16" s="54"/>
      <c r="AAM16" s="54"/>
      <c r="AAN16" s="54"/>
      <c r="AAO16" s="54"/>
      <c r="AAP16" s="54"/>
      <c r="AAQ16" s="54"/>
      <c r="AAR16" s="54"/>
      <c r="AAS16" s="54"/>
      <c r="AAT16" s="54"/>
      <c r="AAU16" s="54"/>
      <c r="AAV16" s="54"/>
      <c r="AAW16" s="54"/>
      <c r="AAX16" s="54"/>
      <c r="AAY16" s="54"/>
      <c r="AAZ16" s="54"/>
      <c r="ABA16" s="54"/>
      <c r="ABB16" s="54"/>
      <c r="ABC16" s="54"/>
      <c r="ABD16" s="54"/>
      <c r="ABE16" s="54"/>
      <c r="ABF16" s="54"/>
      <c r="ABG16" s="54"/>
      <c r="ABH16" s="54"/>
      <c r="ABI16" s="54"/>
      <c r="ABJ16" s="54"/>
      <c r="ABK16" s="54"/>
      <c r="ABL16" s="54"/>
      <c r="ABM16" s="54"/>
      <c r="ABN16" s="54"/>
      <c r="ABO16" s="54"/>
      <c r="ABP16" s="54"/>
      <c r="ABQ16" s="54"/>
      <c r="ABR16" s="54"/>
      <c r="ABS16" s="54"/>
      <c r="ABT16" s="54"/>
      <c r="ABU16" s="54"/>
      <c r="ABV16" s="54"/>
      <c r="ABW16" s="54"/>
      <c r="ABX16" s="54"/>
      <c r="ABY16" s="54"/>
      <c r="ABZ16" s="54"/>
      <c r="ACA16" s="54"/>
      <c r="ACB16" s="54"/>
      <c r="ACC16" s="54"/>
      <c r="ACD16" s="54"/>
      <c r="ACE16" s="54"/>
      <c r="ACF16" s="54"/>
      <c r="ACG16" s="54"/>
      <c r="ACH16" s="54"/>
      <c r="ACI16" s="54"/>
      <c r="ACJ16" s="54"/>
      <c r="ACK16" s="54"/>
      <c r="ACL16" s="54"/>
      <c r="ACM16" s="54"/>
      <c r="ACN16" s="54"/>
      <c r="ACO16" s="54"/>
      <c r="ACP16" s="54"/>
      <c r="ACQ16" s="54"/>
      <c r="ACR16" s="54"/>
      <c r="ACS16" s="54"/>
      <c r="ACT16" s="54"/>
      <c r="ACU16" s="54"/>
      <c r="ACV16" s="54"/>
      <c r="ACW16" s="54"/>
      <c r="ACX16" s="54"/>
      <c r="ACY16" s="54"/>
      <c r="ACZ16" s="54"/>
      <c r="ADA16" s="54"/>
      <c r="ADB16" s="54"/>
      <c r="ADC16" s="54"/>
      <c r="ADD16" s="54"/>
      <c r="ADE16" s="54"/>
      <c r="ADF16" s="54"/>
      <c r="ADG16" s="54"/>
      <c r="ADH16" s="54"/>
      <c r="ADI16" s="54"/>
      <c r="ADJ16" s="54"/>
      <c r="ADK16" s="54"/>
      <c r="ADL16" s="54"/>
      <c r="ADM16" s="54"/>
      <c r="ADN16" s="54"/>
      <c r="ADO16" s="54"/>
      <c r="ADP16" s="54"/>
      <c r="ADQ16" s="54"/>
      <c r="ADR16" s="54"/>
      <c r="ADS16" s="54"/>
      <c r="ADT16" s="54"/>
      <c r="ADU16" s="54"/>
      <c r="ADV16" s="54"/>
      <c r="ADW16" s="54"/>
      <c r="ADX16" s="54"/>
      <c r="ADY16" s="54"/>
      <c r="ADZ16" s="54"/>
      <c r="AEA16" s="54"/>
      <c r="AEB16" s="54"/>
      <c r="AEC16" s="54"/>
      <c r="AED16" s="54"/>
      <c r="AEE16" s="54"/>
      <c r="AEF16" s="54"/>
      <c r="AEG16" s="54"/>
      <c r="AEH16" s="54"/>
      <c r="AEI16" s="54"/>
      <c r="AEJ16" s="54"/>
      <c r="AEK16" s="54"/>
      <c r="AEL16" s="54"/>
      <c r="AEM16" s="54"/>
      <c r="AEN16" s="54"/>
      <c r="AEO16" s="54"/>
      <c r="AEP16" s="54"/>
      <c r="AEQ16" s="54"/>
      <c r="AER16" s="54"/>
      <c r="AES16" s="54"/>
      <c r="AET16" s="54"/>
      <c r="AEU16" s="54"/>
      <c r="AEV16" s="54"/>
      <c r="AEW16" s="54"/>
      <c r="AEX16" s="54"/>
      <c r="AEY16" s="54"/>
      <c r="AEZ16" s="54"/>
      <c r="AFA16" s="54"/>
      <c r="AFB16" s="54"/>
      <c r="AFC16" s="54"/>
      <c r="AFD16" s="54"/>
      <c r="AFE16" s="54"/>
      <c r="AFF16" s="54"/>
      <c r="AFG16" s="54"/>
      <c r="AFH16" s="54"/>
      <c r="AFI16" s="54"/>
      <c r="AFJ16" s="54"/>
      <c r="AFK16" s="54"/>
      <c r="AFL16" s="54"/>
      <c r="AFM16" s="54"/>
      <c r="AFN16" s="54"/>
      <c r="AFO16" s="54"/>
      <c r="AFP16" s="54"/>
      <c r="AFQ16" s="54"/>
      <c r="AFR16" s="54"/>
      <c r="AFS16" s="54"/>
      <c r="AFT16" s="54"/>
      <c r="AFU16" s="54"/>
      <c r="AFV16" s="54"/>
      <c r="AFW16" s="54"/>
      <c r="AFX16" s="54"/>
      <c r="AFY16" s="54"/>
      <c r="AFZ16" s="54"/>
      <c r="AGA16" s="54"/>
      <c r="AGB16" s="54"/>
      <c r="AGC16" s="54"/>
      <c r="AGD16" s="54"/>
      <c r="AGE16" s="54"/>
      <c r="AGF16" s="54"/>
      <c r="AGG16" s="54"/>
      <c r="AGH16" s="54"/>
      <c r="AGI16" s="54"/>
      <c r="AGJ16" s="54"/>
      <c r="AGK16" s="54"/>
      <c r="AGL16" s="54"/>
      <c r="AGM16" s="54"/>
      <c r="AGN16" s="54"/>
      <c r="AGO16" s="54"/>
      <c r="AGP16" s="54"/>
      <c r="AGQ16" s="54"/>
      <c r="AGR16" s="54"/>
      <c r="AGS16" s="54"/>
      <c r="AGT16" s="54"/>
      <c r="AGU16" s="54"/>
      <c r="AGV16" s="54"/>
      <c r="AGW16" s="54"/>
      <c r="AGX16" s="54"/>
      <c r="AGY16" s="54"/>
      <c r="AGZ16" s="54"/>
      <c r="AHA16" s="54"/>
      <c r="AHB16" s="54"/>
      <c r="AHC16" s="54"/>
      <c r="AHD16" s="54"/>
      <c r="AHE16" s="54"/>
      <c r="AHF16" s="54"/>
      <c r="AHG16" s="54"/>
      <c r="AHH16" s="54"/>
      <c r="AHI16" s="54"/>
      <c r="AHJ16" s="54"/>
      <c r="AHK16" s="54"/>
      <c r="AHL16" s="54"/>
      <c r="AHM16" s="54"/>
      <c r="AHN16" s="54"/>
      <c r="AHO16" s="54"/>
      <c r="AHP16" s="54"/>
      <c r="AHQ16" s="54"/>
      <c r="AHR16" s="54"/>
      <c r="AHS16" s="54"/>
      <c r="AHT16" s="54"/>
      <c r="AHU16" s="54"/>
      <c r="AHV16" s="54"/>
      <c r="AHW16" s="54"/>
      <c r="AHX16" s="54"/>
      <c r="AHY16" s="54"/>
      <c r="AHZ16" s="54"/>
      <c r="AIA16" s="54"/>
      <c r="AIB16" s="54"/>
      <c r="AIC16" s="54"/>
      <c r="AID16" s="54"/>
      <c r="AIE16" s="54"/>
      <c r="AIF16" s="54"/>
      <c r="AIG16" s="54"/>
      <c r="AIH16" s="54"/>
      <c r="AII16" s="54"/>
      <c r="AIJ16" s="54"/>
      <c r="AIK16" s="54"/>
      <c r="AIL16" s="54"/>
      <c r="AIM16" s="54"/>
      <c r="AIN16" s="54"/>
      <c r="AIO16" s="54"/>
      <c r="AIP16" s="54"/>
      <c r="AIQ16" s="54"/>
      <c r="AIR16" s="54"/>
      <c r="AIS16" s="54"/>
      <c r="AIT16" s="54"/>
      <c r="AIU16" s="54"/>
      <c r="AIV16" s="54"/>
      <c r="AIW16" s="54"/>
      <c r="AIX16" s="54"/>
      <c r="AIY16" s="54"/>
      <c r="AIZ16" s="54"/>
      <c r="AJA16" s="54"/>
      <c r="AJB16" s="54"/>
      <c r="AJC16" s="54"/>
      <c r="AJD16" s="54"/>
      <c r="AJE16" s="54"/>
      <c r="AJF16" s="54"/>
      <c r="AJG16" s="54"/>
      <c r="AJH16" s="54"/>
      <c r="AJI16" s="54"/>
      <c r="AJJ16" s="54"/>
      <c r="AJK16" s="54"/>
      <c r="AJL16" s="54"/>
      <c r="AJM16" s="54"/>
      <c r="AJN16" s="54"/>
      <c r="AJO16" s="54"/>
      <c r="AJP16" s="54"/>
      <c r="AJQ16" s="54"/>
      <c r="AJR16" s="54"/>
      <c r="AJS16" s="54"/>
      <c r="AJT16" s="54"/>
      <c r="AJU16" s="54"/>
      <c r="AJV16" s="54"/>
      <c r="AJW16" s="54"/>
      <c r="AJX16" s="54"/>
      <c r="AJY16" s="54"/>
      <c r="AJZ16" s="54"/>
      <c r="AKA16" s="54"/>
      <c r="AKB16" s="54"/>
      <c r="AKC16" s="54"/>
      <c r="AKD16" s="54"/>
      <c r="AKE16" s="54"/>
      <c r="AKF16" s="54"/>
      <c r="AKG16" s="54"/>
      <c r="AKH16" s="54"/>
      <c r="AKI16" s="54"/>
      <c r="AKJ16" s="54"/>
      <c r="AKK16" s="54"/>
      <c r="AKL16" s="54"/>
      <c r="AKM16" s="54"/>
      <c r="AKN16" s="54"/>
      <c r="AKO16" s="54"/>
      <c r="AKP16" s="54"/>
      <c r="AKQ16" s="54"/>
      <c r="AKR16" s="54"/>
      <c r="AKS16" s="54"/>
      <c r="AKT16" s="54"/>
      <c r="AKU16" s="54"/>
      <c r="AKV16" s="54"/>
      <c r="AKW16" s="54"/>
      <c r="AKX16" s="54"/>
      <c r="AKY16" s="54"/>
      <c r="AKZ16" s="54"/>
      <c r="ALA16" s="54"/>
      <c r="ALB16" s="54"/>
      <c r="ALC16" s="54"/>
      <c r="ALD16" s="54"/>
      <c r="ALE16" s="54"/>
      <c r="ALF16" s="54"/>
      <c r="ALG16" s="54"/>
      <c r="ALH16" s="54"/>
      <c r="ALI16" s="54"/>
      <c r="ALJ16" s="54"/>
      <c r="ALK16" s="54"/>
      <c r="ALL16" s="54"/>
      <c r="ALM16" s="54"/>
      <c r="ALN16" s="54"/>
      <c r="ALO16" s="54"/>
      <c r="ALP16" s="54"/>
      <c r="ALQ16" s="54"/>
      <c r="ALR16" s="54"/>
      <c r="ALS16" s="54"/>
      <c r="ALT16" s="54"/>
      <c r="ALU16" s="54"/>
      <c r="ALV16" s="54"/>
      <c r="ALW16" s="54"/>
      <c r="ALX16" s="54"/>
      <c r="ALY16" s="54"/>
      <c r="ALZ16" s="54"/>
      <c r="AMA16" s="54"/>
      <c r="AMB16" s="54"/>
      <c r="AMC16" s="54"/>
      <c r="AMD16" s="54"/>
      <c r="AME16" s="54"/>
      <c r="AMF16" s="54"/>
      <c r="AMG16" s="54"/>
      <c r="AMH16" s="54"/>
      <c r="AMI16" s="54"/>
      <c r="AMJ16" s="54"/>
    </row>
    <row r="17" spans="1:1024" ht="15.75" x14ac:dyDescent="0.25">
      <c r="A17" s="68" t="s">
        <v>93</v>
      </c>
      <c r="B17" s="69"/>
      <c r="C17" s="70"/>
      <c r="D17" s="54"/>
      <c r="E17" s="51"/>
      <c r="F17" s="52"/>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Y17" s="54"/>
      <c r="IZ17" s="54"/>
      <c r="JA17" s="54"/>
      <c r="JB17" s="54"/>
      <c r="JC17" s="54"/>
      <c r="JD17" s="54"/>
      <c r="JE17" s="54"/>
      <c r="JF17" s="54"/>
      <c r="JG17" s="54"/>
      <c r="JH17" s="54"/>
      <c r="JI17" s="54"/>
      <c r="JJ17" s="54"/>
      <c r="JK17" s="54"/>
      <c r="JL17" s="54"/>
      <c r="JM17" s="54"/>
      <c r="JN17" s="54"/>
      <c r="JO17" s="54"/>
      <c r="JP17" s="54"/>
      <c r="JQ17" s="54"/>
      <c r="JR17" s="54"/>
      <c r="JS17" s="54"/>
      <c r="JT17" s="54"/>
      <c r="JU17" s="54"/>
      <c r="JV17" s="54"/>
      <c r="JW17" s="54"/>
      <c r="JX17" s="54"/>
      <c r="JY17" s="54"/>
      <c r="JZ17" s="54"/>
      <c r="KA17" s="54"/>
      <c r="KB17" s="54"/>
      <c r="KC17" s="54"/>
      <c r="KD17" s="54"/>
      <c r="KE17" s="54"/>
      <c r="KF17" s="54"/>
      <c r="KG17" s="54"/>
      <c r="KH17" s="54"/>
      <c r="KI17" s="54"/>
      <c r="KJ17" s="54"/>
      <c r="KK17" s="54"/>
      <c r="KL17" s="54"/>
      <c r="KM17" s="54"/>
      <c r="KN17" s="54"/>
      <c r="KO17" s="54"/>
      <c r="KP17" s="54"/>
      <c r="KQ17" s="54"/>
      <c r="KR17" s="54"/>
      <c r="KS17" s="54"/>
      <c r="KT17" s="54"/>
      <c r="KU17" s="54"/>
      <c r="KV17" s="54"/>
      <c r="KW17" s="54"/>
      <c r="KX17" s="54"/>
      <c r="KY17" s="54"/>
      <c r="KZ17" s="54"/>
      <c r="LA17" s="54"/>
      <c r="LB17" s="54"/>
      <c r="LC17" s="54"/>
      <c r="LD17" s="54"/>
      <c r="LE17" s="54"/>
      <c r="LF17" s="54"/>
      <c r="LG17" s="54"/>
      <c r="LH17" s="54"/>
      <c r="LI17" s="54"/>
      <c r="LJ17" s="54"/>
      <c r="LK17" s="54"/>
      <c r="LL17" s="54"/>
      <c r="LM17" s="54"/>
      <c r="LN17" s="54"/>
      <c r="LO17" s="54"/>
      <c r="LP17" s="54"/>
      <c r="LQ17" s="54"/>
      <c r="LR17" s="54"/>
      <c r="LS17" s="54"/>
      <c r="LT17" s="54"/>
      <c r="LU17" s="54"/>
      <c r="LV17" s="54"/>
      <c r="LW17" s="54"/>
      <c r="LX17" s="54"/>
      <c r="LY17" s="54"/>
      <c r="LZ17" s="54"/>
      <c r="MA17" s="54"/>
      <c r="MB17" s="54"/>
      <c r="MC17" s="54"/>
      <c r="MD17" s="54"/>
      <c r="ME17" s="54"/>
      <c r="MF17" s="54"/>
      <c r="MG17" s="54"/>
      <c r="MH17" s="54"/>
      <c r="MI17" s="54"/>
      <c r="MJ17" s="54"/>
      <c r="MK17" s="54"/>
      <c r="ML17" s="54"/>
      <c r="MM17" s="54"/>
      <c r="MN17" s="54"/>
      <c r="MO17" s="54"/>
      <c r="MP17" s="54"/>
      <c r="MQ17" s="54"/>
      <c r="MR17" s="54"/>
      <c r="MS17" s="54"/>
      <c r="MT17" s="54"/>
      <c r="MU17" s="54"/>
      <c r="MV17" s="54"/>
      <c r="MW17" s="54"/>
      <c r="MX17" s="54"/>
      <c r="MY17" s="54"/>
      <c r="MZ17" s="54"/>
      <c r="NA17" s="54"/>
      <c r="NB17" s="54"/>
      <c r="NC17" s="54"/>
      <c r="ND17" s="54"/>
      <c r="NE17" s="54"/>
      <c r="NF17" s="54"/>
      <c r="NG17" s="54"/>
      <c r="NH17" s="54"/>
      <c r="NI17" s="54"/>
      <c r="NJ17" s="54"/>
      <c r="NK17" s="54"/>
      <c r="NL17" s="54"/>
      <c r="NM17" s="54"/>
      <c r="NN17" s="54"/>
      <c r="NO17" s="54"/>
      <c r="NP17" s="54"/>
      <c r="NQ17" s="54"/>
      <c r="NR17" s="54"/>
      <c r="NS17" s="54"/>
      <c r="NT17" s="54"/>
      <c r="NU17" s="54"/>
      <c r="NV17" s="54"/>
      <c r="NW17" s="54"/>
      <c r="NX17" s="54"/>
      <c r="NY17" s="54"/>
      <c r="NZ17" s="54"/>
      <c r="OA17" s="54"/>
      <c r="OB17" s="54"/>
      <c r="OC17" s="54"/>
      <c r="OD17" s="54"/>
      <c r="OE17" s="54"/>
      <c r="OF17" s="54"/>
      <c r="OG17" s="54"/>
      <c r="OH17" s="54"/>
      <c r="OI17" s="54"/>
      <c r="OJ17" s="54"/>
      <c r="OK17" s="54"/>
      <c r="OL17" s="54"/>
      <c r="OM17" s="54"/>
      <c r="ON17" s="54"/>
      <c r="OO17" s="54"/>
      <c r="OP17" s="54"/>
      <c r="OQ17" s="54"/>
      <c r="OR17" s="54"/>
      <c r="OS17" s="54"/>
      <c r="OT17" s="54"/>
      <c r="OU17" s="54"/>
      <c r="OV17" s="54"/>
      <c r="OW17" s="54"/>
      <c r="OX17" s="54"/>
      <c r="OY17" s="54"/>
      <c r="OZ17" s="54"/>
      <c r="PA17" s="54"/>
      <c r="PB17" s="54"/>
      <c r="PC17" s="54"/>
      <c r="PD17" s="54"/>
      <c r="PE17" s="54"/>
      <c r="PF17" s="54"/>
      <c r="PG17" s="54"/>
      <c r="PH17" s="54"/>
      <c r="PI17" s="54"/>
      <c r="PJ17" s="54"/>
      <c r="PK17" s="54"/>
      <c r="PL17" s="54"/>
      <c r="PM17" s="54"/>
      <c r="PN17" s="54"/>
      <c r="PO17" s="54"/>
      <c r="PP17" s="54"/>
      <c r="PQ17" s="54"/>
      <c r="PR17" s="54"/>
      <c r="PS17" s="54"/>
      <c r="PT17" s="54"/>
      <c r="PU17" s="54"/>
      <c r="PV17" s="54"/>
      <c r="PW17" s="54"/>
      <c r="PX17" s="54"/>
      <c r="PY17" s="54"/>
      <c r="PZ17" s="54"/>
      <c r="QA17" s="54"/>
      <c r="QB17" s="54"/>
      <c r="QC17" s="54"/>
      <c r="QD17" s="54"/>
      <c r="QE17" s="54"/>
      <c r="QF17" s="54"/>
      <c r="QG17" s="54"/>
      <c r="QH17" s="54"/>
      <c r="QI17" s="54"/>
      <c r="QJ17" s="54"/>
      <c r="QK17" s="54"/>
      <c r="QL17" s="54"/>
      <c r="QM17" s="54"/>
      <c r="QN17" s="54"/>
      <c r="QO17" s="54"/>
      <c r="QP17" s="54"/>
      <c r="QQ17" s="54"/>
      <c r="QR17" s="54"/>
      <c r="QS17" s="54"/>
      <c r="QT17" s="54"/>
      <c r="QU17" s="54"/>
      <c r="QV17" s="54"/>
      <c r="QW17" s="54"/>
      <c r="QX17" s="54"/>
      <c r="QY17" s="54"/>
      <c r="QZ17" s="54"/>
      <c r="RA17" s="54"/>
      <c r="RB17" s="54"/>
      <c r="RC17" s="54"/>
      <c r="RD17" s="54"/>
      <c r="RE17" s="54"/>
      <c r="RF17" s="54"/>
      <c r="RG17" s="54"/>
      <c r="RH17" s="54"/>
      <c r="RI17" s="54"/>
      <c r="RJ17" s="54"/>
      <c r="RK17" s="54"/>
      <c r="RL17" s="54"/>
      <c r="RM17" s="54"/>
      <c r="RN17" s="54"/>
      <c r="RO17" s="54"/>
      <c r="RP17" s="54"/>
      <c r="RQ17" s="54"/>
      <c r="RR17" s="54"/>
      <c r="RS17" s="54"/>
      <c r="RT17" s="54"/>
      <c r="RU17" s="54"/>
      <c r="RV17" s="54"/>
      <c r="RW17" s="54"/>
      <c r="RX17" s="54"/>
      <c r="RY17" s="54"/>
      <c r="RZ17" s="54"/>
      <c r="SA17" s="54"/>
      <c r="SB17" s="54"/>
      <c r="SC17" s="54"/>
      <c r="SD17" s="54"/>
      <c r="SE17" s="54"/>
      <c r="SF17" s="54"/>
      <c r="SG17" s="54"/>
      <c r="SH17" s="54"/>
      <c r="SI17" s="54"/>
      <c r="SJ17" s="54"/>
      <c r="SK17" s="54"/>
      <c r="SL17" s="54"/>
      <c r="SM17" s="54"/>
      <c r="SN17" s="54"/>
      <c r="SO17" s="54"/>
      <c r="SP17" s="54"/>
      <c r="SQ17" s="54"/>
      <c r="SR17" s="54"/>
      <c r="SS17" s="54"/>
      <c r="ST17" s="54"/>
      <c r="SU17" s="54"/>
      <c r="SV17" s="54"/>
      <c r="SW17" s="54"/>
      <c r="SX17" s="54"/>
      <c r="SY17" s="54"/>
      <c r="SZ17" s="54"/>
      <c r="TA17" s="54"/>
      <c r="TB17" s="54"/>
      <c r="TC17" s="54"/>
      <c r="TD17" s="54"/>
      <c r="TE17" s="54"/>
      <c r="TF17" s="54"/>
      <c r="TG17" s="54"/>
      <c r="TH17" s="54"/>
      <c r="TI17" s="54"/>
      <c r="TJ17" s="54"/>
      <c r="TK17" s="54"/>
      <c r="TL17" s="54"/>
      <c r="TM17" s="54"/>
      <c r="TN17" s="54"/>
      <c r="TO17" s="54"/>
      <c r="TP17" s="54"/>
      <c r="TQ17" s="54"/>
      <c r="TR17" s="54"/>
      <c r="TS17" s="54"/>
      <c r="TT17" s="54"/>
      <c r="TU17" s="54"/>
      <c r="TV17" s="54"/>
      <c r="TW17" s="54"/>
      <c r="TX17" s="54"/>
      <c r="TY17" s="54"/>
      <c r="TZ17" s="54"/>
      <c r="UA17" s="54"/>
      <c r="UB17" s="54"/>
      <c r="UC17" s="54"/>
      <c r="UD17" s="54"/>
      <c r="UE17" s="54"/>
      <c r="UF17" s="54"/>
      <c r="UG17" s="54"/>
      <c r="UH17" s="54"/>
      <c r="UI17" s="54"/>
      <c r="UJ17" s="54"/>
      <c r="UK17" s="54"/>
      <c r="UL17" s="54"/>
      <c r="UM17" s="54"/>
      <c r="UN17" s="54"/>
      <c r="UO17" s="54"/>
      <c r="UP17" s="54"/>
      <c r="UQ17" s="54"/>
      <c r="UR17" s="54"/>
      <c r="US17" s="54"/>
      <c r="UT17" s="54"/>
      <c r="UU17" s="54"/>
      <c r="UV17" s="54"/>
      <c r="UW17" s="54"/>
      <c r="UX17" s="54"/>
      <c r="UY17" s="54"/>
      <c r="UZ17" s="54"/>
      <c r="VA17" s="54"/>
      <c r="VB17" s="54"/>
      <c r="VC17" s="54"/>
      <c r="VD17" s="54"/>
      <c r="VE17" s="54"/>
      <c r="VF17" s="54"/>
      <c r="VG17" s="54"/>
      <c r="VH17" s="54"/>
      <c r="VI17" s="54"/>
      <c r="VJ17" s="54"/>
      <c r="VK17" s="54"/>
      <c r="VL17" s="54"/>
      <c r="VM17" s="54"/>
      <c r="VN17" s="54"/>
      <c r="VO17" s="54"/>
      <c r="VP17" s="54"/>
      <c r="VQ17" s="54"/>
      <c r="VR17" s="54"/>
      <c r="VS17" s="54"/>
      <c r="VT17" s="54"/>
      <c r="VU17" s="54"/>
      <c r="VV17" s="54"/>
      <c r="VW17" s="54"/>
      <c r="VX17" s="54"/>
      <c r="VY17" s="54"/>
      <c r="VZ17" s="54"/>
      <c r="WA17" s="54"/>
      <c r="WB17" s="54"/>
      <c r="WC17" s="54"/>
      <c r="WD17" s="54"/>
      <c r="WE17" s="54"/>
      <c r="WF17" s="54"/>
      <c r="WG17" s="54"/>
      <c r="WH17" s="54"/>
      <c r="WI17" s="54"/>
      <c r="WJ17" s="54"/>
      <c r="WK17" s="54"/>
      <c r="WL17" s="54"/>
      <c r="WM17" s="54"/>
      <c r="WN17" s="54"/>
      <c r="WO17" s="54"/>
      <c r="WP17" s="54"/>
      <c r="WQ17" s="54"/>
      <c r="WR17" s="54"/>
      <c r="WS17" s="54"/>
      <c r="WT17" s="54"/>
      <c r="WU17" s="54"/>
      <c r="WV17" s="54"/>
      <c r="WW17" s="54"/>
      <c r="WX17" s="54"/>
      <c r="WY17" s="54"/>
      <c r="WZ17" s="54"/>
      <c r="XA17" s="54"/>
      <c r="XB17" s="54"/>
      <c r="XC17" s="54"/>
      <c r="XD17" s="54"/>
      <c r="XE17" s="54"/>
      <c r="XF17" s="54"/>
      <c r="XG17" s="54"/>
      <c r="XH17" s="54"/>
      <c r="XI17" s="54"/>
      <c r="XJ17" s="54"/>
      <c r="XK17" s="54"/>
      <c r="XL17" s="54"/>
      <c r="XM17" s="54"/>
      <c r="XN17" s="54"/>
      <c r="XO17" s="54"/>
      <c r="XP17" s="54"/>
      <c r="XQ17" s="54"/>
      <c r="XR17" s="54"/>
      <c r="XS17" s="54"/>
      <c r="XT17" s="54"/>
      <c r="XU17" s="54"/>
      <c r="XV17" s="54"/>
      <c r="XW17" s="54"/>
      <c r="XX17" s="54"/>
      <c r="XY17" s="54"/>
      <c r="XZ17" s="54"/>
      <c r="YA17" s="54"/>
      <c r="YB17" s="54"/>
      <c r="YC17" s="54"/>
      <c r="YD17" s="54"/>
      <c r="YE17" s="54"/>
      <c r="YF17" s="54"/>
      <c r="YG17" s="54"/>
      <c r="YH17" s="54"/>
      <c r="YI17" s="54"/>
      <c r="YJ17" s="54"/>
      <c r="YK17" s="54"/>
      <c r="YL17" s="54"/>
      <c r="YM17" s="54"/>
      <c r="YN17" s="54"/>
      <c r="YO17" s="54"/>
      <c r="YP17" s="54"/>
      <c r="YQ17" s="54"/>
      <c r="YR17" s="54"/>
      <c r="YS17" s="54"/>
      <c r="YT17" s="54"/>
      <c r="YU17" s="54"/>
      <c r="YV17" s="54"/>
      <c r="YW17" s="54"/>
      <c r="YX17" s="54"/>
      <c r="YY17" s="54"/>
      <c r="YZ17" s="54"/>
      <c r="ZA17" s="54"/>
      <c r="ZB17" s="54"/>
      <c r="ZC17" s="54"/>
      <c r="ZD17" s="54"/>
      <c r="ZE17" s="54"/>
      <c r="ZF17" s="54"/>
      <c r="ZG17" s="54"/>
      <c r="ZH17" s="54"/>
      <c r="ZI17" s="54"/>
      <c r="ZJ17" s="54"/>
      <c r="ZK17" s="54"/>
      <c r="ZL17" s="54"/>
      <c r="ZM17" s="54"/>
      <c r="ZN17" s="54"/>
      <c r="ZO17" s="54"/>
      <c r="ZP17" s="54"/>
      <c r="ZQ17" s="54"/>
      <c r="ZR17" s="54"/>
      <c r="ZS17" s="54"/>
      <c r="ZT17" s="54"/>
      <c r="ZU17" s="54"/>
      <c r="ZV17" s="54"/>
      <c r="ZW17" s="54"/>
      <c r="ZX17" s="54"/>
      <c r="ZY17" s="54"/>
      <c r="ZZ17" s="54"/>
      <c r="AAA17" s="54"/>
      <c r="AAB17" s="54"/>
      <c r="AAC17" s="54"/>
      <c r="AAD17" s="54"/>
      <c r="AAE17" s="54"/>
      <c r="AAF17" s="54"/>
      <c r="AAG17" s="54"/>
      <c r="AAH17" s="54"/>
      <c r="AAI17" s="54"/>
      <c r="AAJ17" s="54"/>
      <c r="AAK17" s="54"/>
      <c r="AAL17" s="54"/>
      <c r="AAM17" s="54"/>
      <c r="AAN17" s="54"/>
      <c r="AAO17" s="54"/>
      <c r="AAP17" s="54"/>
      <c r="AAQ17" s="54"/>
      <c r="AAR17" s="54"/>
      <c r="AAS17" s="54"/>
      <c r="AAT17" s="54"/>
      <c r="AAU17" s="54"/>
      <c r="AAV17" s="54"/>
      <c r="AAW17" s="54"/>
      <c r="AAX17" s="54"/>
      <c r="AAY17" s="54"/>
      <c r="AAZ17" s="54"/>
      <c r="ABA17" s="54"/>
      <c r="ABB17" s="54"/>
      <c r="ABC17" s="54"/>
      <c r="ABD17" s="54"/>
      <c r="ABE17" s="54"/>
      <c r="ABF17" s="54"/>
      <c r="ABG17" s="54"/>
      <c r="ABH17" s="54"/>
      <c r="ABI17" s="54"/>
      <c r="ABJ17" s="54"/>
      <c r="ABK17" s="54"/>
      <c r="ABL17" s="54"/>
      <c r="ABM17" s="54"/>
      <c r="ABN17" s="54"/>
      <c r="ABO17" s="54"/>
      <c r="ABP17" s="54"/>
      <c r="ABQ17" s="54"/>
      <c r="ABR17" s="54"/>
      <c r="ABS17" s="54"/>
      <c r="ABT17" s="54"/>
      <c r="ABU17" s="54"/>
      <c r="ABV17" s="54"/>
      <c r="ABW17" s="54"/>
      <c r="ABX17" s="54"/>
      <c r="ABY17" s="54"/>
      <c r="ABZ17" s="54"/>
      <c r="ACA17" s="54"/>
      <c r="ACB17" s="54"/>
      <c r="ACC17" s="54"/>
      <c r="ACD17" s="54"/>
      <c r="ACE17" s="54"/>
      <c r="ACF17" s="54"/>
      <c r="ACG17" s="54"/>
      <c r="ACH17" s="54"/>
      <c r="ACI17" s="54"/>
      <c r="ACJ17" s="54"/>
      <c r="ACK17" s="54"/>
      <c r="ACL17" s="54"/>
      <c r="ACM17" s="54"/>
      <c r="ACN17" s="54"/>
      <c r="ACO17" s="54"/>
      <c r="ACP17" s="54"/>
      <c r="ACQ17" s="54"/>
      <c r="ACR17" s="54"/>
      <c r="ACS17" s="54"/>
      <c r="ACT17" s="54"/>
      <c r="ACU17" s="54"/>
      <c r="ACV17" s="54"/>
      <c r="ACW17" s="54"/>
      <c r="ACX17" s="54"/>
      <c r="ACY17" s="54"/>
      <c r="ACZ17" s="54"/>
      <c r="ADA17" s="54"/>
      <c r="ADB17" s="54"/>
      <c r="ADC17" s="54"/>
      <c r="ADD17" s="54"/>
      <c r="ADE17" s="54"/>
      <c r="ADF17" s="54"/>
      <c r="ADG17" s="54"/>
      <c r="ADH17" s="54"/>
      <c r="ADI17" s="54"/>
      <c r="ADJ17" s="54"/>
      <c r="ADK17" s="54"/>
      <c r="ADL17" s="54"/>
      <c r="ADM17" s="54"/>
      <c r="ADN17" s="54"/>
      <c r="ADO17" s="54"/>
      <c r="ADP17" s="54"/>
      <c r="ADQ17" s="54"/>
      <c r="ADR17" s="54"/>
      <c r="ADS17" s="54"/>
      <c r="ADT17" s="54"/>
      <c r="ADU17" s="54"/>
      <c r="ADV17" s="54"/>
      <c r="ADW17" s="54"/>
      <c r="ADX17" s="54"/>
      <c r="ADY17" s="54"/>
      <c r="ADZ17" s="54"/>
      <c r="AEA17" s="54"/>
      <c r="AEB17" s="54"/>
      <c r="AEC17" s="54"/>
      <c r="AED17" s="54"/>
      <c r="AEE17" s="54"/>
      <c r="AEF17" s="54"/>
      <c r="AEG17" s="54"/>
      <c r="AEH17" s="54"/>
      <c r="AEI17" s="54"/>
      <c r="AEJ17" s="54"/>
      <c r="AEK17" s="54"/>
      <c r="AEL17" s="54"/>
      <c r="AEM17" s="54"/>
      <c r="AEN17" s="54"/>
      <c r="AEO17" s="54"/>
      <c r="AEP17" s="54"/>
      <c r="AEQ17" s="54"/>
      <c r="AER17" s="54"/>
      <c r="AES17" s="54"/>
      <c r="AET17" s="54"/>
      <c r="AEU17" s="54"/>
      <c r="AEV17" s="54"/>
      <c r="AEW17" s="54"/>
      <c r="AEX17" s="54"/>
      <c r="AEY17" s="54"/>
      <c r="AEZ17" s="54"/>
      <c r="AFA17" s="54"/>
      <c r="AFB17" s="54"/>
      <c r="AFC17" s="54"/>
      <c r="AFD17" s="54"/>
      <c r="AFE17" s="54"/>
      <c r="AFF17" s="54"/>
      <c r="AFG17" s="54"/>
      <c r="AFH17" s="54"/>
      <c r="AFI17" s="54"/>
      <c r="AFJ17" s="54"/>
      <c r="AFK17" s="54"/>
      <c r="AFL17" s="54"/>
      <c r="AFM17" s="54"/>
      <c r="AFN17" s="54"/>
      <c r="AFO17" s="54"/>
      <c r="AFP17" s="54"/>
      <c r="AFQ17" s="54"/>
      <c r="AFR17" s="54"/>
      <c r="AFS17" s="54"/>
      <c r="AFT17" s="54"/>
      <c r="AFU17" s="54"/>
      <c r="AFV17" s="54"/>
      <c r="AFW17" s="54"/>
      <c r="AFX17" s="54"/>
      <c r="AFY17" s="54"/>
      <c r="AFZ17" s="54"/>
      <c r="AGA17" s="54"/>
      <c r="AGB17" s="54"/>
      <c r="AGC17" s="54"/>
      <c r="AGD17" s="54"/>
      <c r="AGE17" s="54"/>
      <c r="AGF17" s="54"/>
      <c r="AGG17" s="54"/>
      <c r="AGH17" s="54"/>
      <c r="AGI17" s="54"/>
      <c r="AGJ17" s="54"/>
      <c r="AGK17" s="54"/>
      <c r="AGL17" s="54"/>
      <c r="AGM17" s="54"/>
      <c r="AGN17" s="54"/>
      <c r="AGO17" s="54"/>
      <c r="AGP17" s="54"/>
      <c r="AGQ17" s="54"/>
      <c r="AGR17" s="54"/>
      <c r="AGS17" s="54"/>
      <c r="AGT17" s="54"/>
      <c r="AGU17" s="54"/>
      <c r="AGV17" s="54"/>
      <c r="AGW17" s="54"/>
      <c r="AGX17" s="54"/>
      <c r="AGY17" s="54"/>
      <c r="AGZ17" s="54"/>
      <c r="AHA17" s="54"/>
      <c r="AHB17" s="54"/>
      <c r="AHC17" s="54"/>
      <c r="AHD17" s="54"/>
      <c r="AHE17" s="54"/>
      <c r="AHF17" s="54"/>
      <c r="AHG17" s="54"/>
      <c r="AHH17" s="54"/>
      <c r="AHI17" s="54"/>
      <c r="AHJ17" s="54"/>
      <c r="AHK17" s="54"/>
      <c r="AHL17" s="54"/>
      <c r="AHM17" s="54"/>
      <c r="AHN17" s="54"/>
      <c r="AHO17" s="54"/>
      <c r="AHP17" s="54"/>
      <c r="AHQ17" s="54"/>
      <c r="AHR17" s="54"/>
      <c r="AHS17" s="54"/>
      <c r="AHT17" s="54"/>
      <c r="AHU17" s="54"/>
      <c r="AHV17" s="54"/>
      <c r="AHW17" s="54"/>
      <c r="AHX17" s="54"/>
      <c r="AHY17" s="54"/>
      <c r="AHZ17" s="54"/>
      <c r="AIA17" s="54"/>
      <c r="AIB17" s="54"/>
      <c r="AIC17" s="54"/>
      <c r="AID17" s="54"/>
      <c r="AIE17" s="54"/>
      <c r="AIF17" s="54"/>
      <c r="AIG17" s="54"/>
      <c r="AIH17" s="54"/>
      <c r="AII17" s="54"/>
      <c r="AIJ17" s="54"/>
      <c r="AIK17" s="54"/>
      <c r="AIL17" s="54"/>
      <c r="AIM17" s="54"/>
      <c r="AIN17" s="54"/>
      <c r="AIO17" s="54"/>
      <c r="AIP17" s="54"/>
      <c r="AIQ17" s="54"/>
      <c r="AIR17" s="54"/>
      <c r="AIS17" s="54"/>
      <c r="AIT17" s="54"/>
      <c r="AIU17" s="54"/>
      <c r="AIV17" s="54"/>
      <c r="AIW17" s="54"/>
      <c r="AIX17" s="54"/>
      <c r="AIY17" s="54"/>
      <c r="AIZ17" s="54"/>
      <c r="AJA17" s="54"/>
      <c r="AJB17" s="54"/>
      <c r="AJC17" s="54"/>
      <c r="AJD17" s="54"/>
      <c r="AJE17" s="54"/>
      <c r="AJF17" s="54"/>
      <c r="AJG17" s="54"/>
      <c r="AJH17" s="54"/>
      <c r="AJI17" s="54"/>
      <c r="AJJ17" s="54"/>
      <c r="AJK17" s="54"/>
      <c r="AJL17" s="54"/>
      <c r="AJM17" s="54"/>
      <c r="AJN17" s="54"/>
      <c r="AJO17" s="54"/>
      <c r="AJP17" s="54"/>
      <c r="AJQ17" s="54"/>
      <c r="AJR17" s="54"/>
      <c r="AJS17" s="54"/>
      <c r="AJT17" s="54"/>
      <c r="AJU17" s="54"/>
      <c r="AJV17" s="54"/>
      <c r="AJW17" s="54"/>
      <c r="AJX17" s="54"/>
      <c r="AJY17" s="54"/>
      <c r="AJZ17" s="54"/>
      <c r="AKA17" s="54"/>
      <c r="AKB17" s="54"/>
      <c r="AKC17" s="54"/>
      <c r="AKD17" s="54"/>
      <c r="AKE17" s="54"/>
      <c r="AKF17" s="54"/>
      <c r="AKG17" s="54"/>
      <c r="AKH17" s="54"/>
      <c r="AKI17" s="54"/>
      <c r="AKJ17" s="54"/>
      <c r="AKK17" s="54"/>
      <c r="AKL17" s="54"/>
      <c r="AKM17" s="54"/>
      <c r="AKN17" s="54"/>
      <c r="AKO17" s="54"/>
      <c r="AKP17" s="54"/>
      <c r="AKQ17" s="54"/>
      <c r="AKR17" s="54"/>
      <c r="AKS17" s="54"/>
      <c r="AKT17" s="54"/>
      <c r="AKU17" s="54"/>
      <c r="AKV17" s="54"/>
      <c r="AKW17" s="54"/>
      <c r="AKX17" s="54"/>
      <c r="AKY17" s="54"/>
      <c r="AKZ17" s="54"/>
      <c r="ALA17" s="54"/>
      <c r="ALB17" s="54"/>
      <c r="ALC17" s="54"/>
      <c r="ALD17" s="54"/>
      <c r="ALE17" s="54"/>
      <c r="ALF17" s="54"/>
      <c r="ALG17" s="54"/>
      <c r="ALH17" s="54"/>
      <c r="ALI17" s="54"/>
      <c r="ALJ17" s="54"/>
      <c r="ALK17" s="54"/>
      <c r="ALL17" s="54"/>
      <c r="ALM17" s="54"/>
      <c r="ALN17" s="54"/>
      <c r="ALO17" s="54"/>
      <c r="ALP17" s="54"/>
      <c r="ALQ17" s="54"/>
      <c r="ALR17" s="54"/>
      <c r="ALS17" s="54"/>
      <c r="ALT17" s="54"/>
      <c r="ALU17" s="54"/>
      <c r="ALV17" s="54"/>
      <c r="ALW17" s="54"/>
      <c r="ALX17" s="54"/>
      <c r="ALY17" s="54"/>
      <c r="ALZ17" s="54"/>
      <c r="AMA17" s="54"/>
      <c r="AMB17" s="54"/>
      <c r="AMC17" s="54"/>
      <c r="AMD17" s="54"/>
      <c r="AME17" s="54"/>
      <c r="AMF17" s="54"/>
      <c r="AMG17" s="54"/>
      <c r="AMH17" s="54"/>
      <c r="AMI17" s="54"/>
      <c r="AMJ17" s="54"/>
    </row>
    <row r="18" spans="1:1024" ht="15.75" x14ac:dyDescent="0.25">
      <c r="A18" s="68" t="s">
        <v>93</v>
      </c>
      <c r="B18" s="69"/>
      <c r="C18" s="70"/>
      <c r="D18" s="54"/>
      <c r="E18" s="51"/>
      <c r="F18" s="52"/>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Y18" s="54"/>
      <c r="IZ18" s="54"/>
      <c r="JA18" s="54"/>
      <c r="JB18" s="54"/>
      <c r="JC18" s="54"/>
      <c r="JD18" s="54"/>
      <c r="JE18" s="54"/>
      <c r="JF18" s="54"/>
      <c r="JG18" s="54"/>
      <c r="JH18" s="54"/>
      <c r="JI18" s="54"/>
      <c r="JJ18" s="54"/>
      <c r="JK18" s="54"/>
      <c r="JL18" s="54"/>
      <c r="JM18" s="54"/>
      <c r="JN18" s="54"/>
      <c r="JO18" s="54"/>
      <c r="JP18" s="54"/>
      <c r="JQ18" s="54"/>
      <c r="JR18" s="54"/>
      <c r="JS18" s="54"/>
      <c r="JT18" s="54"/>
      <c r="JU18" s="54"/>
      <c r="JV18" s="54"/>
      <c r="JW18" s="54"/>
      <c r="JX18" s="54"/>
      <c r="JY18" s="54"/>
      <c r="JZ18" s="54"/>
      <c r="KA18" s="54"/>
      <c r="KB18" s="54"/>
      <c r="KC18" s="54"/>
      <c r="KD18" s="54"/>
      <c r="KE18" s="54"/>
      <c r="KF18" s="54"/>
      <c r="KG18" s="54"/>
      <c r="KH18" s="54"/>
      <c r="KI18" s="54"/>
      <c r="KJ18" s="54"/>
      <c r="KK18" s="54"/>
      <c r="KL18" s="54"/>
      <c r="KM18" s="54"/>
      <c r="KN18" s="54"/>
      <c r="KO18" s="54"/>
      <c r="KP18" s="54"/>
      <c r="KQ18" s="54"/>
      <c r="KR18" s="54"/>
      <c r="KS18" s="54"/>
      <c r="KT18" s="54"/>
      <c r="KU18" s="54"/>
      <c r="KV18" s="54"/>
      <c r="KW18" s="54"/>
      <c r="KX18" s="54"/>
      <c r="KY18" s="54"/>
      <c r="KZ18" s="54"/>
      <c r="LA18" s="54"/>
      <c r="LB18" s="54"/>
      <c r="LC18" s="54"/>
      <c r="LD18" s="54"/>
      <c r="LE18" s="54"/>
      <c r="LF18" s="54"/>
      <c r="LG18" s="54"/>
      <c r="LH18" s="54"/>
      <c r="LI18" s="54"/>
      <c r="LJ18" s="54"/>
      <c r="LK18" s="54"/>
      <c r="LL18" s="54"/>
      <c r="LM18" s="54"/>
      <c r="LN18" s="54"/>
      <c r="LO18" s="54"/>
      <c r="LP18" s="54"/>
      <c r="LQ18" s="54"/>
      <c r="LR18" s="54"/>
      <c r="LS18" s="54"/>
      <c r="LT18" s="54"/>
      <c r="LU18" s="54"/>
      <c r="LV18" s="54"/>
      <c r="LW18" s="54"/>
      <c r="LX18" s="54"/>
      <c r="LY18" s="54"/>
      <c r="LZ18" s="54"/>
      <c r="MA18" s="54"/>
      <c r="MB18" s="54"/>
      <c r="MC18" s="54"/>
      <c r="MD18" s="54"/>
      <c r="ME18" s="54"/>
      <c r="MF18" s="54"/>
      <c r="MG18" s="54"/>
      <c r="MH18" s="54"/>
      <c r="MI18" s="54"/>
      <c r="MJ18" s="54"/>
      <c r="MK18" s="54"/>
      <c r="ML18" s="54"/>
      <c r="MM18" s="54"/>
      <c r="MN18" s="54"/>
      <c r="MO18" s="54"/>
      <c r="MP18" s="54"/>
      <c r="MQ18" s="54"/>
      <c r="MR18" s="54"/>
      <c r="MS18" s="54"/>
      <c r="MT18" s="54"/>
      <c r="MU18" s="54"/>
      <c r="MV18" s="54"/>
      <c r="MW18" s="54"/>
      <c r="MX18" s="54"/>
      <c r="MY18" s="54"/>
      <c r="MZ18" s="54"/>
      <c r="NA18" s="54"/>
      <c r="NB18" s="54"/>
      <c r="NC18" s="54"/>
      <c r="ND18" s="54"/>
      <c r="NE18" s="54"/>
      <c r="NF18" s="54"/>
      <c r="NG18" s="54"/>
      <c r="NH18" s="54"/>
      <c r="NI18" s="54"/>
      <c r="NJ18" s="54"/>
      <c r="NK18" s="54"/>
      <c r="NL18" s="54"/>
      <c r="NM18" s="54"/>
      <c r="NN18" s="54"/>
      <c r="NO18" s="54"/>
      <c r="NP18" s="54"/>
      <c r="NQ18" s="54"/>
      <c r="NR18" s="54"/>
      <c r="NS18" s="54"/>
      <c r="NT18" s="54"/>
      <c r="NU18" s="54"/>
      <c r="NV18" s="54"/>
      <c r="NW18" s="54"/>
      <c r="NX18" s="54"/>
      <c r="NY18" s="54"/>
      <c r="NZ18" s="54"/>
      <c r="OA18" s="54"/>
      <c r="OB18" s="54"/>
      <c r="OC18" s="54"/>
      <c r="OD18" s="54"/>
      <c r="OE18" s="54"/>
      <c r="OF18" s="54"/>
      <c r="OG18" s="54"/>
      <c r="OH18" s="54"/>
      <c r="OI18" s="54"/>
      <c r="OJ18" s="54"/>
      <c r="OK18" s="54"/>
      <c r="OL18" s="54"/>
      <c r="OM18" s="54"/>
      <c r="ON18" s="54"/>
      <c r="OO18" s="54"/>
      <c r="OP18" s="54"/>
      <c r="OQ18" s="54"/>
      <c r="OR18" s="54"/>
      <c r="OS18" s="54"/>
      <c r="OT18" s="54"/>
      <c r="OU18" s="54"/>
      <c r="OV18" s="54"/>
      <c r="OW18" s="54"/>
      <c r="OX18" s="54"/>
      <c r="OY18" s="54"/>
      <c r="OZ18" s="54"/>
      <c r="PA18" s="54"/>
      <c r="PB18" s="54"/>
      <c r="PC18" s="54"/>
      <c r="PD18" s="54"/>
      <c r="PE18" s="54"/>
      <c r="PF18" s="54"/>
      <c r="PG18" s="54"/>
      <c r="PH18" s="54"/>
      <c r="PI18" s="54"/>
      <c r="PJ18" s="54"/>
      <c r="PK18" s="54"/>
      <c r="PL18" s="54"/>
      <c r="PM18" s="54"/>
      <c r="PN18" s="54"/>
      <c r="PO18" s="54"/>
      <c r="PP18" s="54"/>
      <c r="PQ18" s="54"/>
      <c r="PR18" s="54"/>
      <c r="PS18" s="54"/>
      <c r="PT18" s="54"/>
      <c r="PU18" s="54"/>
      <c r="PV18" s="54"/>
      <c r="PW18" s="54"/>
      <c r="PX18" s="54"/>
      <c r="PY18" s="54"/>
      <c r="PZ18" s="54"/>
      <c r="QA18" s="54"/>
      <c r="QB18" s="54"/>
      <c r="QC18" s="54"/>
      <c r="QD18" s="54"/>
      <c r="QE18" s="54"/>
      <c r="QF18" s="54"/>
      <c r="QG18" s="54"/>
      <c r="QH18" s="54"/>
      <c r="QI18" s="54"/>
      <c r="QJ18" s="54"/>
      <c r="QK18" s="54"/>
      <c r="QL18" s="54"/>
      <c r="QM18" s="54"/>
      <c r="QN18" s="54"/>
      <c r="QO18" s="54"/>
      <c r="QP18" s="54"/>
      <c r="QQ18" s="54"/>
      <c r="QR18" s="54"/>
      <c r="QS18" s="54"/>
      <c r="QT18" s="54"/>
      <c r="QU18" s="54"/>
      <c r="QV18" s="54"/>
      <c r="QW18" s="54"/>
      <c r="QX18" s="54"/>
      <c r="QY18" s="54"/>
      <c r="QZ18" s="54"/>
      <c r="RA18" s="54"/>
      <c r="RB18" s="54"/>
      <c r="RC18" s="54"/>
      <c r="RD18" s="54"/>
      <c r="RE18" s="54"/>
      <c r="RF18" s="54"/>
      <c r="RG18" s="54"/>
      <c r="RH18" s="54"/>
      <c r="RI18" s="54"/>
      <c r="RJ18" s="54"/>
      <c r="RK18" s="54"/>
      <c r="RL18" s="54"/>
      <c r="RM18" s="54"/>
      <c r="RN18" s="54"/>
      <c r="RO18" s="54"/>
      <c r="RP18" s="54"/>
      <c r="RQ18" s="54"/>
      <c r="RR18" s="54"/>
      <c r="RS18" s="54"/>
      <c r="RT18" s="54"/>
      <c r="RU18" s="54"/>
      <c r="RV18" s="54"/>
      <c r="RW18" s="54"/>
      <c r="RX18" s="54"/>
      <c r="RY18" s="54"/>
      <c r="RZ18" s="54"/>
      <c r="SA18" s="54"/>
      <c r="SB18" s="54"/>
      <c r="SC18" s="54"/>
      <c r="SD18" s="54"/>
      <c r="SE18" s="54"/>
      <c r="SF18" s="54"/>
      <c r="SG18" s="54"/>
      <c r="SH18" s="54"/>
      <c r="SI18" s="54"/>
      <c r="SJ18" s="54"/>
      <c r="SK18" s="54"/>
      <c r="SL18" s="54"/>
      <c r="SM18" s="54"/>
      <c r="SN18" s="54"/>
      <c r="SO18" s="54"/>
      <c r="SP18" s="54"/>
      <c r="SQ18" s="54"/>
      <c r="SR18" s="54"/>
      <c r="SS18" s="54"/>
      <c r="ST18" s="54"/>
      <c r="SU18" s="54"/>
      <c r="SV18" s="54"/>
      <c r="SW18" s="54"/>
      <c r="SX18" s="54"/>
      <c r="SY18" s="54"/>
      <c r="SZ18" s="54"/>
      <c r="TA18" s="54"/>
      <c r="TB18" s="54"/>
      <c r="TC18" s="54"/>
      <c r="TD18" s="54"/>
      <c r="TE18" s="54"/>
      <c r="TF18" s="54"/>
      <c r="TG18" s="54"/>
      <c r="TH18" s="54"/>
      <c r="TI18" s="54"/>
      <c r="TJ18" s="54"/>
      <c r="TK18" s="54"/>
      <c r="TL18" s="54"/>
      <c r="TM18" s="54"/>
      <c r="TN18" s="54"/>
      <c r="TO18" s="54"/>
      <c r="TP18" s="54"/>
      <c r="TQ18" s="54"/>
      <c r="TR18" s="54"/>
      <c r="TS18" s="54"/>
      <c r="TT18" s="54"/>
      <c r="TU18" s="54"/>
      <c r="TV18" s="54"/>
      <c r="TW18" s="54"/>
      <c r="TX18" s="54"/>
      <c r="TY18" s="54"/>
      <c r="TZ18" s="54"/>
      <c r="UA18" s="54"/>
      <c r="UB18" s="54"/>
      <c r="UC18" s="54"/>
      <c r="UD18" s="54"/>
      <c r="UE18" s="54"/>
      <c r="UF18" s="54"/>
      <c r="UG18" s="54"/>
      <c r="UH18" s="54"/>
      <c r="UI18" s="54"/>
      <c r="UJ18" s="54"/>
      <c r="UK18" s="54"/>
      <c r="UL18" s="54"/>
      <c r="UM18" s="54"/>
      <c r="UN18" s="54"/>
      <c r="UO18" s="54"/>
      <c r="UP18" s="54"/>
      <c r="UQ18" s="54"/>
      <c r="UR18" s="54"/>
      <c r="US18" s="54"/>
      <c r="UT18" s="54"/>
      <c r="UU18" s="54"/>
      <c r="UV18" s="54"/>
      <c r="UW18" s="54"/>
      <c r="UX18" s="54"/>
      <c r="UY18" s="54"/>
      <c r="UZ18" s="54"/>
      <c r="VA18" s="54"/>
      <c r="VB18" s="54"/>
      <c r="VC18" s="54"/>
      <c r="VD18" s="54"/>
      <c r="VE18" s="54"/>
      <c r="VF18" s="54"/>
      <c r="VG18" s="54"/>
      <c r="VH18" s="54"/>
      <c r="VI18" s="54"/>
      <c r="VJ18" s="54"/>
      <c r="VK18" s="54"/>
      <c r="VL18" s="54"/>
      <c r="VM18" s="54"/>
      <c r="VN18" s="54"/>
      <c r="VO18" s="54"/>
      <c r="VP18" s="54"/>
      <c r="VQ18" s="54"/>
      <c r="VR18" s="54"/>
      <c r="VS18" s="54"/>
      <c r="VT18" s="54"/>
      <c r="VU18" s="54"/>
      <c r="VV18" s="54"/>
      <c r="VW18" s="54"/>
      <c r="VX18" s="54"/>
      <c r="VY18" s="54"/>
      <c r="VZ18" s="54"/>
      <c r="WA18" s="54"/>
      <c r="WB18" s="54"/>
      <c r="WC18" s="54"/>
      <c r="WD18" s="54"/>
      <c r="WE18" s="54"/>
      <c r="WF18" s="54"/>
      <c r="WG18" s="54"/>
      <c r="WH18" s="54"/>
      <c r="WI18" s="54"/>
      <c r="WJ18" s="54"/>
      <c r="WK18" s="54"/>
      <c r="WL18" s="54"/>
      <c r="WM18" s="54"/>
      <c r="WN18" s="54"/>
      <c r="WO18" s="54"/>
      <c r="WP18" s="54"/>
      <c r="WQ18" s="54"/>
      <c r="WR18" s="54"/>
      <c r="WS18" s="54"/>
      <c r="WT18" s="54"/>
      <c r="WU18" s="54"/>
      <c r="WV18" s="54"/>
      <c r="WW18" s="54"/>
      <c r="WX18" s="54"/>
      <c r="WY18" s="54"/>
      <c r="WZ18" s="54"/>
      <c r="XA18" s="54"/>
      <c r="XB18" s="54"/>
      <c r="XC18" s="54"/>
      <c r="XD18" s="54"/>
      <c r="XE18" s="54"/>
      <c r="XF18" s="54"/>
      <c r="XG18" s="54"/>
      <c r="XH18" s="54"/>
      <c r="XI18" s="54"/>
      <c r="XJ18" s="54"/>
      <c r="XK18" s="54"/>
      <c r="XL18" s="54"/>
      <c r="XM18" s="54"/>
      <c r="XN18" s="54"/>
      <c r="XO18" s="54"/>
      <c r="XP18" s="54"/>
      <c r="XQ18" s="54"/>
      <c r="XR18" s="54"/>
      <c r="XS18" s="54"/>
      <c r="XT18" s="54"/>
      <c r="XU18" s="54"/>
      <c r="XV18" s="54"/>
      <c r="XW18" s="54"/>
      <c r="XX18" s="54"/>
      <c r="XY18" s="54"/>
      <c r="XZ18" s="54"/>
      <c r="YA18" s="54"/>
      <c r="YB18" s="54"/>
      <c r="YC18" s="54"/>
      <c r="YD18" s="54"/>
      <c r="YE18" s="54"/>
      <c r="YF18" s="54"/>
      <c r="YG18" s="54"/>
      <c r="YH18" s="54"/>
      <c r="YI18" s="54"/>
      <c r="YJ18" s="54"/>
      <c r="YK18" s="54"/>
      <c r="YL18" s="54"/>
      <c r="YM18" s="54"/>
      <c r="YN18" s="54"/>
      <c r="YO18" s="54"/>
      <c r="YP18" s="54"/>
      <c r="YQ18" s="54"/>
      <c r="YR18" s="54"/>
      <c r="YS18" s="54"/>
      <c r="YT18" s="54"/>
      <c r="YU18" s="54"/>
      <c r="YV18" s="54"/>
      <c r="YW18" s="54"/>
      <c r="YX18" s="54"/>
      <c r="YY18" s="54"/>
      <c r="YZ18" s="54"/>
      <c r="ZA18" s="54"/>
      <c r="ZB18" s="54"/>
      <c r="ZC18" s="54"/>
      <c r="ZD18" s="54"/>
      <c r="ZE18" s="54"/>
      <c r="ZF18" s="54"/>
      <c r="ZG18" s="54"/>
      <c r="ZH18" s="54"/>
      <c r="ZI18" s="54"/>
      <c r="ZJ18" s="54"/>
      <c r="ZK18" s="54"/>
      <c r="ZL18" s="54"/>
      <c r="ZM18" s="54"/>
      <c r="ZN18" s="54"/>
      <c r="ZO18" s="54"/>
      <c r="ZP18" s="54"/>
      <c r="ZQ18" s="54"/>
      <c r="ZR18" s="54"/>
      <c r="ZS18" s="54"/>
      <c r="ZT18" s="54"/>
      <c r="ZU18" s="54"/>
      <c r="ZV18" s="54"/>
      <c r="ZW18" s="54"/>
      <c r="ZX18" s="54"/>
      <c r="ZY18" s="54"/>
      <c r="ZZ18" s="54"/>
      <c r="AAA18" s="54"/>
      <c r="AAB18" s="54"/>
      <c r="AAC18" s="54"/>
      <c r="AAD18" s="54"/>
      <c r="AAE18" s="54"/>
      <c r="AAF18" s="54"/>
      <c r="AAG18" s="54"/>
      <c r="AAH18" s="54"/>
      <c r="AAI18" s="54"/>
      <c r="AAJ18" s="54"/>
      <c r="AAK18" s="54"/>
      <c r="AAL18" s="54"/>
      <c r="AAM18" s="54"/>
      <c r="AAN18" s="54"/>
      <c r="AAO18" s="54"/>
      <c r="AAP18" s="54"/>
      <c r="AAQ18" s="54"/>
      <c r="AAR18" s="54"/>
      <c r="AAS18" s="54"/>
      <c r="AAT18" s="54"/>
      <c r="AAU18" s="54"/>
      <c r="AAV18" s="54"/>
      <c r="AAW18" s="54"/>
      <c r="AAX18" s="54"/>
      <c r="AAY18" s="54"/>
      <c r="AAZ18" s="54"/>
      <c r="ABA18" s="54"/>
      <c r="ABB18" s="54"/>
      <c r="ABC18" s="54"/>
      <c r="ABD18" s="54"/>
      <c r="ABE18" s="54"/>
      <c r="ABF18" s="54"/>
      <c r="ABG18" s="54"/>
      <c r="ABH18" s="54"/>
      <c r="ABI18" s="54"/>
      <c r="ABJ18" s="54"/>
      <c r="ABK18" s="54"/>
      <c r="ABL18" s="54"/>
      <c r="ABM18" s="54"/>
      <c r="ABN18" s="54"/>
      <c r="ABO18" s="54"/>
      <c r="ABP18" s="54"/>
      <c r="ABQ18" s="54"/>
      <c r="ABR18" s="54"/>
      <c r="ABS18" s="54"/>
      <c r="ABT18" s="54"/>
      <c r="ABU18" s="54"/>
      <c r="ABV18" s="54"/>
      <c r="ABW18" s="54"/>
      <c r="ABX18" s="54"/>
      <c r="ABY18" s="54"/>
      <c r="ABZ18" s="54"/>
      <c r="ACA18" s="54"/>
      <c r="ACB18" s="54"/>
      <c r="ACC18" s="54"/>
      <c r="ACD18" s="54"/>
      <c r="ACE18" s="54"/>
      <c r="ACF18" s="54"/>
      <c r="ACG18" s="54"/>
      <c r="ACH18" s="54"/>
      <c r="ACI18" s="54"/>
      <c r="ACJ18" s="54"/>
      <c r="ACK18" s="54"/>
      <c r="ACL18" s="54"/>
      <c r="ACM18" s="54"/>
      <c r="ACN18" s="54"/>
      <c r="ACO18" s="54"/>
      <c r="ACP18" s="54"/>
      <c r="ACQ18" s="54"/>
      <c r="ACR18" s="54"/>
      <c r="ACS18" s="54"/>
      <c r="ACT18" s="54"/>
      <c r="ACU18" s="54"/>
      <c r="ACV18" s="54"/>
      <c r="ACW18" s="54"/>
      <c r="ACX18" s="54"/>
      <c r="ACY18" s="54"/>
      <c r="ACZ18" s="54"/>
      <c r="ADA18" s="54"/>
      <c r="ADB18" s="54"/>
      <c r="ADC18" s="54"/>
      <c r="ADD18" s="54"/>
      <c r="ADE18" s="54"/>
      <c r="ADF18" s="54"/>
      <c r="ADG18" s="54"/>
      <c r="ADH18" s="54"/>
      <c r="ADI18" s="54"/>
      <c r="ADJ18" s="54"/>
      <c r="ADK18" s="54"/>
      <c r="ADL18" s="54"/>
      <c r="ADM18" s="54"/>
      <c r="ADN18" s="54"/>
      <c r="ADO18" s="54"/>
      <c r="ADP18" s="54"/>
      <c r="ADQ18" s="54"/>
      <c r="ADR18" s="54"/>
      <c r="ADS18" s="54"/>
      <c r="ADT18" s="54"/>
      <c r="ADU18" s="54"/>
      <c r="ADV18" s="54"/>
      <c r="ADW18" s="54"/>
      <c r="ADX18" s="54"/>
      <c r="ADY18" s="54"/>
      <c r="ADZ18" s="54"/>
      <c r="AEA18" s="54"/>
      <c r="AEB18" s="54"/>
      <c r="AEC18" s="54"/>
      <c r="AED18" s="54"/>
      <c r="AEE18" s="54"/>
      <c r="AEF18" s="54"/>
      <c r="AEG18" s="54"/>
      <c r="AEH18" s="54"/>
      <c r="AEI18" s="54"/>
      <c r="AEJ18" s="54"/>
      <c r="AEK18" s="54"/>
      <c r="AEL18" s="54"/>
      <c r="AEM18" s="54"/>
      <c r="AEN18" s="54"/>
      <c r="AEO18" s="54"/>
      <c r="AEP18" s="54"/>
      <c r="AEQ18" s="54"/>
      <c r="AER18" s="54"/>
      <c r="AES18" s="54"/>
      <c r="AET18" s="54"/>
      <c r="AEU18" s="54"/>
      <c r="AEV18" s="54"/>
      <c r="AEW18" s="54"/>
      <c r="AEX18" s="54"/>
      <c r="AEY18" s="54"/>
      <c r="AEZ18" s="54"/>
      <c r="AFA18" s="54"/>
      <c r="AFB18" s="54"/>
      <c r="AFC18" s="54"/>
      <c r="AFD18" s="54"/>
      <c r="AFE18" s="54"/>
      <c r="AFF18" s="54"/>
      <c r="AFG18" s="54"/>
      <c r="AFH18" s="54"/>
      <c r="AFI18" s="54"/>
      <c r="AFJ18" s="54"/>
      <c r="AFK18" s="54"/>
      <c r="AFL18" s="54"/>
      <c r="AFM18" s="54"/>
      <c r="AFN18" s="54"/>
      <c r="AFO18" s="54"/>
      <c r="AFP18" s="54"/>
      <c r="AFQ18" s="54"/>
      <c r="AFR18" s="54"/>
      <c r="AFS18" s="54"/>
      <c r="AFT18" s="54"/>
      <c r="AFU18" s="54"/>
      <c r="AFV18" s="54"/>
      <c r="AFW18" s="54"/>
      <c r="AFX18" s="54"/>
      <c r="AFY18" s="54"/>
      <c r="AFZ18" s="54"/>
      <c r="AGA18" s="54"/>
      <c r="AGB18" s="54"/>
      <c r="AGC18" s="54"/>
      <c r="AGD18" s="54"/>
      <c r="AGE18" s="54"/>
      <c r="AGF18" s="54"/>
      <c r="AGG18" s="54"/>
      <c r="AGH18" s="54"/>
      <c r="AGI18" s="54"/>
      <c r="AGJ18" s="54"/>
      <c r="AGK18" s="54"/>
      <c r="AGL18" s="54"/>
      <c r="AGM18" s="54"/>
      <c r="AGN18" s="54"/>
      <c r="AGO18" s="54"/>
      <c r="AGP18" s="54"/>
      <c r="AGQ18" s="54"/>
      <c r="AGR18" s="54"/>
      <c r="AGS18" s="54"/>
      <c r="AGT18" s="54"/>
      <c r="AGU18" s="54"/>
      <c r="AGV18" s="54"/>
      <c r="AGW18" s="54"/>
      <c r="AGX18" s="54"/>
      <c r="AGY18" s="54"/>
      <c r="AGZ18" s="54"/>
      <c r="AHA18" s="54"/>
      <c r="AHB18" s="54"/>
      <c r="AHC18" s="54"/>
      <c r="AHD18" s="54"/>
      <c r="AHE18" s="54"/>
      <c r="AHF18" s="54"/>
      <c r="AHG18" s="54"/>
      <c r="AHH18" s="54"/>
      <c r="AHI18" s="54"/>
      <c r="AHJ18" s="54"/>
      <c r="AHK18" s="54"/>
      <c r="AHL18" s="54"/>
      <c r="AHM18" s="54"/>
      <c r="AHN18" s="54"/>
      <c r="AHO18" s="54"/>
      <c r="AHP18" s="54"/>
      <c r="AHQ18" s="54"/>
      <c r="AHR18" s="54"/>
      <c r="AHS18" s="54"/>
      <c r="AHT18" s="54"/>
      <c r="AHU18" s="54"/>
      <c r="AHV18" s="54"/>
      <c r="AHW18" s="54"/>
      <c r="AHX18" s="54"/>
      <c r="AHY18" s="54"/>
      <c r="AHZ18" s="54"/>
      <c r="AIA18" s="54"/>
      <c r="AIB18" s="54"/>
      <c r="AIC18" s="54"/>
      <c r="AID18" s="54"/>
      <c r="AIE18" s="54"/>
      <c r="AIF18" s="54"/>
      <c r="AIG18" s="54"/>
      <c r="AIH18" s="54"/>
      <c r="AII18" s="54"/>
      <c r="AIJ18" s="54"/>
      <c r="AIK18" s="54"/>
      <c r="AIL18" s="54"/>
      <c r="AIM18" s="54"/>
      <c r="AIN18" s="54"/>
      <c r="AIO18" s="54"/>
      <c r="AIP18" s="54"/>
      <c r="AIQ18" s="54"/>
      <c r="AIR18" s="54"/>
      <c r="AIS18" s="54"/>
      <c r="AIT18" s="54"/>
      <c r="AIU18" s="54"/>
      <c r="AIV18" s="54"/>
      <c r="AIW18" s="54"/>
      <c r="AIX18" s="54"/>
      <c r="AIY18" s="54"/>
      <c r="AIZ18" s="54"/>
      <c r="AJA18" s="54"/>
      <c r="AJB18" s="54"/>
      <c r="AJC18" s="54"/>
      <c r="AJD18" s="54"/>
      <c r="AJE18" s="54"/>
      <c r="AJF18" s="54"/>
      <c r="AJG18" s="54"/>
      <c r="AJH18" s="54"/>
      <c r="AJI18" s="54"/>
      <c r="AJJ18" s="54"/>
      <c r="AJK18" s="54"/>
      <c r="AJL18" s="54"/>
      <c r="AJM18" s="54"/>
      <c r="AJN18" s="54"/>
      <c r="AJO18" s="54"/>
      <c r="AJP18" s="54"/>
      <c r="AJQ18" s="54"/>
      <c r="AJR18" s="54"/>
      <c r="AJS18" s="54"/>
      <c r="AJT18" s="54"/>
      <c r="AJU18" s="54"/>
      <c r="AJV18" s="54"/>
      <c r="AJW18" s="54"/>
      <c r="AJX18" s="54"/>
      <c r="AJY18" s="54"/>
      <c r="AJZ18" s="54"/>
      <c r="AKA18" s="54"/>
      <c r="AKB18" s="54"/>
      <c r="AKC18" s="54"/>
      <c r="AKD18" s="54"/>
      <c r="AKE18" s="54"/>
      <c r="AKF18" s="54"/>
      <c r="AKG18" s="54"/>
      <c r="AKH18" s="54"/>
      <c r="AKI18" s="54"/>
      <c r="AKJ18" s="54"/>
      <c r="AKK18" s="54"/>
      <c r="AKL18" s="54"/>
      <c r="AKM18" s="54"/>
      <c r="AKN18" s="54"/>
      <c r="AKO18" s="54"/>
      <c r="AKP18" s="54"/>
      <c r="AKQ18" s="54"/>
      <c r="AKR18" s="54"/>
      <c r="AKS18" s="54"/>
      <c r="AKT18" s="54"/>
      <c r="AKU18" s="54"/>
      <c r="AKV18" s="54"/>
      <c r="AKW18" s="54"/>
      <c r="AKX18" s="54"/>
      <c r="AKY18" s="54"/>
      <c r="AKZ18" s="54"/>
      <c r="ALA18" s="54"/>
      <c r="ALB18" s="54"/>
      <c r="ALC18" s="54"/>
      <c r="ALD18" s="54"/>
      <c r="ALE18" s="54"/>
      <c r="ALF18" s="54"/>
      <c r="ALG18" s="54"/>
      <c r="ALH18" s="54"/>
      <c r="ALI18" s="54"/>
      <c r="ALJ18" s="54"/>
      <c r="ALK18" s="54"/>
      <c r="ALL18" s="54"/>
      <c r="ALM18" s="54"/>
      <c r="ALN18" s="54"/>
      <c r="ALO18" s="54"/>
      <c r="ALP18" s="54"/>
      <c r="ALQ18" s="54"/>
      <c r="ALR18" s="54"/>
      <c r="ALS18" s="54"/>
      <c r="ALT18" s="54"/>
      <c r="ALU18" s="54"/>
      <c r="ALV18" s="54"/>
      <c r="ALW18" s="54"/>
      <c r="ALX18" s="54"/>
      <c r="ALY18" s="54"/>
      <c r="ALZ18" s="54"/>
      <c r="AMA18" s="54"/>
      <c r="AMB18" s="54"/>
      <c r="AMC18" s="54"/>
      <c r="AMD18" s="54"/>
      <c r="AME18" s="54"/>
      <c r="AMF18" s="54"/>
      <c r="AMG18" s="54"/>
      <c r="AMH18" s="54"/>
      <c r="AMI18" s="54"/>
      <c r="AMJ18" s="54"/>
    </row>
    <row r="19" spans="1:1024" ht="15.75" x14ac:dyDescent="0.25">
      <c r="A19" s="68" t="s">
        <v>93</v>
      </c>
      <c r="B19" s="69"/>
      <c r="C19" s="70"/>
      <c r="D19" s="54"/>
      <c r="E19" s="51"/>
      <c r="F19" s="52"/>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Y19" s="54"/>
      <c r="IZ19" s="54"/>
      <c r="JA19" s="54"/>
      <c r="JB19" s="54"/>
      <c r="JC19" s="54"/>
      <c r="JD19" s="54"/>
      <c r="JE19" s="54"/>
      <c r="JF19" s="54"/>
      <c r="JG19" s="54"/>
      <c r="JH19" s="54"/>
      <c r="JI19" s="54"/>
      <c r="JJ19" s="54"/>
      <c r="JK19" s="54"/>
      <c r="JL19" s="54"/>
      <c r="JM19" s="54"/>
      <c r="JN19" s="54"/>
      <c r="JO19" s="54"/>
      <c r="JP19" s="54"/>
      <c r="JQ19" s="54"/>
      <c r="JR19" s="54"/>
      <c r="JS19" s="54"/>
      <c r="JT19" s="54"/>
      <c r="JU19" s="54"/>
      <c r="JV19" s="54"/>
      <c r="JW19" s="54"/>
      <c r="JX19" s="54"/>
      <c r="JY19" s="54"/>
      <c r="JZ19" s="54"/>
      <c r="KA19" s="54"/>
      <c r="KB19" s="54"/>
      <c r="KC19" s="54"/>
      <c r="KD19" s="54"/>
      <c r="KE19" s="54"/>
      <c r="KF19" s="54"/>
      <c r="KG19" s="54"/>
      <c r="KH19" s="54"/>
      <c r="KI19" s="54"/>
      <c r="KJ19" s="54"/>
      <c r="KK19" s="54"/>
      <c r="KL19" s="54"/>
      <c r="KM19" s="54"/>
      <c r="KN19" s="54"/>
      <c r="KO19" s="54"/>
      <c r="KP19" s="54"/>
      <c r="KQ19" s="54"/>
      <c r="KR19" s="54"/>
      <c r="KS19" s="54"/>
      <c r="KT19" s="54"/>
      <c r="KU19" s="54"/>
      <c r="KV19" s="54"/>
      <c r="KW19" s="54"/>
      <c r="KX19" s="54"/>
      <c r="KY19" s="54"/>
      <c r="KZ19" s="54"/>
      <c r="LA19" s="54"/>
      <c r="LB19" s="54"/>
      <c r="LC19" s="54"/>
      <c r="LD19" s="54"/>
      <c r="LE19" s="54"/>
      <c r="LF19" s="54"/>
      <c r="LG19" s="54"/>
      <c r="LH19" s="54"/>
      <c r="LI19" s="54"/>
      <c r="LJ19" s="54"/>
      <c r="LK19" s="54"/>
      <c r="LL19" s="54"/>
      <c r="LM19" s="54"/>
      <c r="LN19" s="54"/>
      <c r="LO19" s="54"/>
      <c r="LP19" s="54"/>
      <c r="LQ19" s="54"/>
      <c r="LR19" s="54"/>
      <c r="LS19" s="54"/>
      <c r="LT19" s="54"/>
      <c r="LU19" s="54"/>
      <c r="LV19" s="54"/>
      <c r="LW19" s="54"/>
      <c r="LX19" s="54"/>
      <c r="LY19" s="54"/>
      <c r="LZ19" s="54"/>
      <c r="MA19" s="54"/>
      <c r="MB19" s="54"/>
      <c r="MC19" s="54"/>
      <c r="MD19" s="54"/>
      <c r="ME19" s="54"/>
      <c r="MF19" s="54"/>
      <c r="MG19" s="54"/>
      <c r="MH19" s="54"/>
      <c r="MI19" s="54"/>
      <c r="MJ19" s="54"/>
      <c r="MK19" s="54"/>
      <c r="ML19" s="54"/>
      <c r="MM19" s="54"/>
      <c r="MN19" s="54"/>
      <c r="MO19" s="54"/>
      <c r="MP19" s="54"/>
      <c r="MQ19" s="54"/>
      <c r="MR19" s="54"/>
      <c r="MS19" s="54"/>
      <c r="MT19" s="54"/>
      <c r="MU19" s="54"/>
      <c r="MV19" s="54"/>
      <c r="MW19" s="54"/>
      <c r="MX19" s="54"/>
      <c r="MY19" s="54"/>
      <c r="MZ19" s="54"/>
      <c r="NA19" s="54"/>
      <c r="NB19" s="54"/>
      <c r="NC19" s="54"/>
      <c r="ND19" s="54"/>
      <c r="NE19" s="54"/>
      <c r="NF19" s="54"/>
      <c r="NG19" s="54"/>
      <c r="NH19" s="54"/>
      <c r="NI19" s="54"/>
      <c r="NJ19" s="54"/>
      <c r="NK19" s="54"/>
      <c r="NL19" s="54"/>
      <c r="NM19" s="54"/>
      <c r="NN19" s="54"/>
      <c r="NO19" s="54"/>
      <c r="NP19" s="54"/>
      <c r="NQ19" s="54"/>
      <c r="NR19" s="54"/>
      <c r="NS19" s="54"/>
      <c r="NT19" s="54"/>
      <c r="NU19" s="54"/>
      <c r="NV19" s="54"/>
      <c r="NW19" s="54"/>
      <c r="NX19" s="54"/>
      <c r="NY19" s="54"/>
      <c r="NZ19" s="54"/>
      <c r="OA19" s="54"/>
      <c r="OB19" s="54"/>
      <c r="OC19" s="54"/>
      <c r="OD19" s="54"/>
      <c r="OE19" s="54"/>
      <c r="OF19" s="54"/>
      <c r="OG19" s="54"/>
      <c r="OH19" s="54"/>
      <c r="OI19" s="54"/>
      <c r="OJ19" s="54"/>
      <c r="OK19" s="54"/>
      <c r="OL19" s="54"/>
      <c r="OM19" s="54"/>
      <c r="ON19" s="54"/>
      <c r="OO19" s="54"/>
      <c r="OP19" s="54"/>
      <c r="OQ19" s="54"/>
      <c r="OR19" s="54"/>
      <c r="OS19" s="54"/>
      <c r="OT19" s="54"/>
      <c r="OU19" s="54"/>
      <c r="OV19" s="54"/>
      <c r="OW19" s="54"/>
      <c r="OX19" s="54"/>
      <c r="OY19" s="54"/>
      <c r="OZ19" s="54"/>
      <c r="PA19" s="54"/>
      <c r="PB19" s="54"/>
      <c r="PC19" s="54"/>
      <c r="PD19" s="54"/>
      <c r="PE19" s="54"/>
      <c r="PF19" s="54"/>
      <c r="PG19" s="54"/>
      <c r="PH19" s="54"/>
      <c r="PI19" s="54"/>
      <c r="PJ19" s="54"/>
      <c r="PK19" s="54"/>
      <c r="PL19" s="54"/>
      <c r="PM19" s="54"/>
      <c r="PN19" s="54"/>
      <c r="PO19" s="54"/>
      <c r="PP19" s="54"/>
      <c r="PQ19" s="54"/>
      <c r="PR19" s="54"/>
      <c r="PS19" s="54"/>
      <c r="PT19" s="54"/>
      <c r="PU19" s="54"/>
      <c r="PV19" s="54"/>
      <c r="PW19" s="54"/>
      <c r="PX19" s="54"/>
      <c r="PY19" s="54"/>
      <c r="PZ19" s="54"/>
      <c r="QA19" s="54"/>
      <c r="QB19" s="54"/>
      <c r="QC19" s="54"/>
      <c r="QD19" s="54"/>
      <c r="QE19" s="54"/>
      <c r="QF19" s="54"/>
      <c r="QG19" s="54"/>
      <c r="QH19" s="54"/>
      <c r="QI19" s="54"/>
      <c r="QJ19" s="54"/>
      <c r="QK19" s="54"/>
      <c r="QL19" s="54"/>
      <c r="QM19" s="54"/>
      <c r="QN19" s="54"/>
      <c r="QO19" s="54"/>
      <c r="QP19" s="54"/>
      <c r="QQ19" s="54"/>
      <c r="QR19" s="54"/>
      <c r="QS19" s="54"/>
      <c r="QT19" s="54"/>
      <c r="QU19" s="54"/>
      <c r="QV19" s="54"/>
      <c r="QW19" s="54"/>
      <c r="QX19" s="54"/>
      <c r="QY19" s="54"/>
      <c r="QZ19" s="54"/>
      <c r="RA19" s="54"/>
      <c r="RB19" s="54"/>
      <c r="RC19" s="54"/>
      <c r="RD19" s="54"/>
      <c r="RE19" s="54"/>
      <c r="RF19" s="54"/>
      <c r="RG19" s="54"/>
      <c r="RH19" s="54"/>
      <c r="RI19" s="54"/>
      <c r="RJ19" s="54"/>
      <c r="RK19" s="54"/>
      <c r="RL19" s="54"/>
      <c r="RM19" s="54"/>
      <c r="RN19" s="54"/>
      <c r="RO19" s="54"/>
      <c r="RP19" s="54"/>
      <c r="RQ19" s="54"/>
      <c r="RR19" s="54"/>
      <c r="RS19" s="54"/>
      <c r="RT19" s="54"/>
      <c r="RU19" s="54"/>
      <c r="RV19" s="54"/>
      <c r="RW19" s="54"/>
      <c r="RX19" s="54"/>
      <c r="RY19" s="54"/>
      <c r="RZ19" s="54"/>
      <c r="SA19" s="54"/>
      <c r="SB19" s="54"/>
      <c r="SC19" s="54"/>
      <c r="SD19" s="54"/>
      <c r="SE19" s="54"/>
      <c r="SF19" s="54"/>
      <c r="SG19" s="54"/>
      <c r="SH19" s="54"/>
      <c r="SI19" s="54"/>
      <c r="SJ19" s="54"/>
      <c r="SK19" s="54"/>
      <c r="SL19" s="54"/>
      <c r="SM19" s="54"/>
      <c r="SN19" s="54"/>
      <c r="SO19" s="54"/>
      <c r="SP19" s="54"/>
      <c r="SQ19" s="54"/>
      <c r="SR19" s="54"/>
      <c r="SS19" s="54"/>
      <c r="ST19" s="54"/>
      <c r="SU19" s="54"/>
      <c r="SV19" s="54"/>
      <c r="SW19" s="54"/>
      <c r="SX19" s="54"/>
      <c r="SY19" s="54"/>
      <c r="SZ19" s="54"/>
      <c r="TA19" s="54"/>
      <c r="TB19" s="54"/>
      <c r="TC19" s="54"/>
      <c r="TD19" s="54"/>
      <c r="TE19" s="54"/>
      <c r="TF19" s="54"/>
      <c r="TG19" s="54"/>
      <c r="TH19" s="54"/>
      <c r="TI19" s="54"/>
      <c r="TJ19" s="54"/>
      <c r="TK19" s="54"/>
      <c r="TL19" s="54"/>
      <c r="TM19" s="54"/>
      <c r="TN19" s="54"/>
      <c r="TO19" s="54"/>
      <c r="TP19" s="54"/>
      <c r="TQ19" s="54"/>
      <c r="TR19" s="54"/>
      <c r="TS19" s="54"/>
      <c r="TT19" s="54"/>
      <c r="TU19" s="54"/>
      <c r="TV19" s="54"/>
      <c r="TW19" s="54"/>
      <c r="TX19" s="54"/>
      <c r="TY19" s="54"/>
      <c r="TZ19" s="54"/>
      <c r="UA19" s="54"/>
      <c r="UB19" s="54"/>
      <c r="UC19" s="54"/>
      <c r="UD19" s="54"/>
      <c r="UE19" s="54"/>
      <c r="UF19" s="54"/>
      <c r="UG19" s="54"/>
      <c r="UH19" s="54"/>
      <c r="UI19" s="54"/>
      <c r="UJ19" s="54"/>
      <c r="UK19" s="54"/>
      <c r="UL19" s="54"/>
      <c r="UM19" s="54"/>
      <c r="UN19" s="54"/>
      <c r="UO19" s="54"/>
      <c r="UP19" s="54"/>
      <c r="UQ19" s="54"/>
      <c r="UR19" s="54"/>
      <c r="US19" s="54"/>
      <c r="UT19" s="54"/>
      <c r="UU19" s="54"/>
      <c r="UV19" s="54"/>
      <c r="UW19" s="54"/>
      <c r="UX19" s="54"/>
      <c r="UY19" s="54"/>
      <c r="UZ19" s="54"/>
      <c r="VA19" s="54"/>
      <c r="VB19" s="54"/>
      <c r="VC19" s="54"/>
      <c r="VD19" s="54"/>
      <c r="VE19" s="54"/>
      <c r="VF19" s="54"/>
      <c r="VG19" s="54"/>
      <c r="VH19" s="54"/>
      <c r="VI19" s="54"/>
      <c r="VJ19" s="54"/>
      <c r="VK19" s="54"/>
      <c r="VL19" s="54"/>
      <c r="VM19" s="54"/>
      <c r="VN19" s="54"/>
      <c r="VO19" s="54"/>
      <c r="VP19" s="54"/>
      <c r="VQ19" s="54"/>
      <c r="VR19" s="54"/>
      <c r="VS19" s="54"/>
      <c r="VT19" s="54"/>
      <c r="VU19" s="54"/>
      <c r="VV19" s="54"/>
      <c r="VW19" s="54"/>
      <c r="VX19" s="54"/>
      <c r="VY19" s="54"/>
      <c r="VZ19" s="54"/>
      <c r="WA19" s="54"/>
      <c r="WB19" s="54"/>
      <c r="WC19" s="54"/>
      <c r="WD19" s="54"/>
      <c r="WE19" s="54"/>
      <c r="WF19" s="54"/>
      <c r="WG19" s="54"/>
      <c r="WH19" s="54"/>
      <c r="WI19" s="54"/>
      <c r="WJ19" s="54"/>
      <c r="WK19" s="54"/>
      <c r="WL19" s="54"/>
      <c r="WM19" s="54"/>
      <c r="WN19" s="54"/>
      <c r="WO19" s="54"/>
      <c r="WP19" s="54"/>
      <c r="WQ19" s="54"/>
      <c r="WR19" s="54"/>
      <c r="WS19" s="54"/>
      <c r="WT19" s="54"/>
      <c r="WU19" s="54"/>
      <c r="WV19" s="54"/>
      <c r="WW19" s="54"/>
      <c r="WX19" s="54"/>
      <c r="WY19" s="54"/>
      <c r="WZ19" s="54"/>
      <c r="XA19" s="54"/>
      <c r="XB19" s="54"/>
      <c r="XC19" s="54"/>
      <c r="XD19" s="54"/>
      <c r="XE19" s="54"/>
      <c r="XF19" s="54"/>
      <c r="XG19" s="54"/>
      <c r="XH19" s="54"/>
      <c r="XI19" s="54"/>
      <c r="XJ19" s="54"/>
      <c r="XK19" s="54"/>
      <c r="XL19" s="54"/>
      <c r="XM19" s="54"/>
      <c r="XN19" s="54"/>
      <c r="XO19" s="54"/>
      <c r="XP19" s="54"/>
      <c r="XQ19" s="54"/>
      <c r="XR19" s="54"/>
      <c r="XS19" s="54"/>
      <c r="XT19" s="54"/>
      <c r="XU19" s="54"/>
      <c r="XV19" s="54"/>
      <c r="XW19" s="54"/>
      <c r="XX19" s="54"/>
      <c r="XY19" s="54"/>
      <c r="XZ19" s="54"/>
      <c r="YA19" s="54"/>
      <c r="YB19" s="54"/>
      <c r="YC19" s="54"/>
      <c r="YD19" s="54"/>
      <c r="YE19" s="54"/>
      <c r="YF19" s="54"/>
      <c r="YG19" s="54"/>
      <c r="YH19" s="54"/>
      <c r="YI19" s="54"/>
      <c r="YJ19" s="54"/>
      <c r="YK19" s="54"/>
      <c r="YL19" s="54"/>
      <c r="YM19" s="54"/>
      <c r="YN19" s="54"/>
      <c r="YO19" s="54"/>
      <c r="YP19" s="54"/>
      <c r="YQ19" s="54"/>
      <c r="YR19" s="54"/>
      <c r="YS19" s="54"/>
      <c r="YT19" s="54"/>
      <c r="YU19" s="54"/>
      <c r="YV19" s="54"/>
      <c r="YW19" s="54"/>
      <c r="YX19" s="54"/>
      <c r="YY19" s="54"/>
      <c r="YZ19" s="54"/>
      <c r="ZA19" s="54"/>
      <c r="ZB19" s="54"/>
      <c r="ZC19" s="54"/>
      <c r="ZD19" s="54"/>
      <c r="ZE19" s="54"/>
      <c r="ZF19" s="54"/>
      <c r="ZG19" s="54"/>
      <c r="ZH19" s="54"/>
      <c r="ZI19" s="54"/>
      <c r="ZJ19" s="54"/>
      <c r="ZK19" s="54"/>
      <c r="ZL19" s="54"/>
      <c r="ZM19" s="54"/>
      <c r="ZN19" s="54"/>
      <c r="ZO19" s="54"/>
      <c r="ZP19" s="54"/>
      <c r="ZQ19" s="54"/>
      <c r="ZR19" s="54"/>
      <c r="ZS19" s="54"/>
      <c r="ZT19" s="54"/>
      <c r="ZU19" s="54"/>
      <c r="ZV19" s="54"/>
      <c r="ZW19" s="54"/>
      <c r="ZX19" s="54"/>
      <c r="ZY19" s="54"/>
      <c r="ZZ19" s="54"/>
      <c r="AAA19" s="54"/>
      <c r="AAB19" s="54"/>
      <c r="AAC19" s="54"/>
      <c r="AAD19" s="54"/>
      <c r="AAE19" s="54"/>
      <c r="AAF19" s="54"/>
      <c r="AAG19" s="54"/>
      <c r="AAH19" s="54"/>
      <c r="AAI19" s="54"/>
      <c r="AAJ19" s="54"/>
      <c r="AAK19" s="54"/>
      <c r="AAL19" s="54"/>
      <c r="AAM19" s="54"/>
      <c r="AAN19" s="54"/>
      <c r="AAO19" s="54"/>
      <c r="AAP19" s="54"/>
      <c r="AAQ19" s="54"/>
      <c r="AAR19" s="54"/>
      <c r="AAS19" s="54"/>
      <c r="AAT19" s="54"/>
      <c r="AAU19" s="54"/>
      <c r="AAV19" s="54"/>
      <c r="AAW19" s="54"/>
      <c r="AAX19" s="54"/>
      <c r="AAY19" s="54"/>
      <c r="AAZ19" s="54"/>
      <c r="ABA19" s="54"/>
      <c r="ABB19" s="54"/>
      <c r="ABC19" s="54"/>
      <c r="ABD19" s="54"/>
      <c r="ABE19" s="54"/>
      <c r="ABF19" s="54"/>
      <c r="ABG19" s="54"/>
      <c r="ABH19" s="54"/>
      <c r="ABI19" s="54"/>
      <c r="ABJ19" s="54"/>
      <c r="ABK19" s="54"/>
      <c r="ABL19" s="54"/>
      <c r="ABM19" s="54"/>
      <c r="ABN19" s="54"/>
      <c r="ABO19" s="54"/>
      <c r="ABP19" s="54"/>
      <c r="ABQ19" s="54"/>
      <c r="ABR19" s="54"/>
      <c r="ABS19" s="54"/>
      <c r="ABT19" s="54"/>
      <c r="ABU19" s="54"/>
      <c r="ABV19" s="54"/>
      <c r="ABW19" s="54"/>
      <c r="ABX19" s="54"/>
      <c r="ABY19" s="54"/>
      <c r="ABZ19" s="54"/>
      <c r="ACA19" s="54"/>
      <c r="ACB19" s="54"/>
      <c r="ACC19" s="54"/>
      <c r="ACD19" s="54"/>
      <c r="ACE19" s="54"/>
      <c r="ACF19" s="54"/>
      <c r="ACG19" s="54"/>
      <c r="ACH19" s="54"/>
      <c r="ACI19" s="54"/>
      <c r="ACJ19" s="54"/>
      <c r="ACK19" s="54"/>
      <c r="ACL19" s="54"/>
      <c r="ACM19" s="54"/>
      <c r="ACN19" s="54"/>
      <c r="ACO19" s="54"/>
      <c r="ACP19" s="54"/>
      <c r="ACQ19" s="54"/>
      <c r="ACR19" s="54"/>
      <c r="ACS19" s="54"/>
      <c r="ACT19" s="54"/>
      <c r="ACU19" s="54"/>
      <c r="ACV19" s="54"/>
      <c r="ACW19" s="54"/>
      <c r="ACX19" s="54"/>
      <c r="ACY19" s="54"/>
      <c r="ACZ19" s="54"/>
      <c r="ADA19" s="54"/>
      <c r="ADB19" s="54"/>
      <c r="ADC19" s="54"/>
      <c r="ADD19" s="54"/>
      <c r="ADE19" s="54"/>
      <c r="ADF19" s="54"/>
      <c r="ADG19" s="54"/>
      <c r="ADH19" s="54"/>
      <c r="ADI19" s="54"/>
      <c r="ADJ19" s="54"/>
      <c r="ADK19" s="54"/>
      <c r="ADL19" s="54"/>
      <c r="ADM19" s="54"/>
      <c r="ADN19" s="54"/>
      <c r="ADO19" s="54"/>
      <c r="ADP19" s="54"/>
      <c r="ADQ19" s="54"/>
      <c r="ADR19" s="54"/>
      <c r="ADS19" s="54"/>
      <c r="ADT19" s="54"/>
      <c r="ADU19" s="54"/>
      <c r="ADV19" s="54"/>
      <c r="ADW19" s="54"/>
      <c r="ADX19" s="54"/>
      <c r="ADY19" s="54"/>
      <c r="ADZ19" s="54"/>
      <c r="AEA19" s="54"/>
      <c r="AEB19" s="54"/>
      <c r="AEC19" s="54"/>
      <c r="AED19" s="54"/>
      <c r="AEE19" s="54"/>
      <c r="AEF19" s="54"/>
      <c r="AEG19" s="54"/>
      <c r="AEH19" s="54"/>
      <c r="AEI19" s="54"/>
      <c r="AEJ19" s="54"/>
      <c r="AEK19" s="54"/>
      <c r="AEL19" s="54"/>
      <c r="AEM19" s="54"/>
      <c r="AEN19" s="54"/>
      <c r="AEO19" s="54"/>
      <c r="AEP19" s="54"/>
      <c r="AEQ19" s="54"/>
      <c r="AER19" s="54"/>
      <c r="AES19" s="54"/>
      <c r="AET19" s="54"/>
      <c r="AEU19" s="54"/>
      <c r="AEV19" s="54"/>
      <c r="AEW19" s="54"/>
      <c r="AEX19" s="54"/>
      <c r="AEY19" s="54"/>
      <c r="AEZ19" s="54"/>
      <c r="AFA19" s="54"/>
      <c r="AFB19" s="54"/>
      <c r="AFC19" s="54"/>
      <c r="AFD19" s="54"/>
      <c r="AFE19" s="54"/>
      <c r="AFF19" s="54"/>
      <c r="AFG19" s="54"/>
      <c r="AFH19" s="54"/>
      <c r="AFI19" s="54"/>
      <c r="AFJ19" s="54"/>
      <c r="AFK19" s="54"/>
      <c r="AFL19" s="54"/>
      <c r="AFM19" s="54"/>
      <c r="AFN19" s="54"/>
      <c r="AFO19" s="54"/>
      <c r="AFP19" s="54"/>
      <c r="AFQ19" s="54"/>
      <c r="AFR19" s="54"/>
      <c r="AFS19" s="54"/>
      <c r="AFT19" s="54"/>
      <c r="AFU19" s="54"/>
      <c r="AFV19" s="54"/>
      <c r="AFW19" s="54"/>
      <c r="AFX19" s="54"/>
      <c r="AFY19" s="54"/>
      <c r="AFZ19" s="54"/>
      <c r="AGA19" s="54"/>
      <c r="AGB19" s="54"/>
      <c r="AGC19" s="54"/>
      <c r="AGD19" s="54"/>
      <c r="AGE19" s="54"/>
      <c r="AGF19" s="54"/>
      <c r="AGG19" s="54"/>
      <c r="AGH19" s="54"/>
      <c r="AGI19" s="54"/>
      <c r="AGJ19" s="54"/>
      <c r="AGK19" s="54"/>
      <c r="AGL19" s="54"/>
      <c r="AGM19" s="54"/>
      <c r="AGN19" s="54"/>
      <c r="AGO19" s="54"/>
      <c r="AGP19" s="54"/>
      <c r="AGQ19" s="54"/>
      <c r="AGR19" s="54"/>
      <c r="AGS19" s="54"/>
      <c r="AGT19" s="54"/>
      <c r="AGU19" s="54"/>
      <c r="AGV19" s="54"/>
      <c r="AGW19" s="54"/>
      <c r="AGX19" s="54"/>
      <c r="AGY19" s="54"/>
      <c r="AGZ19" s="54"/>
      <c r="AHA19" s="54"/>
      <c r="AHB19" s="54"/>
      <c r="AHC19" s="54"/>
      <c r="AHD19" s="54"/>
      <c r="AHE19" s="54"/>
      <c r="AHF19" s="54"/>
      <c r="AHG19" s="54"/>
      <c r="AHH19" s="54"/>
      <c r="AHI19" s="54"/>
      <c r="AHJ19" s="54"/>
      <c r="AHK19" s="54"/>
      <c r="AHL19" s="54"/>
      <c r="AHM19" s="54"/>
      <c r="AHN19" s="54"/>
      <c r="AHO19" s="54"/>
      <c r="AHP19" s="54"/>
      <c r="AHQ19" s="54"/>
      <c r="AHR19" s="54"/>
      <c r="AHS19" s="54"/>
      <c r="AHT19" s="54"/>
      <c r="AHU19" s="54"/>
      <c r="AHV19" s="54"/>
      <c r="AHW19" s="54"/>
      <c r="AHX19" s="54"/>
      <c r="AHY19" s="54"/>
      <c r="AHZ19" s="54"/>
      <c r="AIA19" s="54"/>
      <c r="AIB19" s="54"/>
      <c r="AIC19" s="54"/>
      <c r="AID19" s="54"/>
      <c r="AIE19" s="54"/>
      <c r="AIF19" s="54"/>
      <c r="AIG19" s="54"/>
      <c r="AIH19" s="54"/>
      <c r="AII19" s="54"/>
      <c r="AIJ19" s="54"/>
      <c r="AIK19" s="54"/>
      <c r="AIL19" s="54"/>
      <c r="AIM19" s="54"/>
      <c r="AIN19" s="54"/>
      <c r="AIO19" s="54"/>
      <c r="AIP19" s="54"/>
      <c r="AIQ19" s="54"/>
      <c r="AIR19" s="54"/>
      <c r="AIS19" s="54"/>
      <c r="AIT19" s="54"/>
      <c r="AIU19" s="54"/>
      <c r="AIV19" s="54"/>
      <c r="AIW19" s="54"/>
      <c r="AIX19" s="54"/>
      <c r="AIY19" s="54"/>
      <c r="AIZ19" s="54"/>
      <c r="AJA19" s="54"/>
      <c r="AJB19" s="54"/>
      <c r="AJC19" s="54"/>
      <c r="AJD19" s="54"/>
      <c r="AJE19" s="54"/>
      <c r="AJF19" s="54"/>
      <c r="AJG19" s="54"/>
      <c r="AJH19" s="54"/>
      <c r="AJI19" s="54"/>
      <c r="AJJ19" s="54"/>
      <c r="AJK19" s="54"/>
      <c r="AJL19" s="54"/>
      <c r="AJM19" s="54"/>
      <c r="AJN19" s="54"/>
      <c r="AJO19" s="54"/>
      <c r="AJP19" s="54"/>
      <c r="AJQ19" s="54"/>
      <c r="AJR19" s="54"/>
      <c r="AJS19" s="54"/>
      <c r="AJT19" s="54"/>
      <c r="AJU19" s="54"/>
      <c r="AJV19" s="54"/>
      <c r="AJW19" s="54"/>
      <c r="AJX19" s="54"/>
      <c r="AJY19" s="54"/>
      <c r="AJZ19" s="54"/>
      <c r="AKA19" s="54"/>
      <c r="AKB19" s="54"/>
      <c r="AKC19" s="54"/>
      <c r="AKD19" s="54"/>
      <c r="AKE19" s="54"/>
      <c r="AKF19" s="54"/>
      <c r="AKG19" s="54"/>
      <c r="AKH19" s="54"/>
      <c r="AKI19" s="54"/>
      <c r="AKJ19" s="54"/>
      <c r="AKK19" s="54"/>
      <c r="AKL19" s="54"/>
      <c r="AKM19" s="54"/>
      <c r="AKN19" s="54"/>
      <c r="AKO19" s="54"/>
      <c r="AKP19" s="54"/>
      <c r="AKQ19" s="54"/>
      <c r="AKR19" s="54"/>
      <c r="AKS19" s="54"/>
      <c r="AKT19" s="54"/>
      <c r="AKU19" s="54"/>
      <c r="AKV19" s="54"/>
      <c r="AKW19" s="54"/>
      <c r="AKX19" s="54"/>
      <c r="AKY19" s="54"/>
      <c r="AKZ19" s="54"/>
      <c r="ALA19" s="54"/>
      <c r="ALB19" s="54"/>
      <c r="ALC19" s="54"/>
      <c r="ALD19" s="54"/>
      <c r="ALE19" s="54"/>
      <c r="ALF19" s="54"/>
      <c r="ALG19" s="54"/>
      <c r="ALH19" s="54"/>
      <c r="ALI19" s="54"/>
      <c r="ALJ19" s="54"/>
      <c r="ALK19" s="54"/>
      <c r="ALL19" s="54"/>
      <c r="ALM19" s="54"/>
      <c r="ALN19" s="54"/>
      <c r="ALO19" s="54"/>
      <c r="ALP19" s="54"/>
      <c r="ALQ19" s="54"/>
      <c r="ALR19" s="54"/>
      <c r="ALS19" s="54"/>
      <c r="ALT19" s="54"/>
      <c r="ALU19" s="54"/>
      <c r="ALV19" s="54"/>
      <c r="ALW19" s="54"/>
      <c r="ALX19" s="54"/>
      <c r="ALY19" s="54"/>
      <c r="ALZ19" s="54"/>
      <c r="AMA19" s="54"/>
      <c r="AMB19" s="54"/>
      <c r="AMC19" s="54"/>
      <c r="AMD19" s="54"/>
      <c r="AME19" s="54"/>
      <c r="AMF19" s="54"/>
      <c r="AMG19" s="54"/>
      <c r="AMH19" s="54"/>
      <c r="AMI19" s="54"/>
      <c r="AMJ19" s="54"/>
    </row>
    <row r="20" spans="1:1024" ht="15.75" x14ac:dyDescent="0.25">
      <c r="A20" s="68" t="s">
        <v>93</v>
      </c>
      <c r="B20" s="69"/>
      <c r="C20" s="70"/>
      <c r="D20" s="54"/>
      <c r="E20" s="51"/>
      <c r="F20" s="52"/>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c r="IW20" s="54"/>
      <c r="IX20" s="54"/>
      <c r="IY20" s="54"/>
      <c r="IZ20" s="54"/>
      <c r="JA20" s="54"/>
      <c r="JB20" s="54"/>
      <c r="JC20" s="54"/>
      <c r="JD20" s="54"/>
      <c r="JE20" s="54"/>
      <c r="JF20" s="54"/>
      <c r="JG20" s="54"/>
      <c r="JH20" s="54"/>
      <c r="JI20" s="54"/>
      <c r="JJ20" s="54"/>
      <c r="JK20" s="54"/>
      <c r="JL20" s="54"/>
      <c r="JM20" s="54"/>
      <c r="JN20" s="54"/>
      <c r="JO20" s="54"/>
      <c r="JP20" s="54"/>
      <c r="JQ20" s="54"/>
      <c r="JR20" s="54"/>
      <c r="JS20" s="54"/>
      <c r="JT20" s="54"/>
      <c r="JU20" s="54"/>
      <c r="JV20" s="54"/>
      <c r="JW20" s="54"/>
      <c r="JX20" s="54"/>
      <c r="JY20" s="54"/>
      <c r="JZ20" s="54"/>
      <c r="KA20" s="54"/>
      <c r="KB20" s="54"/>
      <c r="KC20" s="54"/>
      <c r="KD20" s="54"/>
      <c r="KE20" s="54"/>
      <c r="KF20" s="54"/>
      <c r="KG20" s="54"/>
      <c r="KH20" s="54"/>
      <c r="KI20" s="54"/>
      <c r="KJ20" s="54"/>
      <c r="KK20" s="54"/>
      <c r="KL20" s="54"/>
      <c r="KM20" s="54"/>
      <c r="KN20" s="54"/>
      <c r="KO20" s="54"/>
      <c r="KP20" s="54"/>
      <c r="KQ20" s="54"/>
      <c r="KR20" s="54"/>
      <c r="KS20" s="54"/>
      <c r="KT20" s="54"/>
      <c r="KU20" s="54"/>
      <c r="KV20" s="54"/>
      <c r="KW20" s="54"/>
      <c r="KX20" s="54"/>
      <c r="KY20" s="54"/>
      <c r="KZ20" s="54"/>
      <c r="LA20" s="54"/>
      <c r="LB20" s="54"/>
      <c r="LC20" s="54"/>
      <c r="LD20" s="54"/>
      <c r="LE20" s="54"/>
      <c r="LF20" s="54"/>
      <c r="LG20" s="54"/>
      <c r="LH20" s="54"/>
      <c r="LI20" s="54"/>
      <c r="LJ20" s="54"/>
      <c r="LK20" s="54"/>
      <c r="LL20" s="54"/>
      <c r="LM20" s="54"/>
      <c r="LN20" s="54"/>
      <c r="LO20" s="54"/>
      <c r="LP20" s="54"/>
      <c r="LQ20" s="54"/>
      <c r="LR20" s="54"/>
      <c r="LS20" s="54"/>
      <c r="LT20" s="54"/>
      <c r="LU20" s="54"/>
      <c r="LV20" s="54"/>
      <c r="LW20" s="54"/>
      <c r="LX20" s="54"/>
      <c r="LY20" s="54"/>
      <c r="LZ20" s="54"/>
      <c r="MA20" s="54"/>
      <c r="MB20" s="54"/>
      <c r="MC20" s="54"/>
      <c r="MD20" s="54"/>
      <c r="ME20" s="54"/>
      <c r="MF20" s="54"/>
      <c r="MG20" s="54"/>
      <c r="MH20" s="54"/>
      <c r="MI20" s="54"/>
      <c r="MJ20" s="54"/>
      <c r="MK20" s="54"/>
      <c r="ML20" s="54"/>
      <c r="MM20" s="54"/>
      <c r="MN20" s="54"/>
      <c r="MO20" s="54"/>
      <c r="MP20" s="54"/>
      <c r="MQ20" s="54"/>
      <c r="MR20" s="54"/>
      <c r="MS20" s="54"/>
      <c r="MT20" s="54"/>
      <c r="MU20" s="54"/>
      <c r="MV20" s="54"/>
      <c r="MW20" s="54"/>
      <c r="MX20" s="54"/>
      <c r="MY20" s="54"/>
      <c r="MZ20" s="54"/>
      <c r="NA20" s="54"/>
      <c r="NB20" s="54"/>
      <c r="NC20" s="54"/>
      <c r="ND20" s="54"/>
      <c r="NE20" s="54"/>
      <c r="NF20" s="54"/>
      <c r="NG20" s="54"/>
      <c r="NH20" s="54"/>
      <c r="NI20" s="54"/>
      <c r="NJ20" s="54"/>
      <c r="NK20" s="54"/>
      <c r="NL20" s="54"/>
      <c r="NM20" s="54"/>
      <c r="NN20" s="54"/>
      <c r="NO20" s="54"/>
      <c r="NP20" s="54"/>
      <c r="NQ20" s="54"/>
      <c r="NR20" s="54"/>
      <c r="NS20" s="54"/>
      <c r="NT20" s="54"/>
      <c r="NU20" s="54"/>
      <c r="NV20" s="54"/>
      <c r="NW20" s="54"/>
      <c r="NX20" s="54"/>
      <c r="NY20" s="54"/>
      <c r="NZ20" s="54"/>
      <c r="OA20" s="54"/>
      <c r="OB20" s="54"/>
      <c r="OC20" s="54"/>
      <c r="OD20" s="54"/>
      <c r="OE20" s="54"/>
      <c r="OF20" s="54"/>
      <c r="OG20" s="54"/>
      <c r="OH20" s="54"/>
      <c r="OI20" s="54"/>
      <c r="OJ20" s="54"/>
      <c r="OK20" s="54"/>
      <c r="OL20" s="54"/>
      <c r="OM20" s="54"/>
      <c r="ON20" s="54"/>
      <c r="OO20" s="54"/>
      <c r="OP20" s="54"/>
      <c r="OQ20" s="54"/>
      <c r="OR20" s="54"/>
      <c r="OS20" s="54"/>
      <c r="OT20" s="54"/>
      <c r="OU20" s="54"/>
      <c r="OV20" s="54"/>
      <c r="OW20" s="54"/>
      <c r="OX20" s="54"/>
      <c r="OY20" s="54"/>
      <c r="OZ20" s="54"/>
      <c r="PA20" s="54"/>
      <c r="PB20" s="54"/>
      <c r="PC20" s="54"/>
      <c r="PD20" s="54"/>
      <c r="PE20" s="54"/>
      <c r="PF20" s="54"/>
      <c r="PG20" s="54"/>
      <c r="PH20" s="54"/>
      <c r="PI20" s="54"/>
      <c r="PJ20" s="54"/>
      <c r="PK20" s="54"/>
      <c r="PL20" s="54"/>
      <c r="PM20" s="54"/>
      <c r="PN20" s="54"/>
      <c r="PO20" s="54"/>
      <c r="PP20" s="54"/>
      <c r="PQ20" s="54"/>
      <c r="PR20" s="54"/>
      <c r="PS20" s="54"/>
      <c r="PT20" s="54"/>
      <c r="PU20" s="54"/>
      <c r="PV20" s="54"/>
      <c r="PW20" s="54"/>
      <c r="PX20" s="54"/>
      <c r="PY20" s="54"/>
      <c r="PZ20" s="54"/>
      <c r="QA20" s="54"/>
      <c r="QB20" s="54"/>
      <c r="QC20" s="54"/>
      <c r="QD20" s="54"/>
      <c r="QE20" s="54"/>
      <c r="QF20" s="54"/>
      <c r="QG20" s="54"/>
      <c r="QH20" s="54"/>
      <c r="QI20" s="54"/>
      <c r="QJ20" s="54"/>
      <c r="QK20" s="54"/>
      <c r="QL20" s="54"/>
      <c r="QM20" s="54"/>
      <c r="QN20" s="54"/>
      <c r="QO20" s="54"/>
      <c r="QP20" s="54"/>
      <c r="QQ20" s="54"/>
      <c r="QR20" s="54"/>
      <c r="QS20" s="54"/>
      <c r="QT20" s="54"/>
      <c r="QU20" s="54"/>
      <c r="QV20" s="54"/>
      <c r="QW20" s="54"/>
      <c r="QX20" s="54"/>
      <c r="QY20" s="54"/>
      <c r="QZ20" s="54"/>
      <c r="RA20" s="54"/>
      <c r="RB20" s="54"/>
      <c r="RC20" s="54"/>
      <c r="RD20" s="54"/>
      <c r="RE20" s="54"/>
      <c r="RF20" s="54"/>
      <c r="RG20" s="54"/>
      <c r="RH20" s="54"/>
      <c r="RI20" s="54"/>
      <c r="RJ20" s="54"/>
      <c r="RK20" s="54"/>
      <c r="RL20" s="54"/>
      <c r="RM20" s="54"/>
      <c r="RN20" s="54"/>
      <c r="RO20" s="54"/>
      <c r="RP20" s="54"/>
      <c r="RQ20" s="54"/>
      <c r="RR20" s="54"/>
      <c r="RS20" s="54"/>
      <c r="RT20" s="54"/>
      <c r="RU20" s="54"/>
      <c r="RV20" s="54"/>
      <c r="RW20" s="54"/>
      <c r="RX20" s="54"/>
      <c r="RY20" s="54"/>
      <c r="RZ20" s="54"/>
      <c r="SA20" s="54"/>
      <c r="SB20" s="54"/>
      <c r="SC20" s="54"/>
      <c r="SD20" s="54"/>
      <c r="SE20" s="54"/>
      <c r="SF20" s="54"/>
      <c r="SG20" s="54"/>
      <c r="SH20" s="54"/>
      <c r="SI20" s="54"/>
      <c r="SJ20" s="54"/>
      <c r="SK20" s="54"/>
      <c r="SL20" s="54"/>
      <c r="SM20" s="54"/>
      <c r="SN20" s="54"/>
      <c r="SO20" s="54"/>
      <c r="SP20" s="54"/>
      <c r="SQ20" s="54"/>
      <c r="SR20" s="54"/>
      <c r="SS20" s="54"/>
      <c r="ST20" s="54"/>
      <c r="SU20" s="54"/>
      <c r="SV20" s="54"/>
      <c r="SW20" s="54"/>
      <c r="SX20" s="54"/>
      <c r="SY20" s="54"/>
      <c r="SZ20" s="54"/>
      <c r="TA20" s="54"/>
      <c r="TB20" s="54"/>
      <c r="TC20" s="54"/>
      <c r="TD20" s="54"/>
      <c r="TE20" s="54"/>
      <c r="TF20" s="54"/>
      <c r="TG20" s="54"/>
      <c r="TH20" s="54"/>
      <c r="TI20" s="54"/>
      <c r="TJ20" s="54"/>
      <c r="TK20" s="54"/>
      <c r="TL20" s="54"/>
      <c r="TM20" s="54"/>
      <c r="TN20" s="54"/>
      <c r="TO20" s="54"/>
      <c r="TP20" s="54"/>
      <c r="TQ20" s="54"/>
      <c r="TR20" s="54"/>
      <c r="TS20" s="54"/>
      <c r="TT20" s="54"/>
      <c r="TU20" s="54"/>
      <c r="TV20" s="54"/>
      <c r="TW20" s="54"/>
      <c r="TX20" s="54"/>
      <c r="TY20" s="54"/>
      <c r="TZ20" s="54"/>
      <c r="UA20" s="54"/>
      <c r="UB20" s="54"/>
      <c r="UC20" s="54"/>
      <c r="UD20" s="54"/>
      <c r="UE20" s="54"/>
      <c r="UF20" s="54"/>
      <c r="UG20" s="54"/>
      <c r="UH20" s="54"/>
      <c r="UI20" s="54"/>
      <c r="UJ20" s="54"/>
      <c r="UK20" s="54"/>
      <c r="UL20" s="54"/>
      <c r="UM20" s="54"/>
      <c r="UN20" s="54"/>
      <c r="UO20" s="54"/>
      <c r="UP20" s="54"/>
      <c r="UQ20" s="54"/>
      <c r="UR20" s="54"/>
      <c r="US20" s="54"/>
      <c r="UT20" s="54"/>
      <c r="UU20" s="54"/>
      <c r="UV20" s="54"/>
      <c r="UW20" s="54"/>
      <c r="UX20" s="54"/>
      <c r="UY20" s="54"/>
      <c r="UZ20" s="54"/>
      <c r="VA20" s="54"/>
      <c r="VB20" s="54"/>
      <c r="VC20" s="54"/>
      <c r="VD20" s="54"/>
      <c r="VE20" s="54"/>
      <c r="VF20" s="54"/>
      <c r="VG20" s="54"/>
      <c r="VH20" s="54"/>
      <c r="VI20" s="54"/>
      <c r="VJ20" s="54"/>
      <c r="VK20" s="54"/>
      <c r="VL20" s="54"/>
      <c r="VM20" s="54"/>
      <c r="VN20" s="54"/>
      <c r="VO20" s="54"/>
      <c r="VP20" s="54"/>
      <c r="VQ20" s="54"/>
      <c r="VR20" s="54"/>
      <c r="VS20" s="54"/>
      <c r="VT20" s="54"/>
      <c r="VU20" s="54"/>
      <c r="VV20" s="54"/>
      <c r="VW20" s="54"/>
      <c r="VX20" s="54"/>
      <c r="VY20" s="54"/>
      <c r="VZ20" s="54"/>
      <c r="WA20" s="54"/>
      <c r="WB20" s="54"/>
      <c r="WC20" s="54"/>
      <c r="WD20" s="54"/>
      <c r="WE20" s="54"/>
      <c r="WF20" s="54"/>
      <c r="WG20" s="54"/>
      <c r="WH20" s="54"/>
      <c r="WI20" s="54"/>
      <c r="WJ20" s="54"/>
      <c r="WK20" s="54"/>
      <c r="WL20" s="54"/>
      <c r="WM20" s="54"/>
      <c r="WN20" s="54"/>
      <c r="WO20" s="54"/>
      <c r="WP20" s="54"/>
      <c r="WQ20" s="54"/>
      <c r="WR20" s="54"/>
      <c r="WS20" s="54"/>
      <c r="WT20" s="54"/>
      <c r="WU20" s="54"/>
      <c r="WV20" s="54"/>
      <c r="WW20" s="54"/>
      <c r="WX20" s="54"/>
      <c r="WY20" s="54"/>
      <c r="WZ20" s="54"/>
      <c r="XA20" s="54"/>
      <c r="XB20" s="54"/>
      <c r="XC20" s="54"/>
      <c r="XD20" s="54"/>
      <c r="XE20" s="54"/>
      <c r="XF20" s="54"/>
      <c r="XG20" s="54"/>
      <c r="XH20" s="54"/>
      <c r="XI20" s="54"/>
      <c r="XJ20" s="54"/>
      <c r="XK20" s="54"/>
      <c r="XL20" s="54"/>
      <c r="XM20" s="54"/>
      <c r="XN20" s="54"/>
      <c r="XO20" s="54"/>
      <c r="XP20" s="54"/>
      <c r="XQ20" s="54"/>
      <c r="XR20" s="54"/>
      <c r="XS20" s="54"/>
      <c r="XT20" s="54"/>
      <c r="XU20" s="54"/>
      <c r="XV20" s="54"/>
      <c r="XW20" s="54"/>
      <c r="XX20" s="54"/>
      <c r="XY20" s="54"/>
      <c r="XZ20" s="54"/>
      <c r="YA20" s="54"/>
      <c r="YB20" s="54"/>
      <c r="YC20" s="54"/>
      <c r="YD20" s="54"/>
      <c r="YE20" s="54"/>
      <c r="YF20" s="54"/>
      <c r="YG20" s="54"/>
      <c r="YH20" s="54"/>
      <c r="YI20" s="54"/>
      <c r="YJ20" s="54"/>
      <c r="YK20" s="54"/>
      <c r="YL20" s="54"/>
      <c r="YM20" s="54"/>
      <c r="YN20" s="54"/>
      <c r="YO20" s="54"/>
      <c r="YP20" s="54"/>
      <c r="YQ20" s="54"/>
      <c r="YR20" s="54"/>
      <c r="YS20" s="54"/>
      <c r="YT20" s="54"/>
      <c r="YU20" s="54"/>
      <c r="YV20" s="54"/>
      <c r="YW20" s="54"/>
      <c r="YX20" s="54"/>
      <c r="YY20" s="54"/>
      <c r="YZ20" s="54"/>
      <c r="ZA20" s="54"/>
      <c r="ZB20" s="54"/>
      <c r="ZC20" s="54"/>
      <c r="ZD20" s="54"/>
      <c r="ZE20" s="54"/>
      <c r="ZF20" s="54"/>
      <c r="ZG20" s="54"/>
      <c r="ZH20" s="54"/>
      <c r="ZI20" s="54"/>
      <c r="ZJ20" s="54"/>
      <c r="ZK20" s="54"/>
      <c r="ZL20" s="54"/>
      <c r="ZM20" s="54"/>
      <c r="ZN20" s="54"/>
      <c r="ZO20" s="54"/>
      <c r="ZP20" s="54"/>
      <c r="ZQ20" s="54"/>
      <c r="ZR20" s="54"/>
      <c r="ZS20" s="54"/>
      <c r="ZT20" s="54"/>
      <c r="ZU20" s="54"/>
      <c r="ZV20" s="54"/>
      <c r="ZW20" s="54"/>
      <c r="ZX20" s="54"/>
      <c r="ZY20" s="54"/>
      <c r="ZZ20" s="54"/>
      <c r="AAA20" s="54"/>
      <c r="AAB20" s="54"/>
      <c r="AAC20" s="54"/>
      <c r="AAD20" s="54"/>
      <c r="AAE20" s="54"/>
      <c r="AAF20" s="54"/>
      <c r="AAG20" s="54"/>
      <c r="AAH20" s="54"/>
      <c r="AAI20" s="54"/>
      <c r="AAJ20" s="54"/>
      <c r="AAK20" s="54"/>
      <c r="AAL20" s="54"/>
      <c r="AAM20" s="54"/>
      <c r="AAN20" s="54"/>
      <c r="AAO20" s="54"/>
      <c r="AAP20" s="54"/>
      <c r="AAQ20" s="54"/>
      <c r="AAR20" s="54"/>
      <c r="AAS20" s="54"/>
      <c r="AAT20" s="54"/>
      <c r="AAU20" s="54"/>
      <c r="AAV20" s="54"/>
      <c r="AAW20" s="54"/>
      <c r="AAX20" s="54"/>
      <c r="AAY20" s="54"/>
      <c r="AAZ20" s="54"/>
      <c r="ABA20" s="54"/>
      <c r="ABB20" s="54"/>
      <c r="ABC20" s="54"/>
      <c r="ABD20" s="54"/>
      <c r="ABE20" s="54"/>
      <c r="ABF20" s="54"/>
      <c r="ABG20" s="54"/>
      <c r="ABH20" s="54"/>
      <c r="ABI20" s="54"/>
      <c r="ABJ20" s="54"/>
      <c r="ABK20" s="54"/>
      <c r="ABL20" s="54"/>
      <c r="ABM20" s="54"/>
      <c r="ABN20" s="54"/>
      <c r="ABO20" s="54"/>
      <c r="ABP20" s="54"/>
      <c r="ABQ20" s="54"/>
      <c r="ABR20" s="54"/>
      <c r="ABS20" s="54"/>
      <c r="ABT20" s="54"/>
      <c r="ABU20" s="54"/>
      <c r="ABV20" s="54"/>
      <c r="ABW20" s="54"/>
      <c r="ABX20" s="54"/>
      <c r="ABY20" s="54"/>
      <c r="ABZ20" s="54"/>
      <c r="ACA20" s="54"/>
      <c r="ACB20" s="54"/>
      <c r="ACC20" s="54"/>
      <c r="ACD20" s="54"/>
      <c r="ACE20" s="54"/>
      <c r="ACF20" s="54"/>
      <c r="ACG20" s="54"/>
      <c r="ACH20" s="54"/>
      <c r="ACI20" s="54"/>
      <c r="ACJ20" s="54"/>
      <c r="ACK20" s="54"/>
      <c r="ACL20" s="54"/>
      <c r="ACM20" s="54"/>
      <c r="ACN20" s="54"/>
      <c r="ACO20" s="54"/>
      <c r="ACP20" s="54"/>
      <c r="ACQ20" s="54"/>
      <c r="ACR20" s="54"/>
      <c r="ACS20" s="54"/>
      <c r="ACT20" s="54"/>
      <c r="ACU20" s="54"/>
      <c r="ACV20" s="54"/>
      <c r="ACW20" s="54"/>
      <c r="ACX20" s="54"/>
      <c r="ACY20" s="54"/>
      <c r="ACZ20" s="54"/>
      <c r="ADA20" s="54"/>
      <c r="ADB20" s="54"/>
      <c r="ADC20" s="54"/>
      <c r="ADD20" s="54"/>
      <c r="ADE20" s="54"/>
      <c r="ADF20" s="54"/>
      <c r="ADG20" s="54"/>
      <c r="ADH20" s="54"/>
      <c r="ADI20" s="54"/>
      <c r="ADJ20" s="54"/>
      <c r="ADK20" s="54"/>
      <c r="ADL20" s="54"/>
      <c r="ADM20" s="54"/>
      <c r="ADN20" s="54"/>
      <c r="ADO20" s="54"/>
      <c r="ADP20" s="54"/>
      <c r="ADQ20" s="54"/>
      <c r="ADR20" s="54"/>
      <c r="ADS20" s="54"/>
      <c r="ADT20" s="54"/>
      <c r="ADU20" s="54"/>
      <c r="ADV20" s="54"/>
      <c r="ADW20" s="54"/>
      <c r="ADX20" s="54"/>
      <c r="ADY20" s="54"/>
      <c r="ADZ20" s="54"/>
      <c r="AEA20" s="54"/>
      <c r="AEB20" s="54"/>
      <c r="AEC20" s="54"/>
      <c r="AED20" s="54"/>
      <c r="AEE20" s="54"/>
      <c r="AEF20" s="54"/>
      <c r="AEG20" s="54"/>
      <c r="AEH20" s="54"/>
      <c r="AEI20" s="54"/>
      <c r="AEJ20" s="54"/>
      <c r="AEK20" s="54"/>
      <c r="AEL20" s="54"/>
      <c r="AEM20" s="54"/>
      <c r="AEN20" s="54"/>
      <c r="AEO20" s="54"/>
      <c r="AEP20" s="54"/>
      <c r="AEQ20" s="54"/>
      <c r="AER20" s="54"/>
      <c r="AES20" s="54"/>
      <c r="AET20" s="54"/>
      <c r="AEU20" s="54"/>
      <c r="AEV20" s="54"/>
      <c r="AEW20" s="54"/>
      <c r="AEX20" s="54"/>
      <c r="AEY20" s="54"/>
      <c r="AEZ20" s="54"/>
      <c r="AFA20" s="54"/>
      <c r="AFB20" s="54"/>
      <c r="AFC20" s="54"/>
      <c r="AFD20" s="54"/>
      <c r="AFE20" s="54"/>
      <c r="AFF20" s="54"/>
      <c r="AFG20" s="54"/>
      <c r="AFH20" s="54"/>
      <c r="AFI20" s="54"/>
      <c r="AFJ20" s="54"/>
      <c r="AFK20" s="54"/>
      <c r="AFL20" s="54"/>
      <c r="AFM20" s="54"/>
      <c r="AFN20" s="54"/>
      <c r="AFO20" s="54"/>
      <c r="AFP20" s="54"/>
      <c r="AFQ20" s="54"/>
      <c r="AFR20" s="54"/>
      <c r="AFS20" s="54"/>
      <c r="AFT20" s="54"/>
      <c r="AFU20" s="54"/>
      <c r="AFV20" s="54"/>
      <c r="AFW20" s="54"/>
      <c r="AFX20" s="54"/>
      <c r="AFY20" s="54"/>
      <c r="AFZ20" s="54"/>
      <c r="AGA20" s="54"/>
      <c r="AGB20" s="54"/>
      <c r="AGC20" s="54"/>
      <c r="AGD20" s="54"/>
      <c r="AGE20" s="54"/>
      <c r="AGF20" s="54"/>
      <c r="AGG20" s="54"/>
      <c r="AGH20" s="54"/>
      <c r="AGI20" s="54"/>
      <c r="AGJ20" s="54"/>
      <c r="AGK20" s="54"/>
      <c r="AGL20" s="54"/>
      <c r="AGM20" s="54"/>
      <c r="AGN20" s="54"/>
      <c r="AGO20" s="54"/>
      <c r="AGP20" s="54"/>
      <c r="AGQ20" s="54"/>
      <c r="AGR20" s="54"/>
      <c r="AGS20" s="54"/>
      <c r="AGT20" s="54"/>
      <c r="AGU20" s="54"/>
      <c r="AGV20" s="54"/>
      <c r="AGW20" s="54"/>
      <c r="AGX20" s="54"/>
      <c r="AGY20" s="54"/>
      <c r="AGZ20" s="54"/>
      <c r="AHA20" s="54"/>
      <c r="AHB20" s="54"/>
      <c r="AHC20" s="54"/>
      <c r="AHD20" s="54"/>
      <c r="AHE20" s="54"/>
      <c r="AHF20" s="54"/>
      <c r="AHG20" s="54"/>
      <c r="AHH20" s="54"/>
      <c r="AHI20" s="54"/>
      <c r="AHJ20" s="54"/>
      <c r="AHK20" s="54"/>
      <c r="AHL20" s="54"/>
      <c r="AHM20" s="54"/>
      <c r="AHN20" s="54"/>
      <c r="AHO20" s="54"/>
      <c r="AHP20" s="54"/>
      <c r="AHQ20" s="54"/>
      <c r="AHR20" s="54"/>
      <c r="AHS20" s="54"/>
      <c r="AHT20" s="54"/>
      <c r="AHU20" s="54"/>
      <c r="AHV20" s="54"/>
      <c r="AHW20" s="54"/>
      <c r="AHX20" s="54"/>
      <c r="AHY20" s="54"/>
      <c r="AHZ20" s="54"/>
      <c r="AIA20" s="54"/>
      <c r="AIB20" s="54"/>
      <c r="AIC20" s="54"/>
      <c r="AID20" s="54"/>
      <c r="AIE20" s="54"/>
      <c r="AIF20" s="54"/>
      <c r="AIG20" s="54"/>
      <c r="AIH20" s="54"/>
      <c r="AII20" s="54"/>
      <c r="AIJ20" s="54"/>
      <c r="AIK20" s="54"/>
      <c r="AIL20" s="54"/>
      <c r="AIM20" s="54"/>
      <c r="AIN20" s="54"/>
      <c r="AIO20" s="54"/>
      <c r="AIP20" s="54"/>
      <c r="AIQ20" s="54"/>
      <c r="AIR20" s="54"/>
      <c r="AIS20" s="54"/>
      <c r="AIT20" s="54"/>
      <c r="AIU20" s="54"/>
      <c r="AIV20" s="54"/>
      <c r="AIW20" s="54"/>
      <c r="AIX20" s="54"/>
      <c r="AIY20" s="54"/>
      <c r="AIZ20" s="54"/>
      <c r="AJA20" s="54"/>
      <c r="AJB20" s="54"/>
      <c r="AJC20" s="54"/>
      <c r="AJD20" s="54"/>
      <c r="AJE20" s="54"/>
      <c r="AJF20" s="54"/>
      <c r="AJG20" s="54"/>
      <c r="AJH20" s="54"/>
      <c r="AJI20" s="54"/>
      <c r="AJJ20" s="54"/>
      <c r="AJK20" s="54"/>
      <c r="AJL20" s="54"/>
      <c r="AJM20" s="54"/>
      <c r="AJN20" s="54"/>
      <c r="AJO20" s="54"/>
      <c r="AJP20" s="54"/>
      <c r="AJQ20" s="54"/>
      <c r="AJR20" s="54"/>
      <c r="AJS20" s="54"/>
      <c r="AJT20" s="54"/>
      <c r="AJU20" s="54"/>
      <c r="AJV20" s="54"/>
      <c r="AJW20" s="54"/>
      <c r="AJX20" s="54"/>
      <c r="AJY20" s="54"/>
      <c r="AJZ20" s="54"/>
      <c r="AKA20" s="54"/>
      <c r="AKB20" s="54"/>
      <c r="AKC20" s="54"/>
      <c r="AKD20" s="54"/>
      <c r="AKE20" s="54"/>
      <c r="AKF20" s="54"/>
      <c r="AKG20" s="54"/>
      <c r="AKH20" s="54"/>
      <c r="AKI20" s="54"/>
      <c r="AKJ20" s="54"/>
      <c r="AKK20" s="54"/>
      <c r="AKL20" s="54"/>
      <c r="AKM20" s="54"/>
      <c r="AKN20" s="54"/>
      <c r="AKO20" s="54"/>
      <c r="AKP20" s="54"/>
      <c r="AKQ20" s="54"/>
      <c r="AKR20" s="54"/>
      <c r="AKS20" s="54"/>
      <c r="AKT20" s="54"/>
      <c r="AKU20" s="54"/>
      <c r="AKV20" s="54"/>
      <c r="AKW20" s="54"/>
      <c r="AKX20" s="54"/>
      <c r="AKY20" s="54"/>
      <c r="AKZ20" s="54"/>
      <c r="ALA20" s="54"/>
      <c r="ALB20" s="54"/>
      <c r="ALC20" s="54"/>
      <c r="ALD20" s="54"/>
      <c r="ALE20" s="54"/>
      <c r="ALF20" s="54"/>
      <c r="ALG20" s="54"/>
      <c r="ALH20" s="54"/>
      <c r="ALI20" s="54"/>
      <c r="ALJ20" s="54"/>
      <c r="ALK20" s="54"/>
      <c r="ALL20" s="54"/>
      <c r="ALM20" s="54"/>
      <c r="ALN20" s="54"/>
      <c r="ALO20" s="54"/>
      <c r="ALP20" s="54"/>
      <c r="ALQ20" s="54"/>
      <c r="ALR20" s="54"/>
      <c r="ALS20" s="54"/>
      <c r="ALT20" s="54"/>
      <c r="ALU20" s="54"/>
      <c r="ALV20" s="54"/>
      <c r="ALW20" s="54"/>
      <c r="ALX20" s="54"/>
      <c r="ALY20" s="54"/>
      <c r="ALZ20" s="54"/>
      <c r="AMA20" s="54"/>
      <c r="AMB20" s="54"/>
      <c r="AMC20" s="54"/>
      <c r="AMD20" s="54"/>
      <c r="AME20" s="54"/>
      <c r="AMF20" s="54"/>
      <c r="AMG20" s="54"/>
      <c r="AMH20" s="54"/>
      <c r="AMI20" s="54"/>
      <c r="AMJ20" s="54"/>
    </row>
    <row r="21" spans="1:1024" ht="15.75" x14ac:dyDescent="0.25">
      <c r="A21" s="68" t="s">
        <v>93</v>
      </c>
      <c r="B21" s="69"/>
      <c r="C21" s="70"/>
      <c r="D21" s="54"/>
      <c r="E21" s="51"/>
      <c r="F21" s="52"/>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Y21" s="54"/>
      <c r="IZ21" s="54"/>
      <c r="JA21" s="54"/>
      <c r="JB21" s="54"/>
      <c r="JC21" s="54"/>
      <c r="JD21" s="54"/>
      <c r="JE21" s="54"/>
      <c r="JF21" s="54"/>
      <c r="JG21" s="54"/>
      <c r="JH21" s="54"/>
      <c r="JI21" s="54"/>
      <c r="JJ21" s="54"/>
      <c r="JK21" s="54"/>
      <c r="JL21" s="54"/>
      <c r="JM21" s="54"/>
      <c r="JN21" s="54"/>
      <c r="JO21" s="54"/>
      <c r="JP21" s="54"/>
      <c r="JQ21" s="54"/>
      <c r="JR21" s="54"/>
      <c r="JS21" s="54"/>
      <c r="JT21" s="54"/>
      <c r="JU21" s="54"/>
      <c r="JV21" s="54"/>
      <c r="JW21" s="54"/>
      <c r="JX21" s="54"/>
      <c r="JY21" s="54"/>
      <c r="JZ21" s="54"/>
      <c r="KA21" s="54"/>
      <c r="KB21" s="54"/>
      <c r="KC21" s="54"/>
      <c r="KD21" s="54"/>
      <c r="KE21" s="54"/>
      <c r="KF21" s="54"/>
      <c r="KG21" s="54"/>
      <c r="KH21" s="54"/>
      <c r="KI21" s="54"/>
      <c r="KJ21" s="54"/>
      <c r="KK21" s="54"/>
      <c r="KL21" s="54"/>
      <c r="KM21" s="54"/>
      <c r="KN21" s="54"/>
      <c r="KO21" s="54"/>
      <c r="KP21" s="54"/>
      <c r="KQ21" s="54"/>
      <c r="KR21" s="54"/>
      <c r="KS21" s="54"/>
      <c r="KT21" s="54"/>
      <c r="KU21" s="54"/>
      <c r="KV21" s="54"/>
      <c r="KW21" s="54"/>
      <c r="KX21" s="54"/>
      <c r="KY21" s="54"/>
      <c r="KZ21" s="54"/>
      <c r="LA21" s="54"/>
      <c r="LB21" s="54"/>
      <c r="LC21" s="54"/>
      <c r="LD21" s="54"/>
      <c r="LE21" s="54"/>
      <c r="LF21" s="54"/>
      <c r="LG21" s="54"/>
      <c r="LH21" s="54"/>
      <c r="LI21" s="54"/>
      <c r="LJ21" s="54"/>
      <c r="LK21" s="54"/>
      <c r="LL21" s="54"/>
      <c r="LM21" s="54"/>
      <c r="LN21" s="54"/>
      <c r="LO21" s="54"/>
      <c r="LP21" s="54"/>
      <c r="LQ21" s="54"/>
      <c r="LR21" s="54"/>
      <c r="LS21" s="54"/>
      <c r="LT21" s="54"/>
      <c r="LU21" s="54"/>
      <c r="LV21" s="54"/>
      <c r="LW21" s="54"/>
      <c r="LX21" s="54"/>
      <c r="LY21" s="54"/>
      <c r="LZ21" s="54"/>
      <c r="MA21" s="54"/>
      <c r="MB21" s="54"/>
      <c r="MC21" s="54"/>
      <c r="MD21" s="54"/>
      <c r="ME21" s="54"/>
      <c r="MF21" s="54"/>
      <c r="MG21" s="54"/>
      <c r="MH21" s="54"/>
      <c r="MI21" s="54"/>
      <c r="MJ21" s="54"/>
      <c r="MK21" s="54"/>
      <c r="ML21" s="54"/>
      <c r="MM21" s="54"/>
      <c r="MN21" s="54"/>
      <c r="MO21" s="54"/>
      <c r="MP21" s="54"/>
      <c r="MQ21" s="54"/>
      <c r="MR21" s="54"/>
      <c r="MS21" s="54"/>
      <c r="MT21" s="54"/>
      <c r="MU21" s="54"/>
      <c r="MV21" s="54"/>
      <c r="MW21" s="54"/>
      <c r="MX21" s="54"/>
      <c r="MY21" s="54"/>
      <c r="MZ21" s="54"/>
      <c r="NA21" s="54"/>
      <c r="NB21" s="54"/>
      <c r="NC21" s="54"/>
      <c r="ND21" s="54"/>
      <c r="NE21" s="54"/>
      <c r="NF21" s="54"/>
      <c r="NG21" s="54"/>
      <c r="NH21" s="54"/>
      <c r="NI21" s="54"/>
      <c r="NJ21" s="54"/>
      <c r="NK21" s="54"/>
      <c r="NL21" s="54"/>
      <c r="NM21" s="54"/>
      <c r="NN21" s="54"/>
      <c r="NO21" s="54"/>
      <c r="NP21" s="54"/>
      <c r="NQ21" s="54"/>
      <c r="NR21" s="54"/>
      <c r="NS21" s="54"/>
      <c r="NT21" s="54"/>
      <c r="NU21" s="54"/>
      <c r="NV21" s="54"/>
      <c r="NW21" s="54"/>
      <c r="NX21" s="54"/>
      <c r="NY21" s="54"/>
      <c r="NZ21" s="54"/>
      <c r="OA21" s="54"/>
      <c r="OB21" s="54"/>
      <c r="OC21" s="54"/>
      <c r="OD21" s="54"/>
      <c r="OE21" s="54"/>
      <c r="OF21" s="54"/>
      <c r="OG21" s="54"/>
      <c r="OH21" s="54"/>
      <c r="OI21" s="54"/>
      <c r="OJ21" s="54"/>
      <c r="OK21" s="54"/>
      <c r="OL21" s="54"/>
      <c r="OM21" s="54"/>
      <c r="ON21" s="54"/>
      <c r="OO21" s="54"/>
      <c r="OP21" s="54"/>
      <c r="OQ21" s="54"/>
      <c r="OR21" s="54"/>
      <c r="OS21" s="54"/>
      <c r="OT21" s="54"/>
      <c r="OU21" s="54"/>
      <c r="OV21" s="54"/>
      <c r="OW21" s="54"/>
      <c r="OX21" s="54"/>
      <c r="OY21" s="54"/>
      <c r="OZ21" s="54"/>
      <c r="PA21" s="54"/>
      <c r="PB21" s="54"/>
      <c r="PC21" s="54"/>
      <c r="PD21" s="54"/>
      <c r="PE21" s="54"/>
      <c r="PF21" s="54"/>
      <c r="PG21" s="54"/>
      <c r="PH21" s="54"/>
      <c r="PI21" s="54"/>
      <c r="PJ21" s="54"/>
      <c r="PK21" s="54"/>
      <c r="PL21" s="54"/>
      <c r="PM21" s="54"/>
      <c r="PN21" s="54"/>
      <c r="PO21" s="54"/>
      <c r="PP21" s="54"/>
      <c r="PQ21" s="54"/>
      <c r="PR21" s="54"/>
      <c r="PS21" s="54"/>
      <c r="PT21" s="54"/>
      <c r="PU21" s="54"/>
      <c r="PV21" s="54"/>
      <c r="PW21" s="54"/>
      <c r="PX21" s="54"/>
      <c r="PY21" s="54"/>
      <c r="PZ21" s="54"/>
      <c r="QA21" s="54"/>
      <c r="QB21" s="54"/>
      <c r="QC21" s="54"/>
      <c r="QD21" s="54"/>
      <c r="QE21" s="54"/>
      <c r="QF21" s="54"/>
      <c r="QG21" s="54"/>
      <c r="QH21" s="54"/>
      <c r="QI21" s="54"/>
      <c r="QJ21" s="54"/>
      <c r="QK21" s="54"/>
      <c r="QL21" s="54"/>
      <c r="QM21" s="54"/>
      <c r="QN21" s="54"/>
      <c r="QO21" s="54"/>
      <c r="QP21" s="54"/>
      <c r="QQ21" s="54"/>
      <c r="QR21" s="54"/>
      <c r="QS21" s="54"/>
      <c r="QT21" s="54"/>
      <c r="QU21" s="54"/>
      <c r="QV21" s="54"/>
      <c r="QW21" s="54"/>
      <c r="QX21" s="54"/>
      <c r="QY21" s="54"/>
      <c r="QZ21" s="54"/>
      <c r="RA21" s="54"/>
      <c r="RB21" s="54"/>
      <c r="RC21" s="54"/>
      <c r="RD21" s="54"/>
      <c r="RE21" s="54"/>
      <c r="RF21" s="54"/>
      <c r="RG21" s="54"/>
      <c r="RH21" s="54"/>
      <c r="RI21" s="54"/>
      <c r="RJ21" s="54"/>
      <c r="RK21" s="54"/>
      <c r="RL21" s="54"/>
      <c r="RM21" s="54"/>
      <c r="RN21" s="54"/>
      <c r="RO21" s="54"/>
      <c r="RP21" s="54"/>
      <c r="RQ21" s="54"/>
      <c r="RR21" s="54"/>
      <c r="RS21" s="54"/>
      <c r="RT21" s="54"/>
      <c r="RU21" s="54"/>
      <c r="RV21" s="54"/>
      <c r="RW21" s="54"/>
      <c r="RX21" s="54"/>
      <c r="RY21" s="54"/>
      <c r="RZ21" s="54"/>
      <c r="SA21" s="54"/>
      <c r="SB21" s="54"/>
      <c r="SC21" s="54"/>
      <c r="SD21" s="54"/>
      <c r="SE21" s="54"/>
      <c r="SF21" s="54"/>
      <c r="SG21" s="54"/>
      <c r="SH21" s="54"/>
      <c r="SI21" s="54"/>
      <c r="SJ21" s="54"/>
      <c r="SK21" s="54"/>
      <c r="SL21" s="54"/>
      <c r="SM21" s="54"/>
      <c r="SN21" s="54"/>
      <c r="SO21" s="54"/>
      <c r="SP21" s="54"/>
      <c r="SQ21" s="54"/>
      <c r="SR21" s="54"/>
      <c r="SS21" s="54"/>
      <c r="ST21" s="54"/>
      <c r="SU21" s="54"/>
      <c r="SV21" s="54"/>
      <c r="SW21" s="54"/>
      <c r="SX21" s="54"/>
      <c r="SY21" s="54"/>
      <c r="SZ21" s="54"/>
      <c r="TA21" s="54"/>
      <c r="TB21" s="54"/>
      <c r="TC21" s="54"/>
      <c r="TD21" s="54"/>
      <c r="TE21" s="54"/>
      <c r="TF21" s="54"/>
      <c r="TG21" s="54"/>
      <c r="TH21" s="54"/>
      <c r="TI21" s="54"/>
      <c r="TJ21" s="54"/>
      <c r="TK21" s="54"/>
      <c r="TL21" s="54"/>
      <c r="TM21" s="54"/>
      <c r="TN21" s="54"/>
      <c r="TO21" s="54"/>
      <c r="TP21" s="54"/>
      <c r="TQ21" s="54"/>
      <c r="TR21" s="54"/>
      <c r="TS21" s="54"/>
      <c r="TT21" s="54"/>
      <c r="TU21" s="54"/>
      <c r="TV21" s="54"/>
      <c r="TW21" s="54"/>
      <c r="TX21" s="54"/>
      <c r="TY21" s="54"/>
      <c r="TZ21" s="54"/>
      <c r="UA21" s="54"/>
      <c r="UB21" s="54"/>
      <c r="UC21" s="54"/>
      <c r="UD21" s="54"/>
      <c r="UE21" s="54"/>
      <c r="UF21" s="54"/>
      <c r="UG21" s="54"/>
      <c r="UH21" s="54"/>
      <c r="UI21" s="54"/>
      <c r="UJ21" s="54"/>
      <c r="UK21" s="54"/>
      <c r="UL21" s="54"/>
      <c r="UM21" s="54"/>
      <c r="UN21" s="54"/>
      <c r="UO21" s="54"/>
      <c r="UP21" s="54"/>
      <c r="UQ21" s="54"/>
      <c r="UR21" s="54"/>
      <c r="US21" s="54"/>
      <c r="UT21" s="54"/>
      <c r="UU21" s="54"/>
      <c r="UV21" s="54"/>
      <c r="UW21" s="54"/>
      <c r="UX21" s="54"/>
      <c r="UY21" s="54"/>
      <c r="UZ21" s="54"/>
      <c r="VA21" s="54"/>
      <c r="VB21" s="54"/>
      <c r="VC21" s="54"/>
      <c r="VD21" s="54"/>
      <c r="VE21" s="54"/>
      <c r="VF21" s="54"/>
      <c r="VG21" s="54"/>
      <c r="VH21" s="54"/>
      <c r="VI21" s="54"/>
      <c r="VJ21" s="54"/>
      <c r="VK21" s="54"/>
      <c r="VL21" s="54"/>
      <c r="VM21" s="54"/>
      <c r="VN21" s="54"/>
      <c r="VO21" s="54"/>
      <c r="VP21" s="54"/>
      <c r="VQ21" s="54"/>
      <c r="VR21" s="54"/>
      <c r="VS21" s="54"/>
      <c r="VT21" s="54"/>
      <c r="VU21" s="54"/>
      <c r="VV21" s="54"/>
      <c r="VW21" s="54"/>
      <c r="VX21" s="54"/>
      <c r="VY21" s="54"/>
      <c r="VZ21" s="54"/>
      <c r="WA21" s="54"/>
      <c r="WB21" s="54"/>
      <c r="WC21" s="54"/>
      <c r="WD21" s="54"/>
      <c r="WE21" s="54"/>
      <c r="WF21" s="54"/>
      <c r="WG21" s="54"/>
      <c r="WH21" s="54"/>
      <c r="WI21" s="54"/>
      <c r="WJ21" s="54"/>
      <c r="WK21" s="54"/>
      <c r="WL21" s="54"/>
      <c r="WM21" s="54"/>
      <c r="WN21" s="54"/>
      <c r="WO21" s="54"/>
      <c r="WP21" s="54"/>
      <c r="WQ21" s="54"/>
      <c r="WR21" s="54"/>
      <c r="WS21" s="54"/>
      <c r="WT21" s="54"/>
      <c r="WU21" s="54"/>
      <c r="WV21" s="54"/>
      <c r="WW21" s="54"/>
      <c r="WX21" s="54"/>
      <c r="WY21" s="54"/>
      <c r="WZ21" s="54"/>
      <c r="XA21" s="54"/>
      <c r="XB21" s="54"/>
      <c r="XC21" s="54"/>
      <c r="XD21" s="54"/>
      <c r="XE21" s="54"/>
      <c r="XF21" s="54"/>
      <c r="XG21" s="54"/>
      <c r="XH21" s="54"/>
      <c r="XI21" s="54"/>
      <c r="XJ21" s="54"/>
      <c r="XK21" s="54"/>
      <c r="XL21" s="54"/>
      <c r="XM21" s="54"/>
      <c r="XN21" s="54"/>
      <c r="XO21" s="54"/>
      <c r="XP21" s="54"/>
      <c r="XQ21" s="54"/>
      <c r="XR21" s="54"/>
      <c r="XS21" s="54"/>
      <c r="XT21" s="54"/>
      <c r="XU21" s="54"/>
      <c r="XV21" s="54"/>
      <c r="XW21" s="54"/>
      <c r="XX21" s="54"/>
      <c r="XY21" s="54"/>
      <c r="XZ21" s="54"/>
      <c r="YA21" s="54"/>
      <c r="YB21" s="54"/>
      <c r="YC21" s="54"/>
      <c r="YD21" s="54"/>
      <c r="YE21" s="54"/>
      <c r="YF21" s="54"/>
      <c r="YG21" s="54"/>
      <c r="YH21" s="54"/>
      <c r="YI21" s="54"/>
      <c r="YJ21" s="54"/>
      <c r="YK21" s="54"/>
      <c r="YL21" s="54"/>
      <c r="YM21" s="54"/>
      <c r="YN21" s="54"/>
      <c r="YO21" s="54"/>
      <c r="YP21" s="54"/>
      <c r="YQ21" s="54"/>
      <c r="YR21" s="54"/>
      <c r="YS21" s="54"/>
      <c r="YT21" s="54"/>
      <c r="YU21" s="54"/>
      <c r="YV21" s="54"/>
      <c r="YW21" s="54"/>
      <c r="YX21" s="54"/>
      <c r="YY21" s="54"/>
      <c r="YZ21" s="54"/>
      <c r="ZA21" s="54"/>
      <c r="ZB21" s="54"/>
      <c r="ZC21" s="54"/>
      <c r="ZD21" s="54"/>
      <c r="ZE21" s="54"/>
      <c r="ZF21" s="54"/>
      <c r="ZG21" s="54"/>
      <c r="ZH21" s="54"/>
      <c r="ZI21" s="54"/>
      <c r="ZJ21" s="54"/>
      <c r="ZK21" s="54"/>
      <c r="ZL21" s="54"/>
      <c r="ZM21" s="54"/>
      <c r="ZN21" s="54"/>
      <c r="ZO21" s="54"/>
      <c r="ZP21" s="54"/>
      <c r="ZQ21" s="54"/>
      <c r="ZR21" s="54"/>
      <c r="ZS21" s="54"/>
      <c r="ZT21" s="54"/>
      <c r="ZU21" s="54"/>
      <c r="ZV21" s="54"/>
      <c r="ZW21" s="54"/>
      <c r="ZX21" s="54"/>
      <c r="ZY21" s="54"/>
      <c r="ZZ21" s="54"/>
      <c r="AAA21" s="54"/>
      <c r="AAB21" s="54"/>
      <c r="AAC21" s="54"/>
      <c r="AAD21" s="54"/>
      <c r="AAE21" s="54"/>
      <c r="AAF21" s="54"/>
      <c r="AAG21" s="54"/>
      <c r="AAH21" s="54"/>
      <c r="AAI21" s="54"/>
      <c r="AAJ21" s="54"/>
      <c r="AAK21" s="54"/>
      <c r="AAL21" s="54"/>
      <c r="AAM21" s="54"/>
      <c r="AAN21" s="54"/>
      <c r="AAO21" s="54"/>
      <c r="AAP21" s="54"/>
      <c r="AAQ21" s="54"/>
      <c r="AAR21" s="54"/>
      <c r="AAS21" s="54"/>
      <c r="AAT21" s="54"/>
      <c r="AAU21" s="54"/>
      <c r="AAV21" s="54"/>
      <c r="AAW21" s="54"/>
      <c r="AAX21" s="54"/>
      <c r="AAY21" s="54"/>
      <c r="AAZ21" s="54"/>
      <c r="ABA21" s="54"/>
      <c r="ABB21" s="54"/>
      <c r="ABC21" s="54"/>
      <c r="ABD21" s="54"/>
      <c r="ABE21" s="54"/>
      <c r="ABF21" s="54"/>
      <c r="ABG21" s="54"/>
      <c r="ABH21" s="54"/>
      <c r="ABI21" s="54"/>
      <c r="ABJ21" s="54"/>
      <c r="ABK21" s="54"/>
      <c r="ABL21" s="54"/>
      <c r="ABM21" s="54"/>
      <c r="ABN21" s="54"/>
      <c r="ABO21" s="54"/>
      <c r="ABP21" s="54"/>
      <c r="ABQ21" s="54"/>
      <c r="ABR21" s="54"/>
      <c r="ABS21" s="54"/>
      <c r="ABT21" s="54"/>
      <c r="ABU21" s="54"/>
      <c r="ABV21" s="54"/>
      <c r="ABW21" s="54"/>
      <c r="ABX21" s="54"/>
      <c r="ABY21" s="54"/>
      <c r="ABZ21" s="54"/>
      <c r="ACA21" s="54"/>
      <c r="ACB21" s="54"/>
      <c r="ACC21" s="54"/>
      <c r="ACD21" s="54"/>
      <c r="ACE21" s="54"/>
      <c r="ACF21" s="54"/>
      <c r="ACG21" s="54"/>
      <c r="ACH21" s="54"/>
      <c r="ACI21" s="54"/>
      <c r="ACJ21" s="54"/>
      <c r="ACK21" s="54"/>
      <c r="ACL21" s="54"/>
      <c r="ACM21" s="54"/>
      <c r="ACN21" s="54"/>
      <c r="ACO21" s="54"/>
      <c r="ACP21" s="54"/>
      <c r="ACQ21" s="54"/>
      <c r="ACR21" s="54"/>
      <c r="ACS21" s="54"/>
      <c r="ACT21" s="54"/>
      <c r="ACU21" s="54"/>
      <c r="ACV21" s="54"/>
      <c r="ACW21" s="54"/>
      <c r="ACX21" s="54"/>
      <c r="ACY21" s="54"/>
      <c r="ACZ21" s="54"/>
      <c r="ADA21" s="54"/>
      <c r="ADB21" s="54"/>
      <c r="ADC21" s="54"/>
      <c r="ADD21" s="54"/>
      <c r="ADE21" s="54"/>
      <c r="ADF21" s="54"/>
      <c r="ADG21" s="54"/>
      <c r="ADH21" s="54"/>
      <c r="ADI21" s="54"/>
      <c r="ADJ21" s="54"/>
      <c r="ADK21" s="54"/>
      <c r="ADL21" s="54"/>
      <c r="ADM21" s="54"/>
      <c r="ADN21" s="54"/>
      <c r="ADO21" s="54"/>
      <c r="ADP21" s="54"/>
      <c r="ADQ21" s="54"/>
      <c r="ADR21" s="54"/>
      <c r="ADS21" s="54"/>
      <c r="ADT21" s="54"/>
      <c r="ADU21" s="54"/>
      <c r="ADV21" s="54"/>
      <c r="ADW21" s="54"/>
      <c r="ADX21" s="54"/>
      <c r="ADY21" s="54"/>
      <c r="ADZ21" s="54"/>
      <c r="AEA21" s="54"/>
      <c r="AEB21" s="54"/>
      <c r="AEC21" s="54"/>
      <c r="AED21" s="54"/>
      <c r="AEE21" s="54"/>
      <c r="AEF21" s="54"/>
      <c r="AEG21" s="54"/>
      <c r="AEH21" s="54"/>
      <c r="AEI21" s="54"/>
      <c r="AEJ21" s="54"/>
      <c r="AEK21" s="54"/>
      <c r="AEL21" s="54"/>
      <c r="AEM21" s="54"/>
      <c r="AEN21" s="54"/>
      <c r="AEO21" s="54"/>
      <c r="AEP21" s="54"/>
      <c r="AEQ21" s="54"/>
      <c r="AER21" s="54"/>
      <c r="AES21" s="54"/>
      <c r="AET21" s="54"/>
      <c r="AEU21" s="54"/>
      <c r="AEV21" s="54"/>
      <c r="AEW21" s="54"/>
      <c r="AEX21" s="54"/>
      <c r="AEY21" s="54"/>
      <c r="AEZ21" s="54"/>
      <c r="AFA21" s="54"/>
      <c r="AFB21" s="54"/>
      <c r="AFC21" s="54"/>
      <c r="AFD21" s="54"/>
      <c r="AFE21" s="54"/>
      <c r="AFF21" s="54"/>
      <c r="AFG21" s="54"/>
      <c r="AFH21" s="54"/>
      <c r="AFI21" s="54"/>
      <c r="AFJ21" s="54"/>
      <c r="AFK21" s="54"/>
      <c r="AFL21" s="54"/>
      <c r="AFM21" s="54"/>
      <c r="AFN21" s="54"/>
      <c r="AFO21" s="54"/>
      <c r="AFP21" s="54"/>
      <c r="AFQ21" s="54"/>
      <c r="AFR21" s="54"/>
      <c r="AFS21" s="54"/>
      <c r="AFT21" s="54"/>
      <c r="AFU21" s="54"/>
      <c r="AFV21" s="54"/>
      <c r="AFW21" s="54"/>
      <c r="AFX21" s="54"/>
      <c r="AFY21" s="54"/>
      <c r="AFZ21" s="54"/>
      <c r="AGA21" s="54"/>
      <c r="AGB21" s="54"/>
      <c r="AGC21" s="54"/>
      <c r="AGD21" s="54"/>
      <c r="AGE21" s="54"/>
      <c r="AGF21" s="54"/>
      <c r="AGG21" s="54"/>
      <c r="AGH21" s="54"/>
      <c r="AGI21" s="54"/>
      <c r="AGJ21" s="54"/>
      <c r="AGK21" s="54"/>
      <c r="AGL21" s="54"/>
      <c r="AGM21" s="54"/>
      <c r="AGN21" s="54"/>
      <c r="AGO21" s="54"/>
      <c r="AGP21" s="54"/>
      <c r="AGQ21" s="54"/>
      <c r="AGR21" s="54"/>
      <c r="AGS21" s="54"/>
      <c r="AGT21" s="54"/>
      <c r="AGU21" s="54"/>
      <c r="AGV21" s="54"/>
      <c r="AGW21" s="54"/>
      <c r="AGX21" s="54"/>
      <c r="AGY21" s="54"/>
      <c r="AGZ21" s="54"/>
      <c r="AHA21" s="54"/>
      <c r="AHB21" s="54"/>
      <c r="AHC21" s="54"/>
      <c r="AHD21" s="54"/>
      <c r="AHE21" s="54"/>
      <c r="AHF21" s="54"/>
      <c r="AHG21" s="54"/>
      <c r="AHH21" s="54"/>
      <c r="AHI21" s="54"/>
      <c r="AHJ21" s="54"/>
      <c r="AHK21" s="54"/>
      <c r="AHL21" s="54"/>
      <c r="AHM21" s="54"/>
      <c r="AHN21" s="54"/>
      <c r="AHO21" s="54"/>
      <c r="AHP21" s="54"/>
      <c r="AHQ21" s="54"/>
      <c r="AHR21" s="54"/>
      <c r="AHS21" s="54"/>
      <c r="AHT21" s="54"/>
      <c r="AHU21" s="54"/>
      <c r="AHV21" s="54"/>
      <c r="AHW21" s="54"/>
      <c r="AHX21" s="54"/>
      <c r="AHY21" s="54"/>
      <c r="AHZ21" s="54"/>
      <c r="AIA21" s="54"/>
      <c r="AIB21" s="54"/>
      <c r="AIC21" s="54"/>
      <c r="AID21" s="54"/>
      <c r="AIE21" s="54"/>
      <c r="AIF21" s="54"/>
      <c r="AIG21" s="54"/>
      <c r="AIH21" s="54"/>
      <c r="AII21" s="54"/>
      <c r="AIJ21" s="54"/>
      <c r="AIK21" s="54"/>
      <c r="AIL21" s="54"/>
      <c r="AIM21" s="54"/>
      <c r="AIN21" s="54"/>
      <c r="AIO21" s="54"/>
      <c r="AIP21" s="54"/>
      <c r="AIQ21" s="54"/>
      <c r="AIR21" s="54"/>
      <c r="AIS21" s="54"/>
      <c r="AIT21" s="54"/>
      <c r="AIU21" s="54"/>
      <c r="AIV21" s="54"/>
      <c r="AIW21" s="54"/>
      <c r="AIX21" s="54"/>
      <c r="AIY21" s="54"/>
      <c r="AIZ21" s="54"/>
      <c r="AJA21" s="54"/>
      <c r="AJB21" s="54"/>
      <c r="AJC21" s="54"/>
      <c r="AJD21" s="54"/>
      <c r="AJE21" s="54"/>
      <c r="AJF21" s="54"/>
      <c r="AJG21" s="54"/>
      <c r="AJH21" s="54"/>
      <c r="AJI21" s="54"/>
      <c r="AJJ21" s="54"/>
      <c r="AJK21" s="54"/>
      <c r="AJL21" s="54"/>
      <c r="AJM21" s="54"/>
      <c r="AJN21" s="54"/>
      <c r="AJO21" s="54"/>
      <c r="AJP21" s="54"/>
      <c r="AJQ21" s="54"/>
      <c r="AJR21" s="54"/>
      <c r="AJS21" s="54"/>
      <c r="AJT21" s="54"/>
      <c r="AJU21" s="54"/>
      <c r="AJV21" s="54"/>
      <c r="AJW21" s="54"/>
      <c r="AJX21" s="54"/>
      <c r="AJY21" s="54"/>
      <c r="AJZ21" s="54"/>
      <c r="AKA21" s="54"/>
      <c r="AKB21" s="54"/>
      <c r="AKC21" s="54"/>
      <c r="AKD21" s="54"/>
      <c r="AKE21" s="54"/>
      <c r="AKF21" s="54"/>
      <c r="AKG21" s="54"/>
      <c r="AKH21" s="54"/>
      <c r="AKI21" s="54"/>
      <c r="AKJ21" s="54"/>
      <c r="AKK21" s="54"/>
      <c r="AKL21" s="54"/>
      <c r="AKM21" s="54"/>
      <c r="AKN21" s="54"/>
      <c r="AKO21" s="54"/>
      <c r="AKP21" s="54"/>
      <c r="AKQ21" s="54"/>
      <c r="AKR21" s="54"/>
      <c r="AKS21" s="54"/>
      <c r="AKT21" s="54"/>
      <c r="AKU21" s="54"/>
      <c r="AKV21" s="54"/>
      <c r="AKW21" s="54"/>
      <c r="AKX21" s="54"/>
      <c r="AKY21" s="54"/>
      <c r="AKZ21" s="54"/>
      <c r="ALA21" s="54"/>
      <c r="ALB21" s="54"/>
      <c r="ALC21" s="54"/>
      <c r="ALD21" s="54"/>
      <c r="ALE21" s="54"/>
      <c r="ALF21" s="54"/>
      <c r="ALG21" s="54"/>
      <c r="ALH21" s="54"/>
      <c r="ALI21" s="54"/>
      <c r="ALJ21" s="54"/>
      <c r="ALK21" s="54"/>
      <c r="ALL21" s="54"/>
      <c r="ALM21" s="54"/>
      <c r="ALN21" s="54"/>
      <c r="ALO21" s="54"/>
      <c r="ALP21" s="54"/>
      <c r="ALQ21" s="54"/>
      <c r="ALR21" s="54"/>
      <c r="ALS21" s="54"/>
      <c r="ALT21" s="54"/>
      <c r="ALU21" s="54"/>
      <c r="ALV21" s="54"/>
      <c r="ALW21" s="54"/>
      <c r="ALX21" s="54"/>
      <c r="ALY21" s="54"/>
      <c r="ALZ21" s="54"/>
      <c r="AMA21" s="54"/>
      <c r="AMB21" s="54"/>
      <c r="AMC21" s="54"/>
      <c r="AMD21" s="54"/>
      <c r="AME21" s="54"/>
      <c r="AMF21" s="54"/>
      <c r="AMG21" s="54"/>
      <c r="AMH21" s="54"/>
      <c r="AMI21" s="54"/>
      <c r="AMJ21" s="54"/>
    </row>
    <row r="22" spans="1:1024" ht="15.75" x14ac:dyDescent="0.25">
      <c r="A22" s="68" t="s">
        <v>93</v>
      </c>
      <c r="B22" s="69"/>
      <c r="C22" s="70"/>
      <c r="D22" s="54"/>
      <c r="E22" s="51"/>
      <c r="F22" s="52"/>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Y22" s="54"/>
      <c r="IZ22" s="54"/>
      <c r="JA22" s="54"/>
      <c r="JB22" s="54"/>
      <c r="JC22" s="54"/>
      <c r="JD22" s="54"/>
      <c r="JE22" s="54"/>
      <c r="JF22" s="54"/>
      <c r="JG22" s="54"/>
      <c r="JH22" s="54"/>
      <c r="JI22" s="54"/>
      <c r="JJ22" s="54"/>
      <c r="JK22" s="54"/>
      <c r="JL22" s="54"/>
      <c r="JM22" s="54"/>
      <c r="JN22" s="54"/>
      <c r="JO22" s="54"/>
      <c r="JP22" s="54"/>
      <c r="JQ22" s="54"/>
      <c r="JR22" s="54"/>
      <c r="JS22" s="54"/>
      <c r="JT22" s="54"/>
      <c r="JU22" s="54"/>
      <c r="JV22" s="54"/>
      <c r="JW22" s="54"/>
      <c r="JX22" s="54"/>
      <c r="JY22" s="54"/>
      <c r="JZ22" s="54"/>
      <c r="KA22" s="54"/>
      <c r="KB22" s="54"/>
      <c r="KC22" s="54"/>
      <c r="KD22" s="54"/>
      <c r="KE22" s="54"/>
      <c r="KF22" s="54"/>
      <c r="KG22" s="54"/>
      <c r="KH22" s="54"/>
      <c r="KI22" s="54"/>
      <c r="KJ22" s="54"/>
      <c r="KK22" s="54"/>
      <c r="KL22" s="54"/>
      <c r="KM22" s="54"/>
      <c r="KN22" s="54"/>
      <c r="KO22" s="54"/>
      <c r="KP22" s="54"/>
      <c r="KQ22" s="54"/>
      <c r="KR22" s="54"/>
      <c r="KS22" s="54"/>
      <c r="KT22" s="54"/>
      <c r="KU22" s="54"/>
      <c r="KV22" s="54"/>
      <c r="KW22" s="54"/>
      <c r="KX22" s="54"/>
      <c r="KY22" s="54"/>
      <c r="KZ22" s="54"/>
      <c r="LA22" s="54"/>
      <c r="LB22" s="54"/>
      <c r="LC22" s="54"/>
      <c r="LD22" s="54"/>
      <c r="LE22" s="54"/>
      <c r="LF22" s="54"/>
      <c r="LG22" s="54"/>
      <c r="LH22" s="54"/>
      <c r="LI22" s="54"/>
      <c r="LJ22" s="54"/>
      <c r="LK22" s="54"/>
      <c r="LL22" s="54"/>
      <c r="LM22" s="54"/>
      <c r="LN22" s="54"/>
      <c r="LO22" s="54"/>
      <c r="LP22" s="54"/>
      <c r="LQ22" s="54"/>
      <c r="LR22" s="54"/>
      <c r="LS22" s="54"/>
      <c r="LT22" s="54"/>
      <c r="LU22" s="54"/>
      <c r="LV22" s="54"/>
      <c r="LW22" s="54"/>
      <c r="LX22" s="54"/>
      <c r="LY22" s="54"/>
      <c r="LZ22" s="54"/>
      <c r="MA22" s="54"/>
      <c r="MB22" s="54"/>
      <c r="MC22" s="54"/>
      <c r="MD22" s="54"/>
      <c r="ME22" s="54"/>
      <c r="MF22" s="54"/>
      <c r="MG22" s="54"/>
      <c r="MH22" s="54"/>
      <c r="MI22" s="54"/>
      <c r="MJ22" s="54"/>
      <c r="MK22" s="54"/>
      <c r="ML22" s="54"/>
      <c r="MM22" s="54"/>
      <c r="MN22" s="54"/>
      <c r="MO22" s="54"/>
      <c r="MP22" s="54"/>
      <c r="MQ22" s="54"/>
      <c r="MR22" s="54"/>
      <c r="MS22" s="54"/>
      <c r="MT22" s="54"/>
      <c r="MU22" s="54"/>
      <c r="MV22" s="54"/>
      <c r="MW22" s="54"/>
      <c r="MX22" s="54"/>
      <c r="MY22" s="54"/>
      <c r="MZ22" s="54"/>
      <c r="NA22" s="54"/>
      <c r="NB22" s="54"/>
      <c r="NC22" s="54"/>
      <c r="ND22" s="54"/>
      <c r="NE22" s="54"/>
      <c r="NF22" s="54"/>
      <c r="NG22" s="54"/>
      <c r="NH22" s="54"/>
      <c r="NI22" s="54"/>
      <c r="NJ22" s="54"/>
      <c r="NK22" s="54"/>
      <c r="NL22" s="54"/>
      <c r="NM22" s="54"/>
      <c r="NN22" s="54"/>
      <c r="NO22" s="54"/>
      <c r="NP22" s="54"/>
      <c r="NQ22" s="54"/>
      <c r="NR22" s="54"/>
      <c r="NS22" s="54"/>
      <c r="NT22" s="54"/>
      <c r="NU22" s="54"/>
      <c r="NV22" s="54"/>
      <c r="NW22" s="54"/>
      <c r="NX22" s="54"/>
      <c r="NY22" s="54"/>
      <c r="NZ22" s="54"/>
      <c r="OA22" s="54"/>
      <c r="OB22" s="54"/>
      <c r="OC22" s="54"/>
      <c r="OD22" s="54"/>
      <c r="OE22" s="54"/>
      <c r="OF22" s="54"/>
      <c r="OG22" s="54"/>
      <c r="OH22" s="54"/>
      <c r="OI22" s="54"/>
      <c r="OJ22" s="54"/>
      <c r="OK22" s="54"/>
      <c r="OL22" s="54"/>
      <c r="OM22" s="54"/>
      <c r="ON22" s="54"/>
      <c r="OO22" s="54"/>
      <c r="OP22" s="54"/>
      <c r="OQ22" s="54"/>
      <c r="OR22" s="54"/>
      <c r="OS22" s="54"/>
      <c r="OT22" s="54"/>
      <c r="OU22" s="54"/>
      <c r="OV22" s="54"/>
      <c r="OW22" s="54"/>
      <c r="OX22" s="54"/>
      <c r="OY22" s="54"/>
      <c r="OZ22" s="54"/>
      <c r="PA22" s="54"/>
      <c r="PB22" s="54"/>
      <c r="PC22" s="54"/>
      <c r="PD22" s="54"/>
      <c r="PE22" s="54"/>
      <c r="PF22" s="54"/>
      <c r="PG22" s="54"/>
      <c r="PH22" s="54"/>
      <c r="PI22" s="54"/>
      <c r="PJ22" s="54"/>
      <c r="PK22" s="54"/>
      <c r="PL22" s="54"/>
      <c r="PM22" s="54"/>
      <c r="PN22" s="54"/>
      <c r="PO22" s="54"/>
      <c r="PP22" s="54"/>
      <c r="PQ22" s="54"/>
      <c r="PR22" s="54"/>
      <c r="PS22" s="54"/>
      <c r="PT22" s="54"/>
      <c r="PU22" s="54"/>
      <c r="PV22" s="54"/>
      <c r="PW22" s="54"/>
      <c r="PX22" s="54"/>
      <c r="PY22" s="54"/>
      <c r="PZ22" s="54"/>
      <c r="QA22" s="54"/>
      <c r="QB22" s="54"/>
      <c r="QC22" s="54"/>
      <c r="QD22" s="54"/>
      <c r="QE22" s="54"/>
      <c r="QF22" s="54"/>
      <c r="QG22" s="54"/>
      <c r="QH22" s="54"/>
      <c r="QI22" s="54"/>
      <c r="QJ22" s="54"/>
      <c r="QK22" s="54"/>
      <c r="QL22" s="54"/>
      <c r="QM22" s="54"/>
      <c r="QN22" s="54"/>
      <c r="QO22" s="54"/>
      <c r="QP22" s="54"/>
      <c r="QQ22" s="54"/>
      <c r="QR22" s="54"/>
      <c r="QS22" s="54"/>
      <c r="QT22" s="54"/>
      <c r="QU22" s="54"/>
      <c r="QV22" s="54"/>
      <c r="QW22" s="54"/>
      <c r="QX22" s="54"/>
      <c r="QY22" s="54"/>
      <c r="QZ22" s="54"/>
      <c r="RA22" s="54"/>
      <c r="RB22" s="54"/>
      <c r="RC22" s="54"/>
      <c r="RD22" s="54"/>
      <c r="RE22" s="54"/>
      <c r="RF22" s="54"/>
      <c r="RG22" s="54"/>
      <c r="RH22" s="54"/>
      <c r="RI22" s="54"/>
      <c r="RJ22" s="54"/>
      <c r="RK22" s="54"/>
      <c r="RL22" s="54"/>
      <c r="RM22" s="54"/>
      <c r="RN22" s="54"/>
      <c r="RO22" s="54"/>
      <c r="RP22" s="54"/>
      <c r="RQ22" s="54"/>
      <c r="RR22" s="54"/>
      <c r="RS22" s="54"/>
      <c r="RT22" s="54"/>
      <c r="RU22" s="54"/>
      <c r="RV22" s="54"/>
      <c r="RW22" s="54"/>
      <c r="RX22" s="54"/>
      <c r="RY22" s="54"/>
      <c r="RZ22" s="54"/>
      <c r="SA22" s="54"/>
      <c r="SB22" s="54"/>
      <c r="SC22" s="54"/>
      <c r="SD22" s="54"/>
      <c r="SE22" s="54"/>
      <c r="SF22" s="54"/>
      <c r="SG22" s="54"/>
      <c r="SH22" s="54"/>
      <c r="SI22" s="54"/>
      <c r="SJ22" s="54"/>
      <c r="SK22" s="54"/>
      <c r="SL22" s="54"/>
      <c r="SM22" s="54"/>
      <c r="SN22" s="54"/>
      <c r="SO22" s="54"/>
      <c r="SP22" s="54"/>
      <c r="SQ22" s="54"/>
      <c r="SR22" s="54"/>
      <c r="SS22" s="54"/>
      <c r="ST22" s="54"/>
      <c r="SU22" s="54"/>
      <c r="SV22" s="54"/>
      <c r="SW22" s="54"/>
      <c r="SX22" s="54"/>
      <c r="SY22" s="54"/>
      <c r="SZ22" s="54"/>
      <c r="TA22" s="54"/>
      <c r="TB22" s="54"/>
      <c r="TC22" s="54"/>
      <c r="TD22" s="54"/>
      <c r="TE22" s="54"/>
      <c r="TF22" s="54"/>
      <c r="TG22" s="54"/>
      <c r="TH22" s="54"/>
      <c r="TI22" s="54"/>
      <c r="TJ22" s="54"/>
      <c r="TK22" s="54"/>
      <c r="TL22" s="54"/>
      <c r="TM22" s="54"/>
      <c r="TN22" s="54"/>
      <c r="TO22" s="54"/>
      <c r="TP22" s="54"/>
      <c r="TQ22" s="54"/>
      <c r="TR22" s="54"/>
      <c r="TS22" s="54"/>
      <c r="TT22" s="54"/>
      <c r="TU22" s="54"/>
      <c r="TV22" s="54"/>
      <c r="TW22" s="54"/>
      <c r="TX22" s="54"/>
      <c r="TY22" s="54"/>
      <c r="TZ22" s="54"/>
      <c r="UA22" s="54"/>
      <c r="UB22" s="54"/>
      <c r="UC22" s="54"/>
      <c r="UD22" s="54"/>
      <c r="UE22" s="54"/>
      <c r="UF22" s="54"/>
      <c r="UG22" s="54"/>
      <c r="UH22" s="54"/>
      <c r="UI22" s="54"/>
      <c r="UJ22" s="54"/>
      <c r="UK22" s="54"/>
      <c r="UL22" s="54"/>
      <c r="UM22" s="54"/>
      <c r="UN22" s="54"/>
      <c r="UO22" s="54"/>
      <c r="UP22" s="54"/>
      <c r="UQ22" s="54"/>
      <c r="UR22" s="54"/>
      <c r="US22" s="54"/>
      <c r="UT22" s="54"/>
      <c r="UU22" s="54"/>
      <c r="UV22" s="54"/>
      <c r="UW22" s="54"/>
      <c r="UX22" s="54"/>
      <c r="UY22" s="54"/>
      <c r="UZ22" s="54"/>
      <c r="VA22" s="54"/>
      <c r="VB22" s="54"/>
      <c r="VC22" s="54"/>
      <c r="VD22" s="54"/>
      <c r="VE22" s="54"/>
      <c r="VF22" s="54"/>
      <c r="VG22" s="54"/>
      <c r="VH22" s="54"/>
      <c r="VI22" s="54"/>
      <c r="VJ22" s="54"/>
      <c r="VK22" s="54"/>
      <c r="VL22" s="54"/>
      <c r="VM22" s="54"/>
      <c r="VN22" s="54"/>
      <c r="VO22" s="54"/>
      <c r="VP22" s="54"/>
      <c r="VQ22" s="54"/>
      <c r="VR22" s="54"/>
      <c r="VS22" s="54"/>
      <c r="VT22" s="54"/>
      <c r="VU22" s="54"/>
      <c r="VV22" s="54"/>
      <c r="VW22" s="54"/>
      <c r="VX22" s="54"/>
      <c r="VY22" s="54"/>
      <c r="VZ22" s="54"/>
      <c r="WA22" s="54"/>
      <c r="WB22" s="54"/>
      <c r="WC22" s="54"/>
      <c r="WD22" s="54"/>
      <c r="WE22" s="54"/>
      <c r="WF22" s="54"/>
      <c r="WG22" s="54"/>
      <c r="WH22" s="54"/>
      <c r="WI22" s="54"/>
      <c r="WJ22" s="54"/>
      <c r="WK22" s="54"/>
      <c r="WL22" s="54"/>
      <c r="WM22" s="54"/>
      <c r="WN22" s="54"/>
      <c r="WO22" s="54"/>
      <c r="WP22" s="54"/>
      <c r="WQ22" s="54"/>
      <c r="WR22" s="54"/>
      <c r="WS22" s="54"/>
      <c r="WT22" s="54"/>
      <c r="WU22" s="54"/>
      <c r="WV22" s="54"/>
      <c r="WW22" s="54"/>
      <c r="WX22" s="54"/>
      <c r="WY22" s="54"/>
      <c r="WZ22" s="54"/>
      <c r="XA22" s="54"/>
      <c r="XB22" s="54"/>
      <c r="XC22" s="54"/>
      <c r="XD22" s="54"/>
      <c r="XE22" s="54"/>
      <c r="XF22" s="54"/>
      <c r="XG22" s="54"/>
      <c r="XH22" s="54"/>
      <c r="XI22" s="54"/>
      <c r="XJ22" s="54"/>
      <c r="XK22" s="54"/>
      <c r="XL22" s="54"/>
      <c r="XM22" s="54"/>
      <c r="XN22" s="54"/>
      <c r="XO22" s="54"/>
      <c r="XP22" s="54"/>
      <c r="XQ22" s="54"/>
      <c r="XR22" s="54"/>
      <c r="XS22" s="54"/>
      <c r="XT22" s="54"/>
      <c r="XU22" s="54"/>
      <c r="XV22" s="54"/>
      <c r="XW22" s="54"/>
      <c r="XX22" s="54"/>
      <c r="XY22" s="54"/>
      <c r="XZ22" s="54"/>
      <c r="YA22" s="54"/>
      <c r="YB22" s="54"/>
      <c r="YC22" s="54"/>
      <c r="YD22" s="54"/>
      <c r="YE22" s="54"/>
      <c r="YF22" s="54"/>
      <c r="YG22" s="54"/>
      <c r="YH22" s="54"/>
      <c r="YI22" s="54"/>
      <c r="YJ22" s="54"/>
      <c r="YK22" s="54"/>
      <c r="YL22" s="54"/>
      <c r="YM22" s="54"/>
      <c r="YN22" s="54"/>
      <c r="YO22" s="54"/>
      <c r="YP22" s="54"/>
      <c r="YQ22" s="54"/>
      <c r="YR22" s="54"/>
      <c r="YS22" s="54"/>
      <c r="YT22" s="54"/>
      <c r="YU22" s="54"/>
      <c r="YV22" s="54"/>
      <c r="YW22" s="54"/>
      <c r="YX22" s="54"/>
      <c r="YY22" s="54"/>
      <c r="YZ22" s="54"/>
      <c r="ZA22" s="54"/>
      <c r="ZB22" s="54"/>
      <c r="ZC22" s="54"/>
      <c r="ZD22" s="54"/>
      <c r="ZE22" s="54"/>
      <c r="ZF22" s="54"/>
      <c r="ZG22" s="54"/>
      <c r="ZH22" s="54"/>
      <c r="ZI22" s="54"/>
      <c r="ZJ22" s="54"/>
      <c r="ZK22" s="54"/>
      <c r="ZL22" s="54"/>
      <c r="ZM22" s="54"/>
      <c r="ZN22" s="54"/>
      <c r="ZO22" s="54"/>
      <c r="ZP22" s="54"/>
      <c r="ZQ22" s="54"/>
      <c r="ZR22" s="54"/>
      <c r="ZS22" s="54"/>
      <c r="ZT22" s="54"/>
      <c r="ZU22" s="54"/>
      <c r="ZV22" s="54"/>
      <c r="ZW22" s="54"/>
      <c r="ZX22" s="54"/>
      <c r="ZY22" s="54"/>
      <c r="ZZ22" s="54"/>
      <c r="AAA22" s="54"/>
      <c r="AAB22" s="54"/>
      <c r="AAC22" s="54"/>
      <c r="AAD22" s="54"/>
      <c r="AAE22" s="54"/>
      <c r="AAF22" s="54"/>
      <c r="AAG22" s="54"/>
      <c r="AAH22" s="54"/>
      <c r="AAI22" s="54"/>
      <c r="AAJ22" s="54"/>
      <c r="AAK22" s="54"/>
      <c r="AAL22" s="54"/>
      <c r="AAM22" s="54"/>
      <c r="AAN22" s="54"/>
      <c r="AAO22" s="54"/>
      <c r="AAP22" s="54"/>
      <c r="AAQ22" s="54"/>
      <c r="AAR22" s="54"/>
      <c r="AAS22" s="54"/>
      <c r="AAT22" s="54"/>
      <c r="AAU22" s="54"/>
      <c r="AAV22" s="54"/>
      <c r="AAW22" s="54"/>
      <c r="AAX22" s="54"/>
      <c r="AAY22" s="54"/>
      <c r="AAZ22" s="54"/>
      <c r="ABA22" s="54"/>
      <c r="ABB22" s="54"/>
      <c r="ABC22" s="54"/>
      <c r="ABD22" s="54"/>
      <c r="ABE22" s="54"/>
      <c r="ABF22" s="54"/>
      <c r="ABG22" s="54"/>
      <c r="ABH22" s="54"/>
      <c r="ABI22" s="54"/>
      <c r="ABJ22" s="54"/>
      <c r="ABK22" s="54"/>
      <c r="ABL22" s="54"/>
      <c r="ABM22" s="54"/>
      <c r="ABN22" s="54"/>
      <c r="ABO22" s="54"/>
      <c r="ABP22" s="54"/>
      <c r="ABQ22" s="54"/>
      <c r="ABR22" s="54"/>
      <c r="ABS22" s="54"/>
      <c r="ABT22" s="54"/>
      <c r="ABU22" s="54"/>
      <c r="ABV22" s="54"/>
      <c r="ABW22" s="54"/>
      <c r="ABX22" s="54"/>
      <c r="ABY22" s="54"/>
      <c r="ABZ22" s="54"/>
      <c r="ACA22" s="54"/>
      <c r="ACB22" s="54"/>
      <c r="ACC22" s="54"/>
      <c r="ACD22" s="54"/>
      <c r="ACE22" s="54"/>
      <c r="ACF22" s="54"/>
      <c r="ACG22" s="54"/>
      <c r="ACH22" s="54"/>
      <c r="ACI22" s="54"/>
      <c r="ACJ22" s="54"/>
      <c r="ACK22" s="54"/>
      <c r="ACL22" s="54"/>
      <c r="ACM22" s="54"/>
      <c r="ACN22" s="54"/>
      <c r="ACO22" s="54"/>
      <c r="ACP22" s="54"/>
      <c r="ACQ22" s="54"/>
      <c r="ACR22" s="54"/>
      <c r="ACS22" s="54"/>
      <c r="ACT22" s="54"/>
      <c r="ACU22" s="54"/>
      <c r="ACV22" s="54"/>
      <c r="ACW22" s="54"/>
      <c r="ACX22" s="54"/>
      <c r="ACY22" s="54"/>
      <c r="ACZ22" s="54"/>
      <c r="ADA22" s="54"/>
      <c r="ADB22" s="54"/>
      <c r="ADC22" s="54"/>
      <c r="ADD22" s="54"/>
      <c r="ADE22" s="54"/>
      <c r="ADF22" s="54"/>
      <c r="ADG22" s="54"/>
      <c r="ADH22" s="54"/>
      <c r="ADI22" s="54"/>
      <c r="ADJ22" s="54"/>
      <c r="ADK22" s="54"/>
      <c r="ADL22" s="54"/>
      <c r="ADM22" s="54"/>
      <c r="ADN22" s="54"/>
      <c r="ADO22" s="54"/>
      <c r="ADP22" s="54"/>
      <c r="ADQ22" s="54"/>
      <c r="ADR22" s="54"/>
      <c r="ADS22" s="54"/>
      <c r="ADT22" s="54"/>
      <c r="ADU22" s="54"/>
      <c r="ADV22" s="54"/>
      <c r="ADW22" s="54"/>
      <c r="ADX22" s="54"/>
      <c r="ADY22" s="54"/>
      <c r="ADZ22" s="54"/>
      <c r="AEA22" s="54"/>
      <c r="AEB22" s="54"/>
      <c r="AEC22" s="54"/>
      <c r="AED22" s="54"/>
      <c r="AEE22" s="54"/>
      <c r="AEF22" s="54"/>
      <c r="AEG22" s="54"/>
      <c r="AEH22" s="54"/>
      <c r="AEI22" s="54"/>
      <c r="AEJ22" s="54"/>
      <c r="AEK22" s="54"/>
      <c r="AEL22" s="54"/>
      <c r="AEM22" s="54"/>
      <c r="AEN22" s="54"/>
      <c r="AEO22" s="54"/>
      <c r="AEP22" s="54"/>
      <c r="AEQ22" s="54"/>
      <c r="AER22" s="54"/>
      <c r="AES22" s="54"/>
      <c r="AET22" s="54"/>
      <c r="AEU22" s="54"/>
      <c r="AEV22" s="54"/>
      <c r="AEW22" s="54"/>
      <c r="AEX22" s="54"/>
      <c r="AEY22" s="54"/>
      <c r="AEZ22" s="54"/>
      <c r="AFA22" s="54"/>
      <c r="AFB22" s="54"/>
      <c r="AFC22" s="54"/>
      <c r="AFD22" s="54"/>
      <c r="AFE22" s="54"/>
      <c r="AFF22" s="54"/>
      <c r="AFG22" s="54"/>
      <c r="AFH22" s="54"/>
      <c r="AFI22" s="54"/>
      <c r="AFJ22" s="54"/>
      <c r="AFK22" s="54"/>
      <c r="AFL22" s="54"/>
      <c r="AFM22" s="54"/>
      <c r="AFN22" s="54"/>
      <c r="AFO22" s="54"/>
      <c r="AFP22" s="54"/>
      <c r="AFQ22" s="54"/>
      <c r="AFR22" s="54"/>
      <c r="AFS22" s="54"/>
      <c r="AFT22" s="54"/>
      <c r="AFU22" s="54"/>
      <c r="AFV22" s="54"/>
      <c r="AFW22" s="54"/>
      <c r="AFX22" s="54"/>
      <c r="AFY22" s="54"/>
      <c r="AFZ22" s="54"/>
      <c r="AGA22" s="54"/>
      <c r="AGB22" s="54"/>
      <c r="AGC22" s="54"/>
      <c r="AGD22" s="54"/>
      <c r="AGE22" s="54"/>
      <c r="AGF22" s="54"/>
      <c r="AGG22" s="54"/>
      <c r="AGH22" s="54"/>
      <c r="AGI22" s="54"/>
      <c r="AGJ22" s="54"/>
      <c r="AGK22" s="54"/>
      <c r="AGL22" s="54"/>
      <c r="AGM22" s="54"/>
      <c r="AGN22" s="54"/>
      <c r="AGO22" s="54"/>
      <c r="AGP22" s="54"/>
      <c r="AGQ22" s="54"/>
      <c r="AGR22" s="54"/>
      <c r="AGS22" s="54"/>
      <c r="AGT22" s="54"/>
      <c r="AGU22" s="54"/>
      <c r="AGV22" s="54"/>
      <c r="AGW22" s="54"/>
      <c r="AGX22" s="54"/>
      <c r="AGY22" s="54"/>
      <c r="AGZ22" s="54"/>
      <c r="AHA22" s="54"/>
      <c r="AHB22" s="54"/>
      <c r="AHC22" s="54"/>
      <c r="AHD22" s="54"/>
      <c r="AHE22" s="54"/>
      <c r="AHF22" s="54"/>
      <c r="AHG22" s="54"/>
      <c r="AHH22" s="54"/>
      <c r="AHI22" s="54"/>
      <c r="AHJ22" s="54"/>
      <c r="AHK22" s="54"/>
      <c r="AHL22" s="54"/>
      <c r="AHM22" s="54"/>
      <c r="AHN22" s="54"/>
      <c r="AHO22" s="54"/>
      <c r="AHP22" s="54"/>
      <c r="AHQ22" s="54"/>
      <c r="AHR22" s="54"/>
      <c r="AHS22" s="54"/>
      <c r="AHT22" s="54"/>
      <c r="AHU22" s="54"/>
      <c r="AHV22" s="54"/>
      <c r="AHW22" s="54"/>
      <c r="AHX22" s="54"/>
      <c r="AHY22" s="54"/>
      <c r="AHZ22" s="54"/>
      <c r="AIA22" s="54"/>
      <c r="AIB22" s="54"/>
      <c r="AIC22" s="54"/>
      <c r="AID22" s="54"/>
      <c r="AIE22" s="54"/>
      <c r="AIF22" s="54"/>
      <c r="AIG22" s="54"/>
      <c r="AIH22" s="54"/>
      <c r="AII22" s="54"/>
      <c r="AIJ22" s="54"/>
      <c r="AIK22" s="54"/>
      <c r="AIL22" s="54"/>
      <c r="AIM22" s="54"/>
      <c r="AIN22" s="54"/>
      <c r="AIO22" s="54"/>
      <c r="AIP22" s="54"/>
      <c r="AIQ22" s="54"/>
      <c r="AIR22" s="54"/>
      <c r="AIS22" s="54"/>
      <c r="AIT22" s="54"/>
      <c r="AIU22" s="54"/>
      <c r="AIV22" s="54"/>
      <c r="AIW22" s="54"/>
      <c r="AIX22" s="54"/>
      <c r="AIY22" s="54"/>
      <c r="AIZ22" s="54"/>
      <c r="AJA22" s="54"/>
      <c r="AJB22" s="54"/>
      <c r="AJC22" s="54"/>
      <c r="AJD22" s="54"/>
      <c r="AJE22" s="54"/>
      <c r="AJF22" s="54"/>
      <c r="AJG22" s="54"/>
      <c r="AJH22" s="54"/>
      <c r="AJI22" s="54"/>
      <c r="AJJ22" s="54"/>
      <c r="AJK22" s="54"/>
      <c r="AJL22" s="54"/>
      <c r="AJM22" s="54"/>
      <c r="AJN22" s="54"/>
      <c r="AJO22" s="54"/>
      <c r="AJP22" s="54"/>
      <c r="AJQ22" s="54"/>
      <c r="AJR22" s="54"/>
      <c r="AJS22" s="54"/>
      <c r="AJT22" s="54"/>
      <c r="AJU22" s="54"/>
      <c r="AJV22" s="54"/>
      <c r="AJW22" s="54"/>
      <c r="AJX22" s="54"/>
      <c r="AJY22" s="54"/>
      <c r="AJZ22" s="54"/>
      <c r="AKA22" s="54"/>
      <c r="AKB22" s="54"/>
      <c r="AKC22" s="54"/>
      <c r="AKD22" s="54"/>
      <c r="AKE22" s="54"/>
      <c r="AKF22" s="54"/>
      <c r="AKG22" s="54"/>
      <c r="AKH22" s="54"/>
      <c r="AKI22" s="54"/>
      <c r="AKJ22" s="54"/>
      <c r="AKK22" s="54"/>
      <c r="AKL22" s="54"/>
      <c r="AKM22" s="54"/>
      <c r="AKN22" s="54"/>
      <c r="AKO22" s="54"/>
      <c r="AKP22" s="54"/>
      <c r="AKQ22" s="54"/>
      <c r="AKR22" s="54"/>
      <c r="AKS22" s="54"/>
      <c r="AKT22" s="54"/>
      <c r="AKU22" s="54"/>
      <c r="AKV22" s="54"/>
      <c r="AKW22" s="54"/>
      <c r="AKX22" s="54"/>
      <c r="AKY22" s="54"/>
      <c r="AKZ22" s="54"/>
      <c r="ALA22" s="54"/>
      <c r="ALB22" s="54"/>
      <c r="ALC22" s="54"/>
      <c r="ALD22" s="54"/>
      <c r="ALE22" s="54"/>
      <c r="ALF22" s="54"/>
      <c r="ALG22" s="54"/>
      <c r="ALH22" s="54"/>
      <c r="ALI22" s="54"/>
      <c r="ALJ22" s="54"/>
      <c r="ALK22" s="54"/>
      <c r="ALL22" s="54"/>
      <c r="ALM22" s="54"/>
      <c r="ALN22" s="54"/>
      <c r="ALO22" s="54"/>
      <c r="ALP22" s="54"/>
      <c r="ALQ22" s="54"/>
      <c r="ALR22" s="54"/>
      <c r="ALS22" s="54"/>
      <c r="ALT22" s="54"/>
      <c r="ALU22" s="54"/>
      <c r="ALV22" s="54"/>
      <c r="ALW22" s="54"/>
      <c r="ALX22" s="54"/>
      <c r="ALY22" s="54"/>
      <c r="ALZ22" s="54"/>
      <c r="AMA22" s="54"/>
      <c r="AMB22" s="54"/>
      <c r="AMC22" s="54"/>
      <c r="AMD22" s="54"/>
      <c r="AME22" s="54"/>
      <c r="AMF22" s="54"/>
      <c r="AMG22" s="54"/>
      <c r="AMH22" s="54"/>
      <c r="AMI22" s="54"/>
      <c r="AMJ22" s="54"/>
    </row>
    <row r="23" spans="1:1024" ht="15.75" x14ac:dyDescent="0.25">
      <c r="A23" s="68" t="s">
        <v>93</v>
      </c>
      <c r="B23" s="69"/>
      <c r="C23" s="70"/>
      <c r="D23" s="54"/>
      <c r="E23" s="51"/>
      <c r="F23" s="52"/>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Y23" s="54"/>
      <c r="IZ23" s="54"/>
      <c r="JA23" s="54"/>
      <c r="JB23" s="54"/>
      <c r="JC23" s="54"/>
      <c r="JD23" s="54"/>
      <c r="JE23" s="54"/>
      <c r="JF23" s="54"/>
      <c r="JG23" s="54"/>
      <c r="JH23" s="54"/>
      <c r="JI23" s="54"/>
      <c r="JJ23" s="54"/>
      <c r="JK23" s="54"/>
      <c r="JL23" s="54"/>
      <c r="JM23" s="54"/>
      <c r="JN23" s="54"/>
      <c r="JO23" s="54"/>
      <c r="JP23" s="54"/>
      <c r="JQ23" s="54"/>
      <c r="JR23" s="54"/>
      <c r="JS23" s="54"/>
      <c r="JT23" s="54"/>
      <c r="JU23" s="54"/>
      <c r="JV23" s="54"/>
      <c r="JW23" s="54"/>
      <c r="JX23" s="54"/>
      <c r="JY23" s="54"/>
      <c r="JZ23" s="54"/>
      <c r="KA23" s="54"/>
      <c r="KB23" s="54"/>
      <c r="KC23" s="54"/>
      <c r="KD23" s="54"/>
      <c r="KE23" s="54"/>
      <c r="KF23" s="54"/>
      <c r="KG23" s="54"/>
      <c r="KH23" s="54"/>
      <c r="KI23" s="54"/>
      <c r="KJ23" s="54"/>
      <c r="KK23" s="54"/>
      <c r="KL23" s="54"/>
      <c r="KM23" s="54"/>
      <c r="KN23" s="54"/>
      <c r="KO23" s="54"/>
      <c r="KP23" s="54"/>
      <c r="KQ23" s="54"/>
      <c r="KR23" s="54"/>
      <c r="KS23" s="54"/>
      <c r="KT23" s="54"/>
      <c r="KU23" s="54"/>
      <c r="KV23" s="54"/>
      <c r="KW23" s="54"/>
      <c r="KX23" s="54"/>
      <c r="KY23" s="54"/>
      <c r="KZ23" s="54"/>
      <c r="LA23" s="54"/>
      <c r="LB23" s="54"/>
      <c r="LC23" s="54"/>
      <c r="LD23" s="54"/>
      <c r="LE23" s="54"/>
      <c r="LF23" s="54"/>
      <c r="LG23" s="54"/>
      <c r="LH23" s="54"/>
      <c r="LI23" s="54"/>
      <c r="LJ23" s="54"/>
      <c r="LK23" s="54"/>
      <c r="LL23" s="54"/>
      <c r="LM23" s="54"/>
      <c r="LN23" s="54"/>
      <c r="LO23" s="54"/>
      <c r="LP23" s="54"/>
      <c r="LQ23" s="54"/>
      <c r="LR23" s="54"/>
      <c r="LS23" s="54"/>
      <c r="LT23" s="54"/>
      <c r="LU23" s="54"/>
      <c r="LV23" s="54"/>
      <c r="LW23" s="54"/>
      <c r="LX23" s="54"/>
      <c r="LY23" s="54"/>
      <c r="LZ23" s="54"/>
      <c r="MA23" s="54"/>
      <c r="MB23" s="54"/>
      <c r="MC23" s="54"/>
      <c r="MD23" s="54"/>
      <c r="ME23" s="54"/>
      <c r="MF23" s="54"/>
      <c r="MG23" s="54"/>
      <c r="MH23" s="54"/>
      <c r="MI23" s="54"/>
      <c r="MJ23" s="54"/>
      <c r="MK23" s="54"/>
      <c r="ML23" s="54"/>
      <c r="MM23" s="54"/>
      <c r="MN23" s="54"/>
      <c r="MO23" s="54"/>
      <c r="MP23" s="54"/>
      <c r="MQ23" s="54"/>
      <c r="MR23" s="54"/>
      <c r="MS23" s="54"/>
      <c r="MT23" s="54"/>
      <c r="MU23" s="54"/>
      <c r="MV23" s="54"/>
      <c r="MW23" s="54"/>
      <c r="MX23" s="54"/>
      <c r="MY23" s="54"/>
      <c r="MZ23" s="54"/>
      <c r="NA23" s="54"/>
      <c r="NB23" s="54"/>
      <c r="NC23" s="54"/>
      <c r="ND23" s="54"/>
      <c r="NE23" s="54"/>
      <c r="NF23" s="54"/>
      <c r="NG23" s="54"/>
      <c r="NH23" s="54"/>
      <c r="NI23" s="54"/>
      <c r="NJ23" s="54"/>
      <c r="NK23" s="54"/>
      <c r="NL23" s="54"/>
      <c r="NM23" s="54"/>
      <c r="NN23" s="54"/>
      <c r="NO23" s="54"/>
      <c r="NP23" s="54"/>
      <c r="NQ23" s="54"/>
      <c r="NR23" s="54"/>
      <c r="NS23" s="54"/>
      <c r="NT23" s="54"/>
      <c r="NU23" s="54"/>
      <c r="NV23" s="54"/>
      <c r="NW23" s="54"/>
      <c r="NX23" s="54"/>
      <c r="NY23" s="54"/>
      <c r="NZ23" s="54"/>
      <c r="OA23" s="54"/>
      <c r="OB23" s="54"/>
      <c r="OC23" s="54"/>
      <c r="OD23" s="54"/>
      <c r="OE23" s="54"/>
      <c r="OF23" s="54"/>
      <c r="OG23" s="54"/>
      <c r="OH23" s="54"/>
      <c r="OI23" s="54"/>
      <c r="OJ23" s="54"/>
      <c r="OK23" s="54"/>
      <c r="OL23" s="54"/>
      <c r="OM23" s="54"/>
      <c r="ON23" s="54"/>
      <c r="OO23" s="54"/>
      <c r="OP23" s="54"/>
      <c r="OQ23" s="54"/>
      <c r="OR23" s="54"/>
      <c r="OS23" s="54"/>
      <c r="OT23" s="54"/>
      <c r="OU23" s="54"/>
      <c r="OV23" s="54"/>
      <c r="OW23" s="54"/>
      <c r="OX23" s="54"/>
      <c r="OY23" s="54"/>
      <c r="OZ23" s="54"/>
      <c r="PA23" s="54"/>
      <c r="PB23" s="54"/>
      <c r="PC23" s="54"/>
      <c r="PD23" s="54"/>
      <c r="PE23" s="54"/>
      <c r="PF23" s="54"/>
      <c r="PG23" s="54"/>
      <c r="PH23" s="54"/>
      <c r="PI23" s="54"/>
      <c r="PJ23" s="54"/>
      <c r="PK23" s="54"/>
      <c r="PL23" s="54"/>
      <c r="PM23" s="54"/>
      <c r="PN23" s="54"/>
      <c r="PO23" s="54"/>
      <c r="PP23" s="54"/>
      <c r="PQ23" s="54"/>
      <c r="PR23" s="54"/>
      <c r="PS23" s="54"/>
      <c r="PT23" s="54"/>
      <c r="PU23" s="54"/>
      <c r="PV23" s="54"/>
      <c r="PW23" s="54"/>
      <c r="PX23" s="54"/>
      <c r="PY23" s="54"/>
      <c r="PZ23" s="54"/>
      <c r="QA23" s="54"/>
      <c r="QB23" s="54"/>
      <c r="QC23" s="54"/>
      <c r="QD23" s="54"/>
      <c r="QE23" s="54"/>
      <c r="QF23" s="54"/>
      <c r="QG23" s="54"/>
      <c r="QH23" s="54"/>
      <c r="QI23" s="54"/>
      <c r="QJ23" s="54"/>
      <c r="QK23" s="54"/>
      <c r="QL23" s="54"/>
      <c r="QM23" s="54"/>
      <c r="QN23" s="54"/>
      <c r="QO23" s="54"/>
      <c r="QP23" s="54"/>
      <c r="QQ23" s="54"/>
      <c r="QR23" s="54"/>
      <c r="QS23" s="54"/>
      <c r="QT23" s="54"/>
      <c r="QU23" s="54"/>
      <c r="QV23" s="54"/>
      <c r="QW23" s="54"/>
      <c r="QX23" s="54"/>
      <c r="QY23" s="54"/>
      <c r="QZ23" s="54"/>
      <c r="RA23" s="54"/>
      <c r="RB23" s="54"/>
      <c r="RC23" s="54"/>
      <c r="RD23" s="54"/>
      <c r="RE23" s="54"/>
      <c r="RF23" s="54"/>
      <c r="RG23" s="54"/>
      <c r="RH23" s="54"/>
      <c r="RI23" s="54"/>
      <c r="RJ23" s="54"/>
      <c r="RK23" s="54"/>
      <c r="RL23" s="54"/>
      <c r="RM23" s="54"/>
      <c r="RN23" s="54"/>
      <c r="RO23" s="54"/>
      <c r="RP23" s="54"/>
      <c r="RQ23" s="54"/>
      <c r="RR23" s="54"/>
      <c r="RS23" s="54"/>
      <c r="RT23" s="54"/>
      <c r="RU23" s="54"/>
      <c r="RV23" s="54"/>
      <c r="RW23" s="54"/>
      <c r="RX23" s="54"/>
      <c r="RY23" s="54"/>
      <c r="RZ23" s="54"/>
      <c r="SA23" s="54"/>
      <c r="SB23" s="54"/>
      <c r="SC23" s="54"/>
      <c r="SD23" s="54"/>
      <c r="SE23" s="54"/>
      <c r="SF23" s="54"/>
      <c r="SG23" s="54"/>
      <c r="SH23" s="54"/>
      <c r="SI23" s="54"/>
      <c r="SJ23" s="54"/>
      <c r="SK23" s="54"/>
      <c r="SL23" s="54"/>
      <c r="SM23" s="54"/>
      <c r="SN23" s="54"/>
      <c r="SO23" s="54"/>
      <c r="SP23" s="54"/>
      <c r="SQ23" s="54"/>
      <c r="SR23" s="54"/>
      <c r="SS23" s="54"/>
      <c r="ST23" s="54"/>
      <c r="SU23" s="54"/>
      <c r="SV23" s="54"/>
      <c r="SW23" s="54"/>
      <c r="SX23" s="54"/>
      <c r="SY23" s="54"/>
      <c r="SZ23" s="54"/>
      <c r="TA23" s="54"/>
      <c r="TB23" s="54"/>
      <c r="TC23" s="54"/>
      <c r="TD23" s="54"/>
      <c r="TE23" s="54"/>
      <c r="TF23" s="54"/>
      <c r="TG23" s="54"/>
      <c r="TH23" s="54"/>
      <c r="TI23" s="54"/>
      <c r="TJ23" s="54"/>
      <c r="TK23" s="54"/>
      <c r="TL23" s="54"/>
      <c r="TM23" s="54"/>
      <c r="TN23" s="54"/>
      <c r="TO23" s="54"/>
      <c r="TP23" s="54"/>
      <c r="TQ23" s="54"/>
      <c r="TR23" s="54"/>
      <c r="TS23" s="54"/>
      <c r="TT23" s="54"/>
      <c r="TU23" s="54"/>
      <c r="TV23" s="54"/>
      <c r="TW23" s="54"/>
      <c r="TX23" s="54"/>
      <c r="TY23" s="54"/>
      <c r="TZ23" s="54"/>
      <c r="UA23" s="54"/>
      <c r="UB23" s="54"/>
      <c r="UC23" s="54"/>
      <c r="UD23" s="54"/>
      <c r="UE23" s="54"/>
      <c r="UF23" s="54"/>
      <c r="UG23" s="54"/>
      <c r="UH23" s="54"/>
      <c r="UI23" s="54"/>
      <c r="UJ23" s="54"/>
      <c r="UK23" s="54"/>
      <c r="UL23" s="54"/>
      <c r="UM23" s="54"/>
      <c r="UN23" s="54"/>
      <c r="UO23" s="54"/>
      <c r="UP23" s="54"/>
      <c r="UQ23" s="54"/>
      <c r="UR23" s="54"/>
      <c r="US23" s="54"/>
      <c r="UT23" s="54"/>
      <c r="UU23" s="54"/>
      <c r="UV23" s="54"/>
      <c r="UW23" s="54"/>
      <c r="UX23" s="54"/>
      <c r="UY23" s="54"/>
      <c r="UZ23" s="54"/>
      <c r="VA23" s="54"/>
      <c r="VB23" s="54"/>
      <c r="VC23" s="54"/>
      <c r="VD23" s="54"/>
      <c r="VE23" s="54"/>
      <c r="VF23" s="54"/>
      <c r="VG23" s="54"/>
      <c r="VH23" s="54"/>
      <c r="VI23" s="54"/>
      <c r="VJ23" s="54"/>
      <c r="VK23" s="54"/>
      <c r="VL23" s="54"/>
      <c r="VM23" s="54"/>
      <c r="VN23" s="54"/>
      <c r="VO23" s="54"/>
      <c r="VP23" s="54"/>
      <c r="VQ23" s="54"/>
      <c r="VR23" s="54"/>
      <c r="VS23" s="54"/>
      <c r="VT23" s="54"/>
      <c r="VU23" s="54"/>
      <c r="VV23" s="54"/>
      <c r="VW23" s="54"/>
      <c r="VX23" s="54"/>
      <c r="VY23" s="54"/>
      <c r="VZ23" s="54"/>
      <c r="WA23" s="54"/>
      <c r="WB23" s="54"/>
      <c r="WC23" s="54"/>
      <c r="WD23" s="54"/>
      <c r="WE23" s="54"/>
      <c r="WF23" s="54"/>
      <c r="WG23" s="54"/>
      <c r="WH23" s="54"/>
      <c r="WI23" s="54"/>
      <c r="WJ23" s="54"/>
      <c r="WK23" s="54"/>
      <c r="WL23" s="54"/>
      <c r="WM23" s="54"/>
      <c r="WN23" s="54"/>
      <c r="WO23" s="54"/>
      <c r="WP23" s="54"/>
      <c r="WQ23" s="54"/>
      <c r="WR23" s="54"/>
      <c r="WS23" s="54"/>
      <c r="WT23" s="54"/>
      <c r="WU23" s="54"/>
      <c r="WV23" s="54"/>
      <c r="WW23" s="54"/>
      <c r="WX23" s="54"/>
      <c r="WY23" s="54"/>
      <c r="WZ23" s="54"/>
      <c r="XA23" s="54"/>
      <c r="XB23" s="54"/>
      <c r="XC23" s="54"/>
      <c r="XD23" s="54"/>
      <c r="XE23" s="54"/>
      <c r="XF23" s="54"/>
      <c r="XG23" s="54"/>
      <c r="XH23" s="54"/>
      <c r="XI23" s="54"/>
      <c r="XJ23" s="54"/>
      <c r="XK23" s="54"/>
      <c r="XL23" s="54"/>
      <c r="XM23" s="54"/>
      <c r="XN23" s="54"/>
      <c r="XO23" s="54"/>
      <c r="XP23" s="54"/>
      <c r="XQ23" s="54"/>
      <c r="XR23" s="54"/>
      <c r="XS23" s="54"/>
      <c r="XT23" s="54"/>
      <c r="XU23" s="54"/>
      <c r="XV23" s="54"/>
      <c r="XW23" s="54"/>
      <c r="XX23" s="54"/>
      <c r="XY23" s="54"/>
      <c r="XZ23" s="54"/>
      <c r="YA23" s="54"/>
      <c r="YB23" s="54"/>
      <c r="YC23" s="54"/>
      <c r="YD23" s="54"/>
      <c r="YE23" s="54"/>
      <c r="YF23" s="54"/>
      <c r="YG23" s="54"/>
      <c r="YH23" s="54"/>
      <c r="YI23" s="54"/>
      <c r="YJ23" s="54"/>
      <c r="YK23" s="54"/>
      <c r="YL23" s="54"/>
      <c r="YM23" s="54"/>
      <c r="YN23" s="54"/>
      <c r="YO23" s="54"/>
      <c r="YP23" s="54"/>
      <c r="YQ23" s="54"/>
      <c r="YR23" s="54"/>
      <c r="YS23" s="54"/>
      <c r="YT23" s="54"/>
      <c r="YU23" s="54"/>
      <c r="YV23" s="54"/>
      <c r="YW23" s="54"/>
      <c r="YX23" s="54"/>
      <c r="YY23" s="54"/>
      <c r="YZ23" s="54"/>
      <c r="ZA23" s="54"/>
      <c r="ZB23" s="54"/>
      <c r="ZC23" s="54"/>
      <c r="ZD23" s="54"/>
      <c r="ZE23" s="54"/>
      <c r="ZF23" s="54"/>
      <c r="ZG23" s="54"/>
      <c r="ZH23" s="54"/>
      <c r="ZI23" s="54"/>
      <c r="ZJ23" s="54"/>
      <c r="ZK23" s="54"/>
      <c r="ZL23" s="54"/>
      <c r="ZM23" s="54"/>
      <c r="ZN23" s="54"/>
      <c r="ZO23" s="54"/>
      <c r="ZP23" s="54"/>
      <c r="ZQ23" s="54"/>
      <c r="ZR23" s="54"/>
      <c r="ZS23" s="54"/>
      <c r="ZT23" s="54"/>
      <c r="ZU23" s="54"/>
      <c r="ZV23" s="54"/>
      <c r="ZW23" s="54"/>
      <c r="ZX23" s="54"/>
      <c r="ZY23" s="54"/>
      <c r="ZZ23" s="54"/>
      <c r="AAA23" s="54"/>
      <c r="AAB23" s="54"/>
      <c r="AAC23" s="54"/>
      <c r="AAD23" s="54"/>
      <c r="AAE23" s="54"/>
      <c r="AAF23" s="54"/>
      <c r="AAG23" s="54"/>
      <c r="AAH23" s="54"/>
      <c r="AAI23" s="54"/>
      <c r="AAJ23" s="54"/>
      <c r="AAK23" s="54"/>
      <c r="AAL23" s="54"/>
      <c r="AAM23" s="54"/>
      <c r="AAN23" s="54"/>
      <c r="AAO23" s="54"/>
      <c r="AAP23" s="54"/>
      <c r="AAQ23" s="54"/>
      <c r="AAR23" s="54"/>
      <c r="AAS23" s="54"/>
      <c r="AAT23" s="54"/>
      <c r="AAU23" s="54"/>
      <c r="AAV23" s="54"/>
      <c r="AAW23" s="54"/>
      <c r="AAX23" s="54"/>
      <c r="AAY23" s="54"/>
      <c r="AAZ23" s="54"/>
      <c r="ABA23" s="54"/>
      <c r="ABB23" s="54"/>
      <c r="ABC23" s="54"/>
      <c r="ABD23" s="54"/>
      <c r="ABE23" s="54"/>
      <c r="ABF23" s="54"/>
      <c r="ABG23" s="54"/>
      <c r="ABH23" s="54"/>
      <c r="ABI23" s="54"/>
      <c r="ABJ23" s="54"/>
      <c r="ABK23" s="54"/>
      <c r="ABL23" s="54"/>
      <c r="ABM23" s="54"/>
      <c r="ABN23" s="54"/>
      <c r="ABO23" s="54"/>
      <c r="ABP23" s="54"/>
      <c r="ABQ23" s="54"/>
      <c r="ABR23" s="54"/>
      <c r="ABS23" s="54"/>
      <c r="ABT23" s="54"/>
      <c r="ABU23" s="54"/>
      <c r="ABV23" s="54"/>
      <c r="ABW23" s="54"/>
      <c r="ABX23" s="54"/>
      <c r="ABY23" s="54"/>
      <c r="ABZ23" s="54"/>
      <c r="ACA23" s="54"/>
      <c r="ACB23" s="54"/>
      <c r="ACC23" s="54"/>
      <c r="ACD23" s="54"/>
      <c r="ACE23" s="54"/>
      <c r="ACF23" s="54"/>
      <c r="ACG23" s="54"/>
      <c r="ACH23" s="54"/>
      <c r="ACI23" s="54"/>
      <c r="ACJ23" s="54"/>
      <c r="ACK23" s="54"/>
      <c r="ACL23" s="54"/>
      <c r="ACM23" s="54"/>
      <c r="ACN23" s="54"/>
      <c r="ACO23" s="54"/>
      <c r="ACP23" s="54"/>
      <c r="ACQ23" s="54"/>
      <c r="ACR23" s="54"/>
      <c r="ACS23" s="54"/>
      <c r="ACT23" s="54"/>
      <c r="ACU23" s="54"/>
      <c r="ACV23" s="54"/>
      <c r="ACW23" s="54"/>
      <c r="ACX23" s="54"/>
      <c r="ACY23" s="54"/>
      <c r="ACZ23" s="54"/>
      <c r="ADA23" s="54"/>
      <c r="ADB23" s="54"/>
      <c r="ADC23" s="54"/>
      <c r="ADD23" s="54"/>
      <c r="ADE23" s="54"/>
      <c r="ADF23" s="54"/>
      <c r="ADG23" s="54"/>
      <c r="ADH23" s="54"/>
      <c r="ADI23" s="54"/>
      <c r="ADJ23" s="54"/>
      <c r="ADK23" s="54"/>
      <c r="ADL23" s="54"/>
      <c r="ADM23" s="54"/>
      <c r="ADN23" s="54"/>
      <c r="ADO23" s="54"/>
      <c r="ADP23" s="54"/>
      <c r="ADQ23" s="54"/>
      <c r="ADR23" s="54"/>
      <c r="ADS23" s="54"/>
      <c r="ADT23" s="54"/>
      <c r="ADU23" s="54"/>
      <c r="ADV23" s="54"/>
      <c r="ADW23" s="54"/>
      <c r="ADX23" s="54"/>
      <c r="ADY23" s="54"/>
      <c r="ADZ23" s="54"/>
      <c r="AEA23" s="54"/>
      <c r="AEB23" s="54"/>
      <c r="AEC23" s="54"/>
      <c r="AED23" s="54"/>
      <c r="AEE23" s="54"/>
      <c r="AEF23" s="54"/>
      <c r="AEG23" s="54"/>
      <c r="AEH23" s="54"/>
      <c r="AEI23" s="54"/>
      <c r="AEJ23" s="54"/>
      <c r="AEK23" s="54"/>
      <c r="AEL23" s="54"/>
      <c r="AEM23" s="54"/>
      <c r="AEN23" s="54"/>
      <c r="AEO23" s="54"/>
      <c r="AEP23" s="54"/>
      <c r="AEQ23" s="54"/>
      <c r="AER23" s="54"/>
      <c r="AES23" s="54"/>
      <c r="AET23" s="54"/>
      <c r="AEU23" s="54"/>
      <c r="AEV23" s="54"/>
      <c r="AEW23" s="54"/>
      <c r="AEX23" s="54"/>
      <c r="AEY23" s="54"/>
      <c r="AEZ23" s="54"/>
      <c r="AFA23" s="54"/>
      <c r="AFB23" s="54"/>
      <c r="AFC23" s="54"/>
      <c r="AFD23" s="54"/>
      <c r="AFE23" s="54"/>
      <c r="AFF23" s="54"/>
      <c r="AFG23" s="54"/>
      <c r="AFH23" s="54"/>
      <c r="AFI23" s="54"/>
      <c r="AFJ23" s="54"/>
      <c r="AFK23" s="54"/>
      <c r="AFL23" s="54"/>
      <c r="AFM23" s="54"/>
      <c r="AFN23" s="54"/>
      <c r="AFO23" s="54"/>
      <c r="AFP23" s="54"/>
      <c r="AFQ23" s="54"/>
      <c r="AFR23" s="54"/>
      <c r="AFS23" s="54"/>
      <c r="AFT23" s="54"/>
      <c r="AFU23" s="54"/>
      <c r="AFV23" s="54"/>
      <c r="AFW23" s="54"/>
      <c r="AFX23" s="54"/>
      <c r="AFY23" s="54"/>
      <c r="AFZ23" s="54"/>
      <c r="AGA23" s="54"/>
      <c r="AGB23" s="54"/>
      <c r="AGC23" s="54"/>
      <c r="AGD23" s="54"/>
      <c r="AGE23" s="54"/>
      <c r="AGF23" s="54"/>
      <c r="AGG23" s="54"/>
      <c r="AGH23" s="54"/>
      <c r="AGI23" s="54"/>
      <c r="AGJ23" s="54"/>
      <c r="AGK23" s="54"/>
      <c r="AGL23" s="54"/>
      <c r="AGM23" s="54"/>
      <c r="AGN23" s="54"/>
      <c r="AGO23" s="54"/>
      <c r="AGP23" s="54"/>
      <c r="AGQ23" s="54"/>
      <c r="AGR23" s="54"/>
      <c r="AGS23" s="54"/>
      <c r="AGT23" s="54"/>
      <c r="AGU23" s="54"/>
      <c r="AGV23" s="54"/>
      <c r="AGW23" s="54"/>
      <c r="AGX23" s="54"/>
      <c r="AGY23" s="54"/>
      <c r="AGZ23" s="54"/>
      <c r="AHA23" s="54"/>
      <c r="AHB23" s="54"/>
      <c r="AHC23" s="54"/>
      <c r="AHD23" s="54"/>
      <c r="AHE23" s="54"/>
      <c r="AHF23" s="54"/>
      <c r="AHG23" s="54"/>
      <c r="AHH23" s="54"/>
      <c r="AHI23" s="54"/>
      <c r="AHJ23" s="54"/>
      <c r="AHK23" s="54"/>
      <c r="AHL23" s="54"/>
      <c r="AHM23" s="54"/>
      <c r="AHN23" s="54"/>
      <c r="AHO23" s="54"/>
      <c r="AHP23" s="54"/>
      <c r="AHQ23" s="54"/>
      <c r="AHR23" s="54"/>
      <c r="AHS23" s="54"/>
      <c r="AHT23" s="54"/>
      <c r="AHU23" s="54"/>
      <c r="AHV23" s="54"/>
      <c r="AHW23" s="54"/>
      <c r="AHX23" s="54"/>
      <c r="AHY23" s="54"/>
      <c r="AHZ23" s="54"/>
      <c r="AIA23" s="54"/>
      <c r="AIB23" s="54"/>
      <c r="AIC23" s="54"/>
      <c r="AID23" s="54"/>
      <c r="AIE23" s="54"/>
      <c r="AIF23" s="54"/>
      <c r="AIG23" s="54"/>
      <c r="AIH23" s="54"/>
      <c r="AII23" s="54"/>
      <c r="AIJ23" s="54"/>
      <c r="AIK23" s="54"/>
      <c r="AIL23" s="54"/>
      <c r="AIM23" s="54"/>
      <c r="AIN23" s="54"/>
      <c r="AIO23" s="54"/>
      <c r="AIP23" s="54"/>
      <c r="AIQ23" s="54"/>
      <c r="AIR23" s="54"/>
      <c r="AIS23" s="54"/>
      <c r="AIT23" s="54"/>
      <c r="AIU23" s="54"/>
      <c r="AIV23" s="54"/>
      <c r="AIW23" s="54"/>
      <c r="AIX23" s="54"/>
      <c r="AIY23" s="54"/>
      <c r="AIZ23" s="54"/>
      <c r="AJA23" s="54"/>
      <c r="AJB23" s="54"/>
      <c r="AJC23" s="54"/>
      <c r="AJD23" s="54"/>
      <c r="AJE23" s="54"/>
      <c r="AJF23" s="54"/>
      <c r="AJG23" s="54"/>
      <c r="AJH23" s="54"/>
      <c r="AJI23" s="54"/>
      <c r="AJJ23" s="54"/>
      <c r="AJK23" s="54"/>
      <c r="AJL23" s="54"/>
      <c r="AJM23" s="54"/>
      <c r="AJN23" s="54"/>
      <c r="AJO23" s="54"/>
      <c r="AJP23" s="54"/>
      <c r="AJQ23" s="54"/>
      <c r="AJR23" s="54"/>
      <c r="AJS23" s="54"/>
      <c r="AJT23" s="54"/>
      <c r="AJU23" s="54"/>
      <c r="AJV23" s="54"/>
      <c r="AJW23" s="54"/>
      <c r="AJX23" s="54"/>
      <c r="AJY23" s="54"/>
      <c r="AJZ23" s="54"/>
      <c r="AKA23" s="54"/>
      <c r="AKB23" s="54"/>
      <c r="AKC23" s="54"/>
      <c r="AKD23" s="54"/>
      <c r="AKE23" s="54"/>
      <c r="AKF23" s="54"/>
      <c r="AKG23" s="54"/>
      <c r="AKH23" s="54"/>
      <c r="AKI23" s="54"/>
      <c r="AKJ23" s="54"/>
      <c r="AKK23" s="54"/>
      <c r="AKL23" s="54"/>
      <c r="AKM23" s="54"/>
      <c r="AKN23" s="54"/>
      <c r="AKO23" s="54"/>
      <c r="AKP23" s="54"/>
      <c r="AKQ23" s="54"/>
      <c r="AKR23" s="54"/>
      <c r="AKS23" s="54"/>
      <c r="AKT23" s="54"/>
      <c r="AKU23" s="54"/>
      <c r="AKV23" s="54"/>
      <c r="AKW23" s="54"/>
      <c r="AKX23" s="54"/>
      <c r="AKY23" s="54"/>
      <c r="AKZ23" s="54"/>
      <c r="ALA23" s="54"/>
      <c r="ALB23" s="54"/>
      <c r="ALC23" s="54"/>
      <c r="ALD23" s="54"/>
      <c r="ALE23" s="54"/>
      <c r="ALF23" s="54"/>
      <c r="ALG23" s="54"/>
      <c r="ALH23" s="54"/>
      <c r="ALI23" s="54"/>
      <c r="ALJ23" s="54"/>
      <c r="ALK23" s="54"/>
      <c r="ALL23" s="54"/>
      <c r="ALM23" s="54"/>
      <c r="ALN23" s="54"/>
      <c r="ALO23" s="54"/>
      <c r="ALP23" s="54"/>
      <c r="ALQ23" s="54"/>
      <c r="ALR23" s="54"/>
      <c r="ALS23" s="54"/>
      <c r="ALT23" s="54"/>
      <c r="ALU23" s="54"/>
      <c r="ALV23" s="54"/>
      <c r="ALW23" s="54"/>
      <c r="ALX23" s="54"/>
      <c r="ALY23" s="54"/>
      <c r="ALZ23" s="54"/>
      <c r="AMA23" s="54"/>
      <c r="AMB23" s="54"/>
      <c r="AMC23" s="54"/>
      <c r="AMD23" s="54"/>
      <c r="AME23" s="54"/>
      <c r="AMF23" s="54"/>
      <c r="AMG23" s="54"/>
      <c r="AMH23" s="54"/>
      <c r="AMI23" s="54"/>
      <c r="AMJ23" s="54"/>
    </row>
    <row r="24" spans="1:1024" ht="15.75" x14ac:dyDescent="0.25">
      <c r="A24" s="68" t="s">
        <v>93</v>
      </c>
      <c r="B24" s="69"/>
      <c r="C24" s="70"/>
      <c r="D24" s="54"/>
      <c r="E24" s="51"/>
      <c r="F24" s="52"/>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Y24" s="54"/>
      <c r="IZ24" s="54"/>
      <c r="JA24" s="54"/>
      <c r="JB24" s="54"/>
      <c r="JC24" s="54"/>
      <c r="JD24" s="54"/>
      <c r="JE24" s="54"/>
      <c r="JF24" s="54"/>
      <c r="JG24" s="54"/>
      <c r="JH24" s="54"/>
      <c r="JI24" s="54"/>
      <c r="JJ24" s="54"/>
      <c r="JK24" s="54"/>
      <c r="JL24" s="54"/>
      <c r="JM24" s="54"/>
      <c r="JN24" s="54"/>
      <c r="JO24" s="54"/>
      <c r="JP24" s="54"/>
      <c r="JQ24" s="54"/>
      <c r="JR24" s="54"/>
      <c r="JS24" s="54"/>
      <c r="JT24" s="54"/>
      <c r="JU24" s="54"/>
      <c r="JV24" s="54"/>
      <c r="JW24" s="54"/>
      <c r="JX24" s="54"/>
      <c r="JY24" s="54"/>
      <c r="JZ24" s="54"/>
      <c r="KA24" s="54"/>
      <c r="KB24" s="54"/>
      <c r="KC24" s="54"/>
      <c r="KD24" s="54"/>
      <c r="KE24" s="54"/>
      <c r="KF24" s="54"/>
      <c r="KG24" s="54"/>
      <c r="KH24" s="54"/>
      <c r="KI24" s="54"/>
      <c r="KJ24" s="54"/>
      <c r="KK24" s="54"/>
      <c r="KL24" s="54"/>
      <c r="KM24" s="54"/>
      <c r="KN24" s="54"/>
      <c r="KO24" s="54"/>
      <c r="KP24" s="54"/>
      <c r="KQ24" s="54"/>
      <c r="KR24" s="54"/>
      <c r="KS24" s="54"/>
      <c r="KT24" s="54"/>
      <c r="KU24" s="54"/>
      <c r="KV24" s="54"/>
      <c r="KW24" s="54"/>
      <c r="KX24" s="54"/>
      <c r="KY24" s="54"/>
      <c r="KZ24" s="54"/>
      <c r="LA24" s="54"/>
      <c r="LB24" s="54"/>
      <c r="LC24" s="54"/>
      <c r="LD24" s="54"/>
      <c r="LE24" s="54"/>
      <c r="LF24" s="54"/>
      <c r="LG24" s="54"/>
      <c r="LH24" s="54"/>
      <c r="LI24" s="54"/>
      <c r="LJ24" s="54"/>
      <c r="LK24" s="54"/>
      <c r="LL24" s="54"/>
      <c r="LM24" s="54"/>
      <c r="LN24" s="54"/>
      <c r="LO24" s="54"/>
      <c r="LP24" s="54"/>
      <c r="LQ24" s="54"/>
      <c r="LR24" s="54"/>
      <c r="LS24" s="54"/>
      <c r="LT24" s="54"/>
      <c r="LU24" s="54"/>
      <c r="LV24" s="54"/>
      <c r="LW24" s="54"/>
      <c r="LX24" s="54"/>
      <c r="LY24" s="54"/>
      <c r="LZ24" s="54"/>
      <c r="MA24" s="54"/>
      <c r="MB24" s="54"/>
      <c r="MC24" s="54"/>
      <c r="MD24" s="54"/>
      <c r="ME24" s="54"/>
      <c r="MF24" s="54"/>
      <c r="MG24" s="54"/>
      <c r="MH24" s="54"/>
      <c r="MI24" s="54"/>
      <c r="MJ24" s="54"/>
      <c r="MK24" s="54"/>
      <c r="ML24" s="54"/>
      <c r="MM24" s="54"/>
      <c r="MN24" s="54"/>
      <c r="MO24" s="54"/>
      <c r="MP24" s="54"/>
      <c r="MQ24" s="54"/>
      <c r="MR24" s="54"/>
      <c r="MS24" s="54"/>
      <c r="MT24" s="54"/>
      <c r="MU24" s="54"/>
      <c r="MV24" s="54"/>
      <c r="MW24" s="54"/>
      <c r="MX24" s="54"/>
      <c r="MY24" s="54"/>
      <c r="MZ24" s="54"/>
      <c r="NA24" s="54"/>
      <c r="NB24" s="54"/>
      <c r="NC24" s="54"/>
      <c r="ND24" s="54"/>
      <c r="NE24" s="54"/>
      <c r="NF24" s="54"/>
      <c r="NG24" s="54"/>
      <c r="NH24" s="54"/>
      <c r="NI24" s="54"/>
      <c r="NJ24" s="54"/>
      <c r="NK24" s="54"/>
      <c r="NL24" s="54"/>
      <c r="NM24" s="54"/>
      <c r="NN24" s="54"/>
      <c r="NO24" s="54"/>
      <c r="NP24" s="54"/>
      <c r="NQ24" s="54"/>
      <c r="NR24" s="54"/>
      <c r="NS24" s="54"/>
      <c r="NT24" s="54"/>
      <c r="NU24" s="54"/>
      <c r="NV24" s="54"/>
      <c r="NW24" s="54"/>
      <c r="NX24" s="54"/>
      <c r="NY24" s="54"/>
      <c r="NZ24" s="54"/>
      <c r="OA24" s="54"/>
      <c r="OB24" s="54"/>
      <c r="OC24" s="54"/>
      <c r="OD24" s="54"/>
      <c r="OE24" s="54"/>
      <c r="OF24" s="54"/>
      <c r="OG24" s="54"/>
      <c r="OH24" s="54"/>
      <c r="OI24" s="54"/>
      <c r="OJ24" s="54"/>
      <c r="OK24" s="54"/>
      <c r="OL24" s="54"/>
      <c r="OM24" s="54"/>
      <c r="ON24" s="54"/>
      <c r="OO24" s="54"/>
      <c r="OP24" s="54"/>
      <c r="OQ24" s="54"/>
      <c r="OR24" s="54"/>
      <c r="OS24" s="54"/>
      <c r="OT24" s="54"/>
      <c r="OU24" s="54"/>
      <c r="OV24" s="54"/>
      <c r="OW24" s="54"/>
      <c r="OX24" s="54"/>
      <c r="OY24" s="54"/>
      <c r="OZ24" s="54"/>
      <c r="PA24" s="54"/>
      <c r="PB24" s="54"/>
      <c r="PC24" s="54"/>
      <c r="PD24" s="54"/>
      <c r="PE24" s="54"/>
      <c r="PF24" s="54"/>
      <c r="PG24" s="54"/>
      <c r="PH24" s="54"/>
      <c r="PI24" s="54"/>
      <c r="PJ24" s="54"/>
      <c r="PK24" s="54"/>
      <c r="PL24" s="54"/>
      <c r="PM24" s="54"/>
      <c r="PN24" s="54"/>
      <c r="PO24" s="54"/>
      <c r="PP24" s="54"/>
      <c r="PQ24" s="54"/>
      <c r="PR24" s="54"/>
      <c r="PS24" s="54"/>
      <c r="PT24" s="54"/>
      <c r="PU24" s="54"/>
      <c r="PV24" s="54"/>
      <c r="PW24" s="54"/>
      <c r="PX24" s="54"/>
      <c r="PY24" s="54"/>
      <c r="PZ24" s="54"/>
      <c r="QA24" s="54"/>
      <c r="QB24" s="54"/>
      <c r="QC24" s="54"/>
      <c r="QD24" s="54"/>
      <c r="QE24" s="54"/>
      <c r="QF24" s="54"/>
      <c r="QG24" s="54"/>
      <c r="QH24" s="54"/>
      <c r="QI24" s="54"/>
      <c r="QJ24" s="54"/>
      <c r="QK24" s="54"/>
      <c r="QL24" s="54"/>
      <c r="QM24" s="54"/>
      <c r="QN24" s="54"/>
      <c r="QO24" s="54"/>
      <c r="QP24" s="54"/>
      <c r="QQ24" s="54"/>
      <c r="QR24" s="54"/>
      <c r="QS24" s="54"/>
      <c r="QT24" s="54"/>
      <c r="QU24" s="54"/>
      <c r="QV24" s="54"/>
      <c r="QW24" s="54"/>
      <c r="QX24" s="54"/>
      <c r="QY24" s="54"/>
      <c r="QZ24" s="54"/>
      <c r="RA24" s="54"/>
      <c r="RB24" s="54"/>
      <c r="RC24" s="54"/>
      <c r="RD24" s="54"/>
      <c r="RE24" s="54"/>
      <c r="RF24" s="54"/>
      <c r="RG24" s="54"/>
      <c r="RH24" s="54"/>
      <c r="RI24" s="54"/>
      <c r="RJ24" s="54"/>
      <c r="RK24" s="54"/>
      <c r="RL24" s="54"/>
      <c r="RM24" s="54"/>
      <c r="RN24" s="54"/>
      <c r="RO24" s="54"/>
      <c r="RP24" s="54"/>
      <c r="RQ24" s="54"/>
      <c r="RR24" s="54"/>
      <c r="RS24" s="54"/>
      <c r="RT24" s="54"/>
      <c r="RU24" s="54"/>
      <c r="RV24" s="54"/>
      <c r="RW24" s="54"/>
      <c r="RX24" s="54"/>
      <c r="RY24" s="54"/>
      <c r="RZ24" s="54"/>
      <c r="SA24" s="54"/>
      <c r="SB24" s="54"/>
      <c r="SC24" s="54"/>
      <c r="SD24" s="54"/>
      <c r="SE24" s="54"/>
      <c r="SF24" s="54"/>
      <c r="SG24" s="54"/>
      <c r="SH24" s="54"/>
      <c r="SI24" s="54"/>
      <c r="SJ24" s="54"/>
      <c r="SK24" s="54"/>
      <c r="SL24" s="54"/>
      <c r="SM24" s="54"/>
      <c r="SN24" s="54"/>
      <c r="SO24" s="54"/>
      <c r="SP24" s="54"/>
      <c r="SQ24" s="54"/>
      <c r="SR24" s="54"/>
      <c r="SS24" s="54"/>
      <c r="ST24" s="54"/>
      <c r="SU24" s="54"/>
      <c r="SV24" s="54"/>
      <c r="SW24" s="54"/>
      <c r="SX24" s="54"/>
      <c r="SY24" s="54"/>
      <c r="SZ24" s="54"/>
      <c r="TA24" s="54"/>
      <c r="TB24" s="54"/>
      <c r="TC24" s="54"/>
      <c r="TD24" s="54"/>
      <c r="TE24" s="54"/>
      <c r="TF24" s="54"/>
      <c r="TG24" s="54"/>
      <c r="TH24" s="54"/>
      <c r="TI24" s="54"/>
      <c r="TJ24" s="54"/>
      <c r="TK24" s="54"/>
      <c r="TL24" s="54"/>
      <c r="TM24" s="54"/>
      <c r="TN24" s="54"/>
      <c r="TO24" s="54"/>
      <c r="TP24" s="54"/>
      <c r="TQ24" s="54"/>
      <c r="TR24" s="54"/>
      <c r="TS24" s="54"/>
      <c r="TT24" s="54"/>
      <c r="TU24" s="54"/>
      <c r="TV24" s="54"/>
      <c r="TW24" s="54"/>
      <c r="TX24" s="54"/>
      <c r="TY24" s="54"/>
      <c r="TZ24" s="54"/>
      <c r="UA24" s="54"/>
      <c r="UB24" s="54"/>
      <c r="UC24" s="54"/>
      <c r="UD24" s="54"/>
      <c r="UE24" s="54"/>
      <c r="UF24" s="54"/>
      <c r="UG24" s="54"/>
      <c r="UH24" s="54"/>
      <c r="UI24" s="54"/>
      <c r="UJ24" s="54"/>
      <c r="UK24" s="54"/>
      <c r="UL24" s="54"/>
      <c r="UM24" s="54"/>
      <c r="UN24" s="54"/>
      <c r="UO24" s="54"/>
      <c r="UP24" s="54"/>
      <c r="UQ24" s="54"/>
      <c r="UR24" s="54"/>
      <c r="US24" s="54"/>
      <c r="UT24" s="54"/>
      <c r="UU24" s="54"/>
      <c r="UV24" s="54"/>
      <c r="UW24" s="54"/>
      <c r="UX24" s="54"/>
      <c r="UY24" s="54"/>
      <c r="UZ24" s="54"/>
      <c r="VA24" s="54"/>
      <c r="VB24" s="54"/>
      <c r="VC24" s="54"/>
      <c r="VD24" s="54"/>
      <c r="VE24" s="54"/>
      <c r="VF24" s="54"/>
      <c r="VG24" s="54"/>
      <c r="VH24" s="54"/>
      <c r="VI24" s="54"/>
      <c r="VJ24" s="54"/>
      <c r="VK24" s="54"/>
      <c r="VL24" s="54"/>
      <c r="VM24" s="54"/>
      <c r="VN24" s="54"/>
      <c r="VO24" s="54"/>
      <c r="VP24" s="54"/>
      <c r="VQ24" s="54"/>
      <c r="VR24" s="54"/>
      <c r="VS24" s="54"/>
      <c r="VT24" s="54"/>
      <c r="VU24" s="54"/>
      <c r="VV24" s="54"/>
      <c r="VW24" s="54"/>
      <c r="VX24" s="54"/>
      <c r="VY24" s="54"/>
      <c r="VZ24" s="54"/>
      <c r="WA24" s="54"/>
      <c r="WB24" s="54"/>
      <c r="WC24" s="54"/>
      <c r="WD24" s="54"/>
      <c r="WE24" s="54"/>
      <c r="WF24" s="54"/>
      <c r="WG24" s="54"/>
      <c r="WH24" s="54"/>
      <c r="WI24" s="54"/>
      <c r="WJ24" s="54"/>
      <c r="WK24" s="54"/>
      <c r="WL24" s="54"/>
      <c r="WM24" s="54"/>
      <c r="WN24" s="54"/>
      <c r="WO24" s="54"/>
      <c r="WP24" s="54"/>
      <c r="WQ24" s="54"/>
      <c r="WR24" s="54"/>
      <c r="WS24" s="54"/>
      <c r="WT24" s="54"/>
      <c r="WU24" s="54"/>
      <c r="WV24" s="54"/>
      <c r="WW24" s="54"/>
      <c r="WX24" s="54"/>
      <c r="WY24" s="54"/>
      <c r="WZ24" s="54"/>
      <c r="XA24" s="54"/>
      <c r="XB24" s="54"/>
      <c r="XC24" s="54"/>
      <c r="XD24" s="54"/>
      <c r="XE24" s="54"/>
      <c r="XF24" s="54"/>
      <c r="XG24" s="54"/>
      <c r="XH24" s="54"/>
      <c r="XI24" s="54"/>
      <c r="XJ24" s="54"/>
      <c r="XK24" s="54"/>
      <c r="XL24" s="54"/>
      <c r="XM24" s="54"/>
      <c r="XN24" s="54"/>
      <c r="XO24" s="54"/>
      <c r="XP24" s="54"/>
      <c r="XQ24" s="54"/>
      <c r="XR24" s="54"/>
      <c r="XS24" s="54"/>
      <c r="XT24" s="54"/>
      <c r="XU24" s="54"/>
      <c r="XV24" s="54"/>
      <c r="XW24" s="54"/>
      <c r="XX24" s="54"/>
      <c r="XY24" s="54"/>
      <c r="XZ24" s="54"/>
      <c r="YA24" s="54"/>
      <c r="YB24" s="54"/>
      <c r="YC24" s="54"/>
      <c r="YD24" s="54"/>
      <c r="YE24" s="54"/>
      <c r="YF24" s="54"/>
      <c r="YG24" s="54"/>
      <c r="YH24" s="54"/>
      <c r="YI24" s="54"/>
      <c r="YJ24" s="54"/>
      <c r="YK24" s="54"/>
      <c r="YL24" s="54"/>
      <c r="YM24" s="54"/>
      <c r="YN24" s="54"/>
      <c r="YO24" s="54"/>
      <c r="YP24" s="54"/>
      <c r="YQ24" s="54"/>
      <c r="YR24" s="54"/>
      <c r="YS24" s="54"/>
      <c r="YT24" s="54"/>
      <c r="YU24" s="54"/>
      <c r="YV24" s="54"/>
      <c r="YW24" s="54"/>
      <c r="YX24" s="54"/>
      <c r="YY24" s="54"/>
      <c r="YZ24" s="54"/>
      <c r="ZA24" s="54"/>
      <c r="ZB24" s="54"/>
      <c r="ZC24" s="54"/>
      <c r="ZD24" s="54"/>
      <c r="ZE24" s="54"/>
      <c r="ZF24" s="54"/>
      <c r="ZG24" s="54"/>
      <c r="ZH24" s="54"/>
      <c r="ZI24" s="54"/>
      <c r="ZJ24" s="54"/>
      <c r="ZK24" s="54"/>
      <c r="ZL24" s="54"/>
      <c r="ZM24" s="54"/>
      <c r="ZN24" s="54"/>
      <c r="ZO24" s="54"/>
      <c r="ZP24" s="54"/>
      <c r="ZQ24" s="54"/>
      <c r="ZR24" s="54"/>
      <c r="ZS24" s="54"/>
      <c r="ZT24" s="54"/>
      <c r="ZU24" s="54"/>
      <c r="ZV24" s="54"/>
      <c r="ZW24" s="54"/>
      <c r="ZX24" s="54"/>
      <c r="ZY24" s="54"/>
      <c r="ZZ24" s="54"/>
      <c r="AAA24" s="54"/>
      <c r="AAB24" s="54"/>
      <c r="AAC24" s="54"/>
      <c r="AAD24" s="54"/>
      <c r="AAE24" s="54"/>
      <c r="AAF24" s="54"/>
      <c r="AAG24" s="54"/>
      <c r="AAH24" s="54"/>
      <c r="AAI24" s="54"/>
      <c r="AAJ24" s="54"/>
      <c r="AAK24" s="54"/>
      <c r="AAL24" s="54"/>
      <c r="AAM24" s="54"/>
      <c r="AAN24" s="54"/>
      <c r="AAO24" s="54"/>
      <c r="AAP24" s="54"/>
      <c r="AAQ24" s="54"/>
      <c r="AAR24" s="54"/>
      <c r="AAS24" s="54"/>
      <c r="AAT24" s="54"/>
      <c r="AAU24" s="54"/>
      <c r="AAV24" s="54"/>
      <c r="AAW24" s="54"/>
      <c r="AAX24" s="54"/>
      <c r="AAY24" s="54"/>
      <c r="AAZ24" s="54"/>
      <c r="ABA24" s="54"/>
      <c r="ABB24" s="54"/>
      <c r="ABC24" s="54"/>
      <c r="ABD24" s="54"/>
      <c r="ABE24" s="54"/>
      <c r="ABF24" s="54"/>
      <c r="ABG24" s="54"/>
      <c r="ABH24" s="54"/>
      <c r="ABI24" s="54"/>
      <c r="ABJ24" s="54"/>
      <c r="ABK24" s="54"/>
      <c r="ABL24" s="54"/>
      <c r="ABM24" s="54"/>
      <c r="ABN24" s="54"/>
      <c r="ABO24" s="54"/>
      <c r="ABP24" s="54"/>
      <c r="ABQ24" s="54"/>
      <c r="ABR24" s="54"/>
      <c r="ABS24" s="54"/>
      <c r="ABT24" s="54"/>
      <c r="ABU24" s="54"/>
      <c r="ABV24" s="54"/>
      <c r="ABW24" s="54"/>
      <c r="ABX24" s="54"/>
      <c r="ABY24" s="54"/>
      <c r="ABZ24" s="54"/>
      <c r="ACA24" s="54"/>
      <c r="ACB24" s="54"/>
      <c r="ACC24" s="54"/>
      <c r="ACD24" s="54"/>
      <c r="ACE24" s="54"/>
      <c r="ACF24" s="54"/>
      <c r="ACG24" s="54"/>
      <c r="ACH24" s="54"/>
      <c r="ACI24" s="54"/>
      <c r="ACJ24" s="54"/>
      <c r="ACK24" s="54"/>
      <c r="ACL24" s="54"/>
      <c r="ACM24" s="54"/>
      <c r="ACN24" s="54"/>
      <c r="ACO24" s="54"/>
      <c r="ACP24" s="54"/>
      <c r="ACQ24" s="54"/>
      <c r="ACR24" s="54"/>
      <c r="ACS24" s="54"/>
      <c r="ACT24" s="54"/>
      <c r="ACU24" s="54"/>
      <c r="ACV24" s="54"/>
      <c r="ACW24" s="54"/>
      <c r="ACX24" s="54"/>
      <c r="ACY24" s="54"/>
      <c r="ACZ24" s="54"/>
      <c r="ADA24" s="54"/>
      <c r="ADB24" s="54"/>
      <c r="ADC24" s="54"/>
      <c r="ADD24" s="54"/>
      <c r="ADE24" s="54"/>
      <c r="ADF24" s="54"/>
      <c r="ADG24" s="54"/>
      <c r="ADH24" s="54"/>
      <c r="ADI24" s="54"/>
      <c r="ADJ24" s="54"/>
      <c r="ADK24" s="54"/>
      <c r="ADL24" s="54"/>
      <c r="ADM24" s="54"/>
      <c r="ADN24" s="54"/>
      <c r="ADO24" s="54"/>
      <c r="ADP24" s="54"/>
      <c r="ADQ24" s="54"/>
      <c r="ADR24" s="54"/>
      <c r="ADS24" s="54"/>
      <c r="ADT24" s="54"/>
      <c r="ADU24" s="54"/>
      <c r="ADV24" s="54"/>
      <c r="ADW24" s="54"/>
      <c r="ADX24" s="54"/>
      <c r="ADY24" s="54"/>
      <c r="ADZ24" s="54"/>
      <c r="AEA24" s="54"/>
      <c r="AEB24" s="54"/>
      <c r="AEC24" s="54"/>
      <c r="AED24" s="54"/>
      <c r="AEE24" s="54"/>
      <c r="AEF24" s="54"/>
      <c r="AEG24" s="54"/>
      <c r="AEH24" s="54"/>
      <c r="AEI24" s="54"/>
      <c r="AEJ24" s="54"/>
      <c r="AEK24" s="54"/>
      <c r="AEL24" s="54"/>
      <c r="AEM24" s="54"/>
      <c r="AEN24" s="54"/>
      <c r="AEO24" s="54"/>
      <c r="AEP24" s="54"/>
      <c r="AEQ24" s="54"/>
      <c r="AER24" s="54"/>
      <c r="AES24" s="54"/>
      <c r="AET24" s="54"/>
      <c r="AEU24" s="54"/>
      <c r="AEV24" s="54"/>
      <c r="AEW24" s="54"/>
      <c r="AEX24" s="54"/>
      <c r="AEY24" s="54"/>
      <c r="AEZ24" s="54"/>
      <c r="AFA24" s="54"/>
      <c r="AFB24" s="54"/>
      <c r="AFC24" s="54"/>
      <c r="AFD24" s="54"/>
      <c r="AFE24" s="54"/>
      <c r="AFF24" s="54"/>
      <c r="AFG24" s="54"/>
      <c r="AFH24" s="54"/>
      <c r="AFI24" s="54"/>
      <c r="AFJ24" s="54"/>
      <c r="AFK24" s="54"/>
      <c r="AFL24" s="54"/>
      <c r="AFM24" s="54"/>
      <c r="AFN24" s="54"/>
      <c r="AFO24" s="54"/>
      <c r="AFP24" s="54"/>
      <c r="AFQ24" s="54"/>
      <c r="AFR24" s="54"/>
      <c r="AFS24" s="54"/>
      <c r="AFT24" s="54"/>
      <c r="AFU24" s="54"/>
      <c r="AFV24" s="54"/>
      <c r="AFW24" s="54"/>
      <c r="AFX24" s="54"/>
      <c r="AFY24" s="54"/>
      <c r="AFZ24" s="54"/>
      <c r="AGA24" s="54"/>
      <c r="AGB24" s="54"/>
      <c r="AGC24" s="54"/>
      <c r="AGD24" s="54"/>
      <c r="AGE24" s="54"/>
      <c r="AGF24" s="54"/>
      <c r="AGG24" s="54"/>
      <c r="AGH24" s="54"/>
      <c r="AGI24" s="54"/>
      <c r="AGJ24" s="54"/>
      <c r="AGK24" s="54"/>
      <c r="AGL24" s="54"/>
      <c r="AGM24" s="54"/>
      <c r="AGN24" s="54"/>
      <c r="AGO24" s="54"/>
      <c r="AGP24" s="54"/>
      <c r="AGQ24" s="54"/>
      <c r="AGR24" s="54"/>
      <c r="AGS24" s="54"/>
      <c r="AGT24" s="54"/>
      <c r="AGU24" s="54"/>
      <c r="AGV24" s="54"/>
      <c r="AGW24" s="54"/>
      <c r="AGX24" s="54"/>
      <c r="AGY24" s="54"/>
      <c r="AGZ24" s="54"/>
      <c r="AHA24" s="54"/>
      <c r="AHB24" s="54"/>
      <c r="AHC24" s="54"/>
      <c r="AHD24" s="54"/>
      <c r="AHE24" s="54"/>
      <c r="AHF24" s="54"/>
      <c r="AHG24" s="54"/>
      <c r="AHH24" s="54"/>
      <c r="AHI24" s="54"/>
      <c r="AHJ24" s="54"/>
      <c r="AHK24" s="54"/>
      <c r="AHL24" s="54"/>
      <c r="AHM24" s="54"/>
      <c r="AHN24" s="54"/>
      <c r="AHO24" s="54"/>
      <c r="AHP24" s="54"/>
      <c r="AHQ24" s="54"/>
      <c r="AHR24" s="54"/>
      <c r="AHS24" s="54"/>
      <c r="AHT24" s="54"/>
      <c r="AHU24" s="54"/>
      <c r="AHV24" s="54"/>
      <c r="AHW24" s="54"/>
      <c r="AHX24" s="54"/>
      <c r="AHY24" s="54"/>
      <c r="AHZ24" s="54"/>
      <c r="AIA24" s="54"/>
      <c r="AIB24" s="54"/>
      <c r="AIC24" s="54"/>
      <c r="AID24" s="54"/>
      <c r="AIE24" s="54"/>
      <c r="AIF24" s="54"/>
      <c r="AIG24" s="54"/>
      <c r="AIH24" s="54"/>
      <c r="AII24" s="54"/>
      <c r="AIJ24" s="54"/>
      <c r="AIK24" s="54"/>
      <c r="AIL24" s="54"/>
      <c r="AIM24" s="54"/>
      <c r="AIN24" s="54"/>
      <c r="AIO24" s="54"/>
      <c r="AIP24" s="54"/>
      <c r="AIQ24" s="54"/>
      <c r="AIR24" s="54"/>
      <c r="AIS24" s="54"/>
      <c r="AIT24" s="54"/>
      <c r="AIU24" s="54"/>
      <c r="AIV24" s="54"/>
      <c r="AIW24" s="54"/>
      <c r="AIX24" s="54"/>
      <c r="AIY24" s="54"/>
      <c r="AIZ24" s="54"/>
      <c r="AJA24" s="54"/>
      <c r="AJB24" s="54"/>
      <c r="AJC24" s="54"/>
      <c r="AJD24" s="54"/>
      <c r="AJE24" s="54"/>
      <c r="AJF24" s="54"/>
      <c r="AJG24" s="54"/>
      <c r="AJH24" s="54"/>
      <c r="AJI24" s="54"/>
      <c r="AJJ24" s="54"/>
      <c r="AJK24" s="54"/>
      <c r="AJL24" s="54"/>
      <c r="AJM24" s="54"/>
      <c r="AJN24" s="54"/>
      <c r="AJO24" s="54"/>
      <c r="AJP24" s="54"/>
      <c r="AJQ24" s="54"/>
      <c r="AJR24" s="54"/>
      <c r="AJS24" s="54"/>
      <c r="AJT24" s="54"/>
      <c r="AJU24" s="54"/>
      <c r="AJV24" s="54"/>
      <c r="AJW24" s="54"/>
      <c r="AJX24" s="54"/>
      <c r="AJY24" s="54"/>
      <c r="AJZ24" s="54"/>
      <c r="AKA24" s="54"/>
      <c r="AKB24" s="54"/>
      <c r="AKC24" s="54"/>
      <c r="AKD24" s="54"/>
      <c r="AKE24" s="54"/>
      <c r="AKF24" s="54"/>
      <c r="AKG24" s="54"/>
      <c r="AKH24" s="54"/>
      <c r="AKI24" s="54"/>
      <c r="AKJ24" s="54"/>
      <c r="AKK24" s="54"/>
      <c r="AKL24" s="54"/>
      <c r="AKM24" s="54"/>
      <c r="AKN24" s="54"/>
      <c r="AKO24" s="54"/>
      <c r="AKP24" s="54"/>
      <c r="AKQ24" s="54"/>
      <c r="AKR24" s="54"/>
      <c r="AKS24" s="54"/>
      <c r="AKT24" s="54"/>
      <c r="AKU24" s="54"/>
      <c r="AKV24" s="54"/>
      <c r="AKW24" s="54"/>
      <c r="AKX24" s="54"/>
      <c r="AKY24" s="54"/>
      <c r="AKZ24" s="54"/>
      <c r="ALA24" s="54"/>
      <c r="ALB24" s="54"/>
      <c r="ALC24" s="54"/>
      <c r="ALD24" s="54"/>
      <c r="ALE24" s="54"/>
      <c r="ALF24" s="54"/>
      <c r="ALG24" s="54"/>
      <c r="ALH24" s="54"/>
      <c r="ALI24" s="54"/>
      <c r="ALJ24" s="54"/>
      <c r="ALK24" s="54"/>
      <c r="ALL24" s="54"/>
      <c r="ALM24" s="54"/>
      <c r="ALN24" s="54"/>
      <c r="ALO24" s="54"/>
      <c r="ALP24" s="54"/>
      <c r="ALQ24" s="54"/>
      <c r="ALR24" s="54"/>
      <c r="ALS24" s="54"/>
      <c r="ALT24" s="54"/>
      <c r="ALU24" s="54"/>
      <c r="ALV24" s="54"/>
      <c r="ALW24" s="54"/>
      <c r="ALX24" s="54"/>
      <c r="ALY24" s="54"/>
      <c r="ALZ24" s="54"/>
      <c r="AMA24" s="54"/>
      <c r="AMB24" s="54"/>
      <c r="AMC24" s="54"/>
      <c r="AMD24" s="54"/>
      <c r="AME24" s="54"/>
      <c r="AMF24" s="54"/>
      <c r="AMG24" s="54"/>
      <c r="AMH24" s="54"/>
      <c r="AMI24" s="54"/>
      <c r="AMJ24" s="54"/>
    </row>
    <row r="25" spans="1:1024" x14ac:dyDescent="0.25">
      <c r="A25" s="10"/>
      <c r="B25" s="10"/>
      <c r="C25" s="10"/>
      <c r="D25" s="10"/>
    </row>
    <row r="26" spans="1:1024" ht="15.75" x14ac:dyDescent="0.25">
      <c r="A26" s="71" t="s">
        <v>110</v>
      </c>
      <c r="B26" s="10"/>
      <c r="C26" s="10"/>
      <c r="D26" s="10"/>
    </row>
    <row r="27" spans="1:1024" ht="30" x14ac:dyDescent="0.25">
      <c r="A27" s="63" t="s">
        <v>94</v>
      </c>
      <c r="B27" s="63" t="s">
        <v>95</v>
      </c>
      <c r="C27" s="63" t="s">
        <v>96</v>
      </c>
      <c r="D27" s="63" t="s">
        <v>97</v>
      </c>
    </row>
    <row r="28" spans="1:1024" x14ac:dyDescent="0.25">
      <c r="A28" s="65"/>
      <c r="B28" s="66"/>
      <c r="C28" s="67"/>
      <c r="D28" s="67"/>
    </row>
    <row r="29" spans="1:1024" x14ac:dyDescent="0.25">
      <c r="A29" s="65"/>
      <c r="B29" s="66"/>
      <c r="C29" s="67"/>
      <c r="D29" s="67"/>
    </row>
    <row r="30" spans="1:1024" x14ac:dyDescent="0.25">
      <c r="A30" s="65"/>
      <c r="B30" s="66"/>
      <c r="C30" s="67"/>
      <c r="D30" s="67"/>
    </row>
    <row r="31" spans="1:1024" x14ac:dyDescent="0.25">
      <c r="A31" s="65"/>
      <c r="B31" s="66"/>
      <c r="C31" s="67"/>
      <c r="D31" s="67"/>
    </row>
    <row r="32" spans="1:1024" x14ac:dyDescent="0.25">
      <c r="A32" s="65"/>
      <c r="B32" s="66"/>
      <c r="C32" s="67"/>
      <c r="D32" s="67"/>
    </row>
    <row r="33" spans="1:4" x14ac:dyDescent="0.25">
      <c r="A33" s="65"/>
      <c r="B33" s="66"/>
      <c r="C33" s="67"/>
      <c r="D33" s="67"/>
    </row>
    <row r="34" spans="1:4" x14ac:dyDescent="0.25">
      <c r="A34" s="65"/>
      <c r="B34" s="66"/>
      <c r="C34" s="67"/>
      <c r="D34" s="67"/>
    </row>
    <row r="35" spans="1:4" x14ac:dyDescent="0.25">
      <c r="A35" s="65"/>
      <c r="B35" s="66"/>
      <c r="C35" s="67"/>
      <c r="D35" s="67"/>
    </row>
    <row r="36" spans="1:4" x14ac:dyDescent="0.25">
      <c r="A36" s="65"/>
      <c r="B36" s="66"/>
      <c r="C36" s="67"/>
      <c r="D36" s="67"/>
    </row>
    <row r="37" spans="1:4" x14ac:dyDescent="0.25">
      <c r="A37" s="65"/>
      <c r="B37" s="66"/>
      <c r="C37" s="67"/>
      <c r="D37" s="67"/>
    </row>
  </sheetData>
  <sheetProtection formatCells="0" formatColumns="0" formatRows="0"/>
  <dataValidations count="1">
    <dataValidation type="list" allowBlank="1" showInputMessage="1" showErrorMessage="1" sqref="A4:A24" xr:uid="{00000000-0002-0000-0600-000000000000}">
      <formula1>"A_Stammdaten,B_KKAuf,D_SAV,D1_Anl_Spiegel,D2_BKZ_NAKB_SoPo,D3_WAV,D4_Zuordnung_HGB"</formula1>
    </dataValidation>
  </dataValidations>
  <pageMargins left="0.70000000000000007" right="0.70000000000000007" top="1.5748031496062991" bottom="1.5748031496062991" header="1.1811023622047243" footer="1.1811023622047243"/>
  <pageSetup paperSize="9" fitToWidth="0"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Listen!$K$2:$K$4</xm:f>
          </x14:formula1>
          <xm:sqref>B28:B37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9">
    <tabColor theme="4" tint="0.79998168889431442"/>
  </sheetPr>
  <dimension ref="A1:V45"/>
  <sheetViews>
    <sheetView zoomScale="50" zoomScaleNormal="50" workbookViewId="0">
      <selection activeCell="Q22" sqref="Q22"/>
    </sheetView>
  </sheetViews>
  <sheetFormatPr baseColWidth="10" defaultRowHeight="15" x14ac:dyDescent="0.25"/>
  <cols>
    <col min="1" max="1" width="59.28515625" style="54" customWidth="1"/>
    <col min="2" max="2" width="14" style="54" customWidth="1"/>
    <col min="3" max="3" width="14.85546875" style="54" customWidth="1"/>
    <col min="4" max="4" width="9" style="54" customWidth="1"/>
    <col min="5" max="5" width="19.42578125" style="54" bestFit="1" customWidth="1"/>
    <col min="6" max="6" width="19.42578125" style="54" customWidth="1"/>
    <col min="7" max="7" width="9" style="54" customWidth="1"/>
    <col min="8" max="8" width="20" style="54" customWidth="1"/>
    <col min="9" max="9" width="54.140625" style="54" customWidth="1"/>
    <col min="10" max="10" width="18.140625" style="54" customWidth="1"/>
    <col min="11" max="11" width="16.140625" style="54" bestFit="1" customWidth="1"/>
    <col min="12" max="12" width="11.140625" style="54" bestFit="1" customWidth="1"/>
    <col min="13" max="14" width="11.42578125" style="54"/>
    <col min="15" max="15" width="21.42578125" style="54" customWidth="1"/>
    <col min="16" max="16" width="46" style="54" customWidth="1"/>
    <col min="17" max="16384" width="11.42578125" style="54"/>
  </cols>
  <sheetData>
    <row r="1" spans="1:22" ht="30" x14ac:dyDescent="0.25">
      <c r="A1" s="158" t="s">
        <v>195</v>
      </c>
      <c r="B1" s="158" t="s">
        <v>67</v>
      </c>
      <c r="C1" s="158" t="s">
        <v>68</v>
      </c>
      <c r="D1" s="159" t="s">
        <v>196</v>
      </c>
      <c r="E1" s="159" t="s">
        <v>197</v>
      </c>
      <c r="F1" s="159" t="s">
        <v>198</v>
      </c>
      <c r="G1" s="160"/>
      <c r="H1" s="161" t="s">
        <v>15</v>
      </c>
      <c r="I1" s="161" t="s">
        <v>65</v>
      </c>
      <c r="J1" s="162" t="s">
        <v>76</v>
      </c>
      <c r="K1" s="162"/>
      <c r="L1" s="161" t="s">
        <v>85</v>
      </c>
      <c r="M1" s="161" t="s">
        <v>86</v>
      </c>
      <c r="N1" s="161" t="s">
        <v>87</v>
      </c>
      <c r="O1" s="161" t="s">
        <v>101</v>
      </c>
      <c r="P1" s="163"/>
      <c r="Q1" s="163" t="s">
        <v>113</v>
      </c>
      <c r="S1" s="200" t="s">
        <v>130</v>
      </c>
      <c r="T1" s="200"/>
      <c r="U1" s="200"/>
      <c r="V1" s="200"/>
    </row>
    <row r="2" spans="1:22" x14ac:dyDescent="0.25">
      <c r="A2" s="54" t="s">
        <v>41</v>
      </c>
      <c r="B2" s="54">
        <v>45</v>
      </c>
      <c r="C2" s="54">
        <v>45</v>
      </c>
      <c r="D2" s="54">
        <v>61</v>
      </c>
      <c r="E2" s="54" t="s">
        <v>199</v>
      </c>
      <c r="F2" s="54" t="s">
        <v>199</v>
      </c>
      <c r="H2" s="54">
        <v>2025</v>
      </c>
      <c r="I2" s="54" t="s">
        <v>6</v>
      </c>
      <c r="J2" s="54" t="s">
        <v>77</v>
      </c>
      <c r="K2" s="164">
        <v>5.0700000000000002E-2</v>
      </c>
      <c r="L2" s="54">
        <v>2021</v>
      </c>
      <c r="M2" s="54">
        <v>2021</v>
      </c>
      <c r="N2" s="54">
        <v>2015</v>
      </c>
      <c r="O2" s="54" t="s">
        <v>102</v>
      </c>
      <c r="P2" s="165"/>
      <c r="Q2" s="54" t="s">
        <v>69</v>
      </c>
      <c r="S2" s="166" t="s">
        <v>131</v>
      </c>
      <c r="T2" s="167" t="s">
        <v>76</v>
      </c>
      <c r="U2" s="167" t="s">
        <v>132</v>
      </c>
      <c r="V2" s="168" t="s">
        <v>133</v>
      </c>
    </row>
    <row r="3" spans="1:22" x14ac:dyDescent="0.25">
      <c r="A3" s="54" t="s">
        <v>12</v>
      </c>
      <c r="B3" s="54">
        <v>50</v>
      </c>
      <c r="C3" s="54">
        <v>60</v>
      </c>
      <c r="D3" s="54">
        <v>3</v>
      </c>
      <c r="E3" s="54" t="s">
        <v>199</v>
      </c>
      <c r="F3" s="54" t="s">
        <v>199</v>
      </c>
      <c r="I3" s="54" t="s">
        <v>7</v>
      </c>
      <c r="J3" s="54" t="s">
        <v>78</v>
      </c>
      <c r="K3" s="164">
        <v>2.0299999999999999E-2</v>
      </c>
      <c r="L3" s="54">
        <v>2022</v>
      </c>
      <c r="M3" s="54">
        <v>2022</v>
      </c>
      <c r="N3" s="54">
        <v>2016</v>
      </c>
      <c r="O3" s="54" t="s">
        <v>103</v>
      </c>
      <c r="P3" s="169"/>
      <c r="Q3" s="54" t="s">
        <v>114</v>
      </c>
      <c r="S3" s="166">
        <v>2021</v>
      </c>
      <c r="T3" s="78">
        <v>5.0700000000000002E-2</v>
      </c>
      <c r="U3" s="79">
        <v>2.0299999999999999E-2</v>
      </c>
      <c r="V3" s="79">
        <f t="shared" ref="V3:V8" si="0">IF(T3="","",ROUND(40%*T3+60%*U3,4))</f>
        <v>3.2500000000000001E-2</v>
      </c>
    </row>
    <row r="4" spans="1:22" x14ac:dyDescent="0.25">
      <c r="A4" s="54" t="s">
        <v>37</v>
      </c>
      <c r="B4" s="54">
        <v>25</v>
      </c>
      <c r="C4" s="54">
        <v>25</v>
      </c>
      <c r="D4" s="54">
        <v>31</v>
      </c>
      <c r="E4" s="54" t="s">
        <v>199</v>
      </c>
      <c r="F4" s="54" t="s">
        <v>199</v>
      </c>
      <c r="I4" s="54" t="s">
        <v>62</v>
      </c>
      <c r="J4" s="54" t="s">
        <v>79</v>
      </c>
      <c r="K4" s="170">
        <f>K2*0.4+K3*0.6</f>
        <v>3.2460000000000003E-2</v>
      </c>
      <c r="L4" s="54">
        <v>2023</v>
      </c>
      <c r="M4" s="54">
        <v>2023</v>
      </c>
      <c r="N4" s="54">
        <v>2017</v>
      </c>
      <c r="O4" s="54" t="s">
        <v>104</v>
      </c>
      <c r="P4" s="169"/>
      <c r="Q4" s="54" t="s">
        <v>115</v>
      </c>
      <c r="S4" s="166">
        <v>2022</v>
      </c>
      <c r="T4" s="78">
        <v>5.0700000000000002E-2</v>
      </c>
      <c r="U4" s="79">
        <v>2.0299999999999999E-2</v>
      </c>
      <c r="V4" s="79">
        <f t="shared" si="0"/>
        <v>3.2500000000000001E-2</v>
      </c>
    </row>
    <row r="5" spans="1:22" x14ac:dyDescent="0.25">
      <c r="A5" s="54" t="s">
        <v>46</v>
      </c>
      <c r="B5" s="54">
        <v>15</v>
      </c>
      <c r="C5" s="54">
        <v>20</v>
      </c>
      <c r="D5" s="54">
        <v>90</v>
      </c>
      <c r="E5" s="54" t="s">
        <v>199</v>
      </c>
      <c r="F5" s="54" t="s">
        <v>199</v>
      </c>
      <c r="I5" s="54" t="s">
        <v>63</v>
      </c>
      <c r="J5" s="54" t="s">
        <v>200</v>
      </c>
      <c r="L5" s="54">
        <v>2024</v>
      </c>
      <c r="M5" s="54">
        <v>2024</v>
      </c>
      <c r="N5" s="54">
        <v>2018</v>
      </c>
      <c r="P5" s="169"/>
      <c r="Q5" s="54" t="s">
        <v>116</v>
      </c>
      <c r="S5" s="166">
        <v>2023</v>
      </c>
      <c r="T5" s="80">
        <v>5.0700000000000002E-2</v>
      </c>
      <c r="U5" s="81">
        <v>2.0299999999999999E-2</v>
      </c>
      <c r="V5" s="79">
        <f t="shared" si="0"/>
        <v>3.2500000000000001E-2</v>
      </c>
    </row>
    <row r="6" spans="1:22" x14ac:dyDescent="0.25">
      <c r="A6" s="54" t="s">
        <v>23</v>
      </c>
      <c r="B6" s="54">
        <v>45</v>
      </c>
      <c r="C6" s="54">
        <v>55</v>
      </c>
      <c r="D6" s="54">
        <v>20</v>
      </c>
      <c r="E6" s="54" t="s">
        <v>199</v>
      </c>
      <c r="F6" s="54" t="s">
        <v>199</v>
      </c>
      <c r="I6" s="54" t="s">
        <v>201</v>
      </c>
      <c r="J6" s="54">
        <v>2024</v>
      </c>
      <c r="K6" s="164">
        <v>5.0700000000000002E-2</v>
      </c>
      <c r="L6" s="54">
        <v>2025</v>
      </c>
      <c r="M6" s="54">
        <v>2025</v>
      </c>
      <c r="N6" s="54">
        <v>2019</v>
      </c>
      <c r="P6" s="169"/>
      <c r="S6" s="166">
        <v>2024</v>
      </c>
      <c r="T6" s="80">
        <v>6.93E-2</v>
      </c>
      <c r="U6" s="81">
        <v>3.8699999999999998E-2</v>
      </c>
      <c r="V6" s="79">
        <f t="shared" si="0"/>
        <v>5.0900000000000001E-2</v>
      </c>
    </row>
    <row r="7" spans="1:22" x14ac:dyDescent="0.25">
      <c r="A7" s="54" t="s">
        <v>39</v>
      </c>
      <c r="B7" s="54">
        <v>25</v>
      </c>
      <c r="C7" s="54">
        <v>25</v>
      </c>
      <c r="D7" s="54">
        <v>34</v>
      </c>
      <c r="E7" s="54" t="s">
        <v>199</v>
      </c>
      <c r="F7" s="54" t="s">
        <v>199</v>
      </c>
      <c r="I7" s="54" t="s">
        <v>202</v>
      </c>
      <c r="M7" s="54">
        <v>2026</v>
      </c>
      <c r="N7" s="54">
        <v>2020</v>
      </c>
      <c r="P7" s="169"/>
      <c r="S7" s="166">
        <v>2025</v>
      </c>
      <c r="T7" s="80">
        <v>7.0000000000000007E-2</v>
      </c>
      <c r="U7" s="81">
        <v>3.78E-2</v>
      </c>
      <c r="V7" s="79">
        <f t="shared" si="0"/>
        <v>5.0700000000000002E-2</v>
      </c>
    </row>
    <row r="8" spans="1:22" x14ac:dyDescent="0.25">
      <c r="A8" s="54" t="s">
        <v>24</v>
      </c>
      <c r="B8" s="54">
        <v>25</v>
      </c>
      <c r="C8" s="54">
        <v>25</v>
      </c>
      <c r="D8" s="54">
        <v>32</v>
      </c>
      <c r="E8" s="54" t="s">
        <v>199</v>
      </c>
      <c r="F8" s="54" t="s">
        <v>199</v>
      </c>
      <c r="M8" s="54">
        <v>2027</v>
      </c>
      <c r="N8" s="54">
        <v>2021</v>
      </c>
      <c r="P8" s="169"/>
      <c r="S8" s="166">
        <v>2026</v>
      </c>
      <c r="T8" s="180">
        <v>7.0000000000000007E-2</v>
      </c>
      <c r="U8" s="181">
        <v>3.78E-2</v>
      </c>
      <c r="V8" s="157">
        <f t="shared" si="0"/>
        <v>5.0700000000000002E-2</v>
      </c>
    </row>
    <row r="9" spans="1:22" x14ac:dyDescent="0.25">
      <c r="A9" s="54" t="s">
        <v>43</v>
      </c>
      <c r="B9" s="54">
        <v>8</v>
      </c>
      <c r="C9" s="54">
        <v>16</v>
      </c>
      <c r="D9" s="54">
        <v>71</v>
      </c>
      <c r="E9" s="54" t="s">
        <v>199</v>
      </c>
      <c r="F9" s="54" t="s">
        <v>199</v>
      </c>
      <c r="N9" s="54">
        <v>2022</v>
      </c>
      <c r="P9" s="169"/>
      <c r="S9" s="84">
        <v>2027</v>
      </c>
      <c r="T9" s="82"/>
      <c r="U9" s="83"/>
      <c r="V9" s="176" t="str">
        <f t="shared" ref="V9:V10" si="1">IF(T9="","",ROUND(40%*T9+60%*U9,5))</f>
        <v/>
      </c>
    </row>
    <row r="10" spans="1:22" x14ac:dyDescent="0.25">
      <c r="A10" s="54" t="s">
        <v>33</v>
      </c>
      <c r="B10" s="54">
        <v>60</v>
      </c>
      <c r="C10" s="54">
        <v>60</v>
      </c>
      <c r="D10" s="54">
        <v>79</v>
      </c>
      <c r="E10" s="54" t="s">
        <v>199</v>
      </c>
      <c r="F10" s="54" t="s">
        <v>199</v>
      </c>
      <c r="I10" s="54" t="s">
        <v>203</v>
      </c>
      <c r="N10" s="54">
        <v>2023</v>
      </c>
      <c r="S10" s="166">
        <v>2028</v>
      </c>
      <c r="T10" s="82"/>
      <c r="U10" s="83"/>
      <c r="V10" s="176" t="str">
        <f t="shared" si="1"/>
        <v/>
      </c>
    </row>
    <row r="11" spans="1:22" x14ac:dyDescent="0.25">
      <c r="A11" s="54" t="s">
        <v>19</v>
      </c>
      <c r="B11" s="54">
        <v>8</v>
      </c>
      <c r="C11" s="54">
        <v>10</v>
      </c>
      <c r="D11" s="54">
        <v>6</v>
      </c>
      <c r="E11" s="54" t="s">
        <v>199</v>
      </c>
      <c r="F11" s="54" t="s">
        <v>204</v>
      </c>
      <c r="I11" s="54" t="s">
        <v>205</v>
      </c>
      <c r="N11" s="54">
        <v>2024</v>
      </c>
    </row>
    <row r="12" spans="1:22" x14ac:dyDescent="0.25">
      <c r="A12" s="54" t="s">
        <v>18</v>
      </c>
      <c r="B12" s="54">
        <v>23</v>
      </c>
      <c r="C12" s="54">
        <v>27</v>
      </c>
      <c r="D12" s="54">
        <v>5</v>
      </c>
      <c r="E12" s="54" t="s">
        <v>199</v>
      </c>
      <c r="F12" s="54" t="s">
        <v>199</v>
      </c>
      <c r="I12" s="54" t="s">
        <v>206</v>
      </c>
      <c r="N12" s="54">
        <v>2025</v>
      </c>
    </row>
    <row r="13" spans="1:22" x14ac:dyDescent="0.25">
      <c r="A13" s="54" t="s">
        <v>16</v>
      </c>
      <c r="B13" s="54">
        <v>25</v>
      </c>
      <c r="C13" s="54">
        <v>35</v>
      </c>
      <c r="D13" s="54">
        <v>2</v>
      </c>
      <c r="E13" s="54" t="s">
        <v>199</v>
      </c>
      <c r="F13" s="54" t="s">
        <v>199</v>
      </c>
      <c r="N13" s="54">
        <v>2026</v>
      </c>
    </row>
    <row r="14" spans="1:22" x14ac:dyDescent="0.25">
      <c r="A14" s="54" t="s">
        <v>21</v>
      </c>
      <c r="B14" s="54">
        <v>4</v>
      </c>
      <c r="C14" s="54">
        <v>8</v>
      </c>
      <c r="D14" s="54">
        <v>9</v>
      </c>
      <c r="E14" s="54" t="s">
        <v>199</v>
      </c>
      <c r="F14" s="54" t="s">
        <v>204</v>
      </c>
      <c r="I14" s="54" t="s">
        <v>207</v>
      </c>
      <c r="N14" s="54">
        <v>2027</v>
      </c>
    </row>
    <row r="15" spans="1:22" x14ac:dyDescent="0.25">
      <c r="A15" s="54" t="s">
        <v>28</v>
      </c>
      <c r="B15" s="54">
        <v>15</v>
      </c>
      <c r="C15" s="54">
        <v>25</v>
      </c>
      <c r="D15" s="54">
        <v>72</v>
      </c>
      <c r="E15" s="54" t="s">
        <v>199</v>
      </c>
      <c r="F15" s="54" t="s">
        <v>199</v>
      </c>
    </row>
    <row r="16" spans="1:22" x14ac:dyDescent="0.25">
      <c r="A16" s="54" t="s">
        <v>20</v>
      </c>
      <c r="B16" s="54">
        <v>14</v>
      </c>
      <c r="C16" s="54">
        <v>25</v>
      </c>
      <c r="D16" s="54">
        <v>8</v>
      </c>
      <c r="E16" s="54" t="s">
        <v>199</v>
      </c>
      <c r="F16" s="54" t="s">
        <v>199</v>
      </c>
      <c r="I16" s="152"/>
    </row>
    <row r="17" spans="1:17" x14ac:dyDescent="0.25">
      <c r="A17" s="54" t="s">
        <v>35</v>
      </c>
      <c r="B17" s="54">
        <v>5</v>
      </c>
      <c r="C17" s="54">
        <v>5</v>
      </c>
      <c r="D17" s="54">
        <v>11</v>
      </c>
      <c r="E17" s="54" t="s">
        <v>199</v>
      </c>
      <c r="F17" s="54" t="s">
        <v>204</v>
      </c>
      <c r="I17" s="152"/>
      <c r="J17" s="171"/>
      <c r="K17" s="171"/>
      <c r="L17" s="171"/>
      <c r="M17" s="171"/>
      <c r="N17" s="172"/>
      <c r="O17" s="173"/>
      <c r="P17" s="171"/>
      <c r="Q17" s="171"/>
    </row>
    <row r="18" spans="1:17" x14ac:dyDescent="0.25">
      <c r="A18" s="54" t="s">
        <v>25</v>
      </c>
      <c r="B18" s="54">
        <v>20</v>
      </c>
      <c r="C18" s="54">
        <v>20</v>
      </c>
      <c r="D18" s="54">
        <v>36</v>
      </c>
      <c r="E18" s="54" t="s">
        <v>199</v>
      </c>
      <c r="F18" s="54" t="s">
        <v>199</v>
      </c>
      <c r="J18" s="171"/>
      <c r="K18" s="171"/>
      <c r="L18" s="171"/>
      <c r="M18" s="171"/>
      <c r="N18" s="172"/>
      <c r="O18" s="173"/>
      <c r="P18" s="171"/>
      <c r="Q18" s="171"/>
    </row>
    <row r="19" spans="1:17" x14ac:dyDescent="0.25">
      <c r="A19" s="54" t="s">
        <v>31</v>
      </c>
      <c r="B19" s="54">
        <v>10</v>
      </c>
      <c r="C19" s="54">
        <v>30</v>
      </c>
      <c r="D19" s="54">
        <v>76</v>
      </c>
      <c r="E19" s="54" t="s">
        <v>199</v>
      </c>
      <c r="F19" s="54" t="s">
        <v>199</v>
      </c>
      <c r="J19" s="174"/>
      <c r="K19" s="174"/>
      <c r="L19" s="171"/>
      <c r="M19" s="171"/>
      <c r="N19" s="174"/>
      <c r="O19" s="173"/>
      <c r="P19" s="171"/>
      <c r="Q19" s="171"/>
    </row>
    <row r="20" spans="1:17" x14ac:dyDescent="0.25">
      <c r="A20" s="54" t="s">
        <v>208</v>
      </c>
      <c r="B20" s="54">
        <v>5</v>
      </c>
      <c r="C20" s="54">
        <v>50</v>
      </c>
      <c r="D20" s="54">
        <v>201</v>
      </c>
      <c r="E20" s="54" t="s">
        <v>199</v>
      </c>
      <c r="F20" s="54" t="s">
        <v>204</v>
      </c>
      <c r="J20" s="175"/>
      <c r="K20" s="175"/>
      <c r="L20" s="175"/>
      <c r="M20" s="175"/>
      <c r="N20" s="175"/>
      <c r="O20" s="175"/>
      <c r="P20" s="171"/>
      <c r="Q20" s="171"/>
    </row>
    <row r="21" spans="1:17" x14ac:dyDescent="0.25">
      <c r="A21" s="54" t="s">
        <v>44</v>
      </c>
      <c r="B21" s="54">
        <v>45</v>
      </c>
      <c r="C21" s="54">
        <v>45</v>
      </c>
      <c r="D21" s="54">
        <v>73</v>
      </c>
      <c r="E21" s="54" t="s">
        <v>199</v>
      </c>
      <c r="F21" s="54" t="s">
        <v>199</v>
      </c>
      <c r="J21" s="175"/>
      <c r="K21" s="175"/>
      <c r="L21" s="175"/>
      <c r="M21" s="175"/>
      <c r="N21" s="175"/>
      <c r="O21" s="175"/>
      <c r="P21" s="171"/>
      <c r="Q21" s="171"/>
    </row>
    <row r="22" spans="1:17" x14ac:dyDescent="0.25">
      <c r="A22" s="54" t="s">
        <v>42</v>
      </c>
      <c r="B22" s="54">
        <v>45</v>
      </c>
      <c r="C22" s="54">
        <v>45</v>
      </c>
      <c r="D22" s="54">
        <v>62</v>
      </c>
      <c r="E22" s="54" t="s">
        <v>199</v>
      </c>
      <c r="F22" s="54" t="s">
        <v>199</v>
      </c>
      <c r="J22" s="175"/>
      <c r="K22" s="175"/>
      <c r="L22" s="175"/>
      <c r="M22" s="175"/>
      <c r="N22" s="175"/>
      <c r="O22" s="175"/>
      <c r="P22" s="171"/>
      <c r="Q22" s="171"/>
    </row>
    <row r="23" spans="1:17" x14ac:dyDescent="0.25">
      <c r="A23" s="54" t="s">
        <v>26</v>
      </c>
      <c r="B23" s="54">
        <v>25</v>
      </c>
      <c r="C23" s="54">
        <v>25</v>
      </c>
      <c r="D23" s="54">
        <v>37</v>
      </c>
      <c r="E23" s="54" t="s">
        <v>199</v>
      </c>
      <c r="F23" s="54" t="s">
        <v>199</v>
      </c>
      <c r="J23" s="175"/>
      <c r="K23" s="175"/>
      <c r="L23" s="175"/>
      <c r="M23" s="175"/>
      <c r="N23" s="175"/>
      <c r="O23" s="175"/>
      <c r="P23" s="171"/>
      <c r="Q23" s="171"/>
    </row>
    <row r="24" spans="1:17" x14ac:dyDescent="0.25">
      <c r="A24" s="54" t="s">
        <v>32</v>
      </c>
      <c r="B24" s="54">
        <v>15</v>
      </c>
      <c r="C24" s="54">
        <v>30</v>
      </c>
      <c r="D24" s="54">
        <v>78</v>
      </c>
      <c r="E24" s="54" t="s">
        <v>199</v>
      </c>
      <c r="F24" s="54" t="s">
        <v>199</v>
      </c>
    </row>
    <row r="25" spans="1:17" x14ac:dyDescent="0.25">
      <c r="A25" s="54" t="s">
        <v>38</v>
      </c>
      <c r="B25" s="54">
        <v>25</v>
      </c>
      <c r="C25" s="54">
        <v>25</v>
      </c>
      <c r="D25" s="54">
        <v>33</v>
      </c>
      <c r="E25" s="54" t="s">
        <v>199</v>
      </c>
      <c r="F25" s="54" t="s">
        <v>199</v>
      </c>
    </row>
    <row r="26" spans="1:17" x14ac:dyDescent="0.25">
      <c r="A26" s="54" t="s">
        <v>29</v>
      </c>
      <c r="B26" s="54">
        <v>45</v>
      </c>
      <c r="C26" s="54">
        <v>45</v>
      </c>
      <c r="D26" s="54">
        <v>74</v>
      </c>
      <c r="E26" s="54" t="s">
        <v>199</v>
      </c>
      <c r="F26" s="54" t="s">
        <v>199</v>
      </c>
    </row>
    <row r="27" spans="1:17" x14ac:dyDescent="0.25">
      <c r="A27" s="54" t="s">
        <v>54</v>
      </c>
      <c r="B27" s="54">
        <v>45</v>
      </c>
      <c r="C27" s="54">
        <v>55</v>
      </c>
      <c r="D27" s="54">
        <v>58</v>
      </c>
      <c r="E27" s="54" t="s">
        <v>199</v>
      </c>
      <c r="F27" s="54" t="s">
        <v>199</v>
      </c>
    </row>
    <row r="28" spans="1:17" x14ac:dyDescent="0.25">
      <c r="A28" s="54" t="s">
        <v>53</v>
      </c>
      <c r="B28" s="54">
        <v>45</v>
      </c>
      <c r="C28" s="54">
        <v>55</v>
      </c>
      <c r="D28" s="54">
        <v>57</v>
      </c>
      <c r="E28" s="54" t="s">
        <v>199</v>
      </c>
      <c r="F28" s="54" t="s">
        <v>199</v>
      </c>
    </row>
    <row r="29" spans="1:17" x14ac:dyDescent="0.25">
      <c r="A29" s="54" t="s">
        <v>55</v>
      </c>
      <c r="B29" s="54">
        <v>45</v>
      </c>
      <c r="C29" s="54">
        <v>55</v>
      </c>
      <c r="D29" s="54">
        <v>59</v>
      </c>
      <c r="E29" s="54" t="s">
        <v>199</v>
      </c>
      <c r="F29" s="54" t="s">
        <v>199</v>
      </c>
    </row>
    <row r="30" spans="1:17" x14ac:dyDescent="0.25">
      <c r="A30" s="54" t="s">
        <v>56</v>
      </c>
      <c r="B30" s="54">
        <v>30</v>
      </c>
      <c r="C30" s="54">
        <v>40</v>
      </c>
      <c r="D30" s="54">
        <v>60</v>
      </c>
      <c r="E30" s="54" t="s">
        <v>199</v>
      </c>
      <c r="F30" s="54" t="s">
        <v>199</v>
      </c>
    </row>
    <row r="31" spans="1:17" x14ac:dyDescent="0.25">
      <c r="A31" s="54" t="s">
        <v>51</v>
      </c>
      <c r="B31" s="54">
        <v>45</v>
      </c>
      <c r="C31" s="54">
        <v>55</v>
      </c>
      <c r="D31" s="54">
        <v>55</v>
      </c>
      <c r="E31" s="54" t="s">
        <v>199</v>
      </c>
      <c r="F31" s="54" t="s">
        <v>199</v>
      </c>
    </row>
    <row r="32" spans="1:17" x14ac:dyDescent="0.25">
      <c r="A32" s="54" t="s">
        <v>52</v>
      </c>
      <c r="B32" s="54">
        <v>45</v>
      </c>
      <c r="C32" s="54">
        <v>55</v>
      </c>
      <c r="D32" s="54">
        <v>56</v>
      </c>
      <c r="E32" s="54" t="s">
        <v>199</v>
      </c>
      <c r="F32" s="54" t="s">
        <v>199</v>
      </c>
    </row>
    <row r="33" spans="1:6" x14ac:dyDescent="0.25">
      <c r="A33" s="54" t="s">
        <v>49</v>
      </c>
      <c r="B33" s="54">
        <v>55</v>
      </c>
      <c r="C33" s="54">
        <v>65</v>
      </c>
      <c r="D33" s="54">
        <v>53</v>
      </c>
      <c r="E33" s="54" t="s">
        <v>199</v>
      </c>
      <c r="F33" s="54" t="s">
        <v>199</v>
      </c>
    </row>
    <row r="34" spans="1:6" x14ac:dyDescent="0.25">
      <c r="A34" s="54" t="s">
        <v>50</v>
      </c>
      <c r="B34" s="54">
        <v>55</v>
      </c>
      <c r="C34" s="54">
        <v>65</v>
      </c>
      <c r="D34" s="54">
        <v>54</v>
      </c>
      <c r="E34" s="54" t="s">
        <v>199</v>
      </c>
      <c r="F34" s="54" t="s">
        <v>199</v>
      </c>
    </row>
    <row r="35" spans="1:6" x14ac:dyDescent="0.25">
      <c r="A35" s="54" t="s">
        <v>47</v>
      </c>
      <c r="B35" s="54">
        <v>45</v>
      </c>
      <c r="C35" s="54">
        <v>55</v>
      </c>
      <c r="D35" s="54">
        <v>51</v>
      </c>
      <c r="E35" s="54" t="s">
        <v>199</v>
      </c>
      <c r="F35" s="54" t="s">
        <v>199</v>
      </c>
    </row>
    <row r="36" spans="1:6" x14ac:dyDescent="0.25">
      <c r="A36" s="54" t="s">
        <v>48</v>
      </c>
      <c r="B36" s="54">
        <v>45</v>
      </c>
      <c r="C36" s="54">
        <v>55</v>
      </c>
      <c r="D36" s="54">
        <v>52</v>
      </c>
      <c r="E36" s="54" t="s">
        <v>199</v>
      </c>
      <c r="F36" s="54" t="s">
        <v>199</v>
      </c>
    </row>
    <row r="37" spans="1:6" x14ac:dyDescent="0.25">
      <c r="A37" s="54" t="s">
        <v>36</v>
      </c>
      <c r="B37" s="54">
        <v>8</v>
      </c>
      <c r="C37" s="54">
        <v>8</v>
      </c>
      <c r="D37" s="54">
        <v>12</v>
      </c>
      <c r="E37" s="54" t="s">
        <v>199</v>
      </c>
      <c r="F37" s="54" t="s">
        <v>204</v>
      </c>
    </row>
    <row r="38" spans="1:6" x14ac:dyDescent="0.25">
      <c r="A38" s="54" t="s">
        <v>40</v>
      </c>
      <c r="B38" s="54">
        <v>25</v>
      </c>
      <c r="C38" s="54">
        <v>25</v>
      </c>
      <c r="D38" s="54">
        <v>35</v>
      </c>
      <c r="E38" s="54" t="s">
        <v>199</v>
      </c>
      <c r="F38" s="54" t="s">
        <v>199</v>
      </c>
    </row>
    <row r="39" spans="1:6" x14ac:dyDescent="0.25">
      <c r="A39" s="54" t="s">
        <v>30</v>
      </c>
      <c r="B39" s="54">
        <v>20</v>
      </c>
      <c r="C39" s="54">
        <v>30</v>
      </c>
      <c r="D39" s="54">
        <v>75</v>
      </c>
      <c r="E39" s="54" t="s">
        <v>199</v>
      </c>
      <c r="F39" s="54" t="s">
        <v>199</v>
      </c>
    </row>
    <row r="40" spans="1:6" x14ac:dyDescent="0.25">
      <c r="A40" s="54" t="s">
        <v>57</v>
      </c>
      <c r="B40" s="54">
        <v>45</v>
      </c>
      <c r="C40" s="54">
        <v>45</v>
      </c>
      <c r="D40" s="54">
        <v>63</v>
      </c>
      <c r="E40" s="54" t="s">
        <v>199</v>
      </c>
      <c r="F40" s="54" t="s">
        <v>199</v>
      </c>
    </row>
    <row r="41" spans="1:6" x14ac:dyDescent="0.25">
      <c r="A41" s="54" t="s">
        <v>22</v>
      </c>
      <c r="B41" s="54">
        <v>3</v>
      </c>
      <c r="C41" s="54">
        <v>5</v>
      </c>
      <c r="D41" s="54">
        <v>10</v>
      </c>
      <c r="E41" s="54" t="s">
        <v>199</v>
      </c>
      <c r="F41" s="54" t="s">
        <v>204</v>
      </c>
    </row>
    <row r="42" spans="1:6" x14ac:dyDescent="0.25">
      <c r="A42" s="54" t="s">
        <v>45</v>
      </c>
      <c r="B42" s="54">
        <v>15</v>
      </c>
      <c r="C42" s="54">
        <v>30</v>
      </c>
      <c r="D42" s="54">
        <v>77</v>
      </c>
      <c r="E42" s="54" t="s">
        <v>199</v>
      </c>
      <c r="F42" s="54" t="s">
        <v>199</v>
      </c>
    </row>
    <row r="43" spans="1:6" x14ac:dyDescent="0.25">
      <c r="A43" s="54" t="s">
        <v>27</v>
      </c>
      <c r="B43" s="54">
        <v>25</v>
      </c>
      <c r="C43" s="54">
        <v>35</v>
      </c>
      <c r="D43" s="54">
        <v>38</v>
      </c>
      <c r="E43" s="54" t="s">
        <v>199</v>
      </c>
      <c r="F43" s="54" t="s">
        <v>199</v>
      </c>
    </row>
    <row r="44" spans="1:6" x14ac:dyDescent="0.25">
      <c r="A44" s="54" t="s">
        <v>17</v>
      </c>
      <c r="B44" s="54">
        <v>60</v>
      </c>
      <c r="C44" s="54">
        <v>70</v>
      </c>
      <c r="D44" s="54">
        <v>4</v>
      </c>
      <c r="E44" s="54" t="s">
        <v>204</v>
      </c>
      <c r="F44" s="54" t="s">
        <v>204</v>
      </c>
    </row>
    <row r="45" spans="1:6" x14ac:dyDescent="0.25">
      <c r="A45" s="54" t="s">
        <v>34</v>
      </c>
      <c r="B45" s="54">
        <v>14</v>
      </c>
      <c r="C45" s="54">
        <v>18</v>
      </c>
      <c r="D45" s="54">
        <v>7</v>
      </c>
      <c r="E45" s="54" t="s">
        <v>199</v>
      </c>
      <c r="F45" s="54" t="s">
        <v>199</v>
      </c>
    </row>
  </sheetData>
  <sheetProtection formatCells="0" formatColumns="0" formatRows="0"/>
  <sortState xmlns:xlrd2="http://schemas.microsoft.com/office/spreadsheetml/2017/richdata2" ref="E2:E7">
    <sortCondition ref="E2:E7"/>
  </sortState>
  <mergeCells count="1">
    <mergeCell ref="S1:V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Ausfüllhilfe</vt:lpstr>
      <vt:lpstr>A_Stammdaten</vt:lpstr>
      <vt:lpstr>B_KKAuf</vt:lpstr>
      <vt:lpstr>D_SAV</vt:lpstr>
      <vt:lpstr>D2_BKZ_NAKB_SoPo</vt:lpstr>
      <vt:lpstr>D3_WAV</vt:lpstr>
      <vt:lpstr>E_Erläuterung</vt:lpstr>
      <vt:lpstr>Listen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2025-05-30T09:15:04Z</dcterms:created>
  <dcterms:modified xsi:type="dcterms:W3CDTF">2025-06-25T05:47:28Z</dcterms:modified>
</cp:coreProperties>
</file>