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srvhmwvlfp10019\pools\PL_RegKH\3_Themen\Kapitalkosten\KKauf Prüftool\2027\"/>
    </mc:Choice>
  </mc:AlternateContent>
  <xr:revisionPtr revIDLastSave="0" documentId="13_ncr:1_{03DACED3-37D7-4566-B473-3D5584455A5E}" xr6:coauthVersionLast="47" xr6:coauthVersionMax="47" xr10:uidLastSave="{00000000-0000-0000-0000-000000000000}"/>
  <bookViews>
    <workbookView xWindow="-120" yWindow="-120" windowWidth="29040" windowHeight="15720" tabRatio="796" activeTab="1" xr2:uid="{00000000-000D-0000-FFFF-FFFF00000000}"/>
  </bookViews>
  <sheets>
    <sheet name="Ausfüllhilfe" sheetId="32" r:id="rId1"/>
    <sheet name="A_Stammdaten" sheetId="4" r:id="rId2"/>
    <sheet name="B_KKAuf" sheetId="29" r:id="rId3"/>
    <sheet name="D_SAV" sheetId="20" r:id="rId4"/>
    <sheet name="D2_BKZ_NAKB_SoPo" sheetId="24" r:id="rId5"/>
    <sheet name="D3_WAV" sheetId="27" r:id="rId6"/>
    <sheet name="E_Erläuterung" sheetId="34" r:id="rId7"/>
    <sheet name="Changelog" sheetId="35" r:id="rId8"/>
    <sheet name="Listen" sheetId="21" r:id="rId9"/>
  </sheets>
  <definedNames>
    <definedName name="_xlnm._FilterDatabase" localSheetId="3" hidden="1">D_SAV!$A$5:$AC$5</definedName>
    <definedName name="_xlnm._FilterDatabase" localSheetId="4" hidden="1">D2_BKZ_NAKB_SoPo!$A$5:$P$5</definedName>
    <definedName name="_xlnm._FilterDatabase" localSheetId="5" hidden="1">D3_WAV!$A$5:$N$50</definedName>
    <definedName name="_Key1" hidden="1">#REF!</definedName>
    <definedName name="_Key2" hidden="1">#REF!</definedName>
    <definedName name="_Order1" hidden="1">255</definedName>
    <definedName name="_Order2" hidden="1">255</definedName>
    <definedName name="_Sort" hidden="1">#REF!</definedName>
    <definedName name="_sort2" hidden="1">#REF!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30" i="29" l="1"/>
  <c r="T30" i="29"/>
  <c r="S23" i="29"/>
  <c r="T23" i="29"/>
  <c r="S16" i="29"/>
  <c r="T16" i="29"/>
  <c r="L21" i="29" l="1"/>
  <c r="K21" i="29"/>
  <c r="J21" i="29"/>
  <c r="I21" i="29"/>
  <c r="G21" i="29"/>
  <c r="Q5" i="21" l="1"/>
  <c r="S29" i="29" l="1"/>
  <c r="T29" i="29"/>
  <c r="S22" i="29"/>
  <c r="T22" i="29"/>
  <c r="S15" i="29"/>
  <c r="T15" i="29"/>
  <c r="Q7" i="21"/>
  <c r="Q6" i="21" l="1"/>
  <c r="Q4" i="21"/>
  <c r="Q3" i="21"/>
  <c r="G4" i="21"/>
  <c r="J6" i="27"/>
  <c r="G6" i="24"/>
  <c r="J6" i="20"/>
  <c r="C3" i="27"/>
  <c r="D3" i="27"/>
  <c r="E3" i="27"/>
  <c r="F3" i="27"/>
  <c r="G3" i="27"/>
  <c r="H3" i="27"/>
  <c r="I3" i="27"/>
  <c r="J3" i="27"/>
  <c r="K3" i="27"/>
  <c r="L3" i="27"/>
  <c r="M3" i="27"/>
  <c r="N3" i="27"/>
  <c r="Q8" i="21" l="1"/>
  <c r="Q9" i="21"/>
  <c r="W6" i="20" l="1"/>
  <c r="L29" i="29" l="1"/>
  <c r="L30" i="29"/>
  <c r="L31" i="29"/>
  <c r="L22" i="29"/>
  <c r="L23" i="29"/>
  <c r="L24" i="29"/>
  <c r="L17" i="29"/>
  <c r="I29" i="29"/>
  <c r="I30" i="29"/>
  <c r="I31" i="29"/>
  <c r="I22" i="29"/>
  <c r="I23" i="29"/>
  <c r="I24" i="29"/>
  <c r="I17" i="29"/>
  <c r="J29" i="29" l="1"/>
  <c r="J30" i="29"/>
  <c r="J31" i="29"/>
  <c r="J22" i="29"/>
  <c r="J23" i="29"/>
  <c r="J24" i="29"/>
  <c r="J17" i="29"/>
  <c r="G29" i="29"/>
  <c r="G30" i="29"/>
  <c r="G31" i="29"/>
  <c r="G22" i="29"/>
  <c r="G23" i="29"/>
  <c r="G24" i="29"/>
  <c r="G17" i="29"/>
  <c r="E29" i="29"/>
  <c r="E30" i="29"/>
  <c r="E31" i="29"/>
  <c r="E22" i="29"/>
  <c r="E23" i="29"/>
  <c r="E24" i="29"/>
  <c r="E17" i="29"/>
  <c r="K29" i="29"/>
  <c r="K30" i="29"/>
  <c r="K31" i="29"/>
  <c r="K22" i="29"/>
  <c r="K23" i="29"/>
  <c r="K24" i="29"/>
  <c r="K17" i="29"/>
  <c r="H29" i="29"/>
  <c r="H30" i="29"/>
  <c r="H31" i="29"/>
  <c r="H22" i="29"/>
  <c r="H23" i="29"/>
  <c r="H24" i="29"/>
  <c r="H17" i="29"/>
  <c r="F29" i="29"/>
  <c r="F30" i="29"/>
  <c r="F31" i="29"/>
  <c r="F22" i="29"/>
  <c r="F23" i="29"/>
  <c r="F24" i="29"/>
  <c r="F17" i="29"/>
  <c r="J5" i="27"/>
  <c r="J5" i="20"/>
  <c r="S11" i="29" l="1"/>
  <c r="J9" i="27" l="1"/>
  <c r="C7" i="29"/>
  <c r="C6" i="29"/>
  <c r="C5" i="29"/>
  <c r="G7" i="24"/>
  <c r="G8" i="24"/>
  <c r="G9" i="24"/>
  <c r="G10" i="24"/>
  <c r="G11" i="24"/>
  <c r="G12" i="24"/>
  <c r="G13" i="24"/>
  <c r="G14" i="24"/>
  <c r="G15" i="24"/>
  <c r="G16" i="24"/>
  <c r="G17" i="24"/>
  <c r="G18" i="24"/>
  <c r="G19" i="24"/>
  <c r="G20" i="24"/>
  <c r="G21" i="24"/>
  <c r="G22" i="24"/>
  <c r="G23" i="24"/>
  <c r="G24" i="24"/>
  <c r="G25" i="24"/>
  <c r="G26" i="24"/>
  <c r="G27" i="24"/>
  <c r="G28" i="24"/>
  <c r="G29" i="24"/>
  <c r="G30" i="24"/>
  <c r="G31" i="24"/>
  <c r="G32" i="24"/>
  <c r="G33" i="24"/>
  <c r="G34" i="24"/>
  <c r="G35" i="24"/>
  <c r="G36" i="24"/>
  <c r="G37" i="24"/>
  <c r="G38" i="24"/>
  <c r="G39" i="24"/>
  <c r="G40" i="24"/>
  <c r="J305" i="20"/>
  <c r="K305" i="20"/>
  <c r="M305" i="20" s="1"/>
  <c r="N305" i="20" s="1"/>
  <c r="L305" i="20"/>
  <c r="W305" i="20" l="1"/>
  <c r="X305" i="20"/>
  <c r="O305" i="20"/>
  <c r="Y305" i="20" s="1"/>
  <c r="P305" i="20" l="1"/>
  <c r="Z305" i="20" s="1"/>
  <c r="Q305" i="20" l="1"/>
  <c r="AA305" i="20" s="1"/>
  <c r="R305" i="20" l="1"/>
  <c r="AB305" i="20" s="1"/>
  <c r="V305" i="20" s="1"/>
  <c r="U305" i="20" s="1"/>
  <c r="T305" i="20" s="1"/>
  <c r="S305" i="20" l="1"/>
  <c r="AC305" i="20" s="1"/>
  <c r="S28" i="29" l="1"/>
  <c r="S27" i="29"/>
  <c r="S26" i="29"/>
  <c r="S25" i="29"/>
  <c r="S21" i="29"/>
  <c r="S20" i="29"/>
  <c r="S19" i="29"/>
  <c r="S18" i="29"/>
  <c r="S12" i="29"/>
  <c r="S13" i="29"/>
  <c r="S14" i="29"/>
  <c r="B25" i="29"/>
  <c r="B18" i="29"/>
  <c r="B11" i="29"/>
  <c r="A25" i="29"/>
  <c r="A18" i="29"/>
  <c r="A11" i="29"/>
  <c r="T12" i="29"/>
  <c r="T27" i="29"/>
  <c r="T14" i="29"/>
  <c r="T25" i="29"/>
  <c r="L16" i="29" l="1"/>
  <c r="I16" i="29"/>
  <c r="K16" i="29"/>
  <c r="F16" i="29"/>
  <c r="H16" i="29"/>
  <c r="L15" i="29"/>
  <c r="I15" i="29"/>
  <c r="H15" i="29"/>
  <c r="F15" i="29"/>
  <c r="E15" i="29"/>
  <c r="J15" i="29"/>
  <c r="G15" i="29"/>
  <c r="K15" i="29"/>
  <c r="L26" i="29"/>
  <c r="L27" i="29"/>
  <c r="L28" i="29"/>
  <c r="I25" i="29"/>
  <c r="I27" i="29"/>
  <c r="I26" i="29"/>
  <c r="L25" i="29"/>
  <c r="I28" i="29"/>
  <c r="L19" i="29"/>
  <c r="L18" i="29"/>
  <c r="I20" i="29"/>
  <c r="L20" i="29"/>
  <c r="I19" i="29"/>
  <c r="I18" i="29"/>
  <c r="L12" i="29"/>
  <c r="L14" i="29"/>
  <c r="L11" i="29"/>
  <c r="I14" i="29"/>
  <c r="I12" i="29"/>
  <c r="L13" i="29"/>
  <c r="I13" i="29"/>
  <c r="I11" i="29"/>
  <c r="J12" i="29"/>
  <c r="J14" i="29"/>
  <c r="G13" i="29"/>
  <c r="E12" i="29"/>
  <c r="E14" i="29"/>
  <c r="K13" i="29"/>
  <c r="H12" i="29"/>
  <c r="H14" i="29"/>
  <c r="H11" i="29"/>
  <c r="F13" i="29"/>
  <c r="J13" i="29"/>
  <c r="G12" i="29"/>
  <c r="G14" i="29"/>
  <c r="E13" i="29"/>
  <c r="K12" i="29"/>
  <c r="K14" i="29"/>
  <c r="K11" i="29"/>
  <c r="H13" i="29"/>
  <c r="F12" i="29"/>
  <c r="F14" i="29"/>
  <c r="F11" i="29"/>
  <c r="J20" i="29"/>
  <c r="G19" i="29"/>
  <c r="G18" i="29"/>
  <c r="E20" i="29"/>
  <c r="K19" i="29"/>
  <c r="K18" i="29"/>
  <c r="H20" i="29"/>
  <c r="F19" i="29"/>
  <c r="F21" i="29"/>
  <c r="F18" i="29"/>
  <c r="J19" i="29"/>
  <c r="J18" i="29"/>
  <c r="G20" i="29"/>
  <c r="E19" i="29"/>
  <c r="E21" i="29"/>
  <c r="E18" i="29"/>
  <c r="K20" i="29"/>
  <c r="H19" i="29"/>
  <c r="H21" i="29"/>
  <c r="H18" i="29"/>
  <c r="F20" i="29"/>
  <c r="J26" i="29"/>
  <c r="J28" i="29"/>
  <c r="J25" i="29"/>
  <c r="G27" i="29"/>
  <c r="E26" i="29"/>
  <c r="E28" i="29"/>
  <c r="E25" i="29"/>
  <c r="K27" i="29"/>
  <c r="H26" i="29"/>
  <c r="H28" i="29"/>
  <c r="H25" i="29"/>
  <c r="F27" i="29"/>
  <c r="J27" i="29"/>
  <c r="G26" i="29"/>
  <c r="G28" i="29"/>
  <c r="G25" i="29"/>
  <c r="E27" i="29"/>
  <c r="K26" i="29"/>
  <c r="K28" i="29"/>
  <c r="K25" i="29"/>
  <c r="H27" i="29"/>
  <c r="F26" i="29"/>
  <c r="F28" i="29"/>
  <c r="F25" i="29"/>
  <c r="T13" i="29"/>
  <c r="T11" i="29"/>
  <c r="T18" i="29"/>
  <c r="T19" i="29"/>
  <c r="T20" i="29"/>
  <c r="T21" i="29"/>
  <c r="T26" i="29"/>
  <c r="T28" i="29"/>
  <c r="H6" i="29" l="1"/>
  <c r="H4" i="29"/>
  <c r="F4" i="29"/>
  <c r="K4" i="29"/>
  <c r="H7" i="29"/>
  <c r="H5" i="29"/>
  <c r="C3" i="20" l="1"/>
  <c r="D3" i="20"/>
  <c r="E3" i="20"/>
  <c r="F3" i="20"/>
  <c r="G3" i="20"/>
  <c r="H3" i="20"/>
  <c r="I3" i="20"/>
  <c r="J3" i="20"/>
  <c r="K3" i="20"/>
  <c r="L3" i="20"/>
  <c r="M3" i="20"/>
  <c r="N3" i="20"/>
  <c r="O3" i="20"/>
  <c r="P3" i="20"/>
  <c r="Q3" i="20"/>
  <c r="R3" i="20"/>
  <c r="S3" i="20"/>
  <c r="T3" i="20"/>
  <c r="U3" i="20"/>
  <c r="V3" i="20"/>
  <c r="W3" i="20"/>
  <c r="X3" i="20"/>
  <c r="Y3" i="20"/>
  <c r="Z3" i="20"/>
  <c r="AA3" i="20"/>
  <c r="AB3" i="20"/>
  <c r="AC3" i="20"/>
  <c r="J7" i="20"/>
  <c r="J8" i="20"/>
  <c r="J9" i="20"/>
  <c r="J10" i="20"/>
  <c r="J11" i="20"/>
  <c r="J12" i="20"/>
  <c r="J13" i="20"/>
  <c r="J14" i="20"/>
  <c r="J15" i="20"/>
  <c r="J16" i="20"/>
  <c r="J17" i="20"/>
  <c r="J18" i="20"/>
  <c r="J19" i="20"/>
  <c r="J20" i="20"/>
  <c r="J21" i="20"/>
  <c r="J22" i="20"/>
  <c r="J23" i="20"/>
  <c r="J24" i="20"/>
  <c r="J25" i="20"/>
  <c r="J26" i="20"/>
  <c r="J27" i="20"/>
  <c r="J28" i="20"/>
  <c r="J29" i="20"/>
  <c r="J30" i="20"/>
  <c r="J31" i="20"/>
  <c r="J32" i="20"/>
  <c r="J33" i="20"/>
  <c r="J34" i="20"/>
  <c r="J35" i="20"/>
  <c r="J36" i="20"/>
  <c r="J37" i="20"/>
  <c r="J38" i="20"/>
  <c r="J39" i="20"/>
  <c r="J40" i="20"/>
  <c r="J41" i="20"/>
  <c r="J42" i="20"/>
  <c r="J43" i="20"/>
  <c r="J44" i="20"/>
  <c r="J45" i="20"/>
  <c r="J46" i="20"/>
  <c r="J47" i="20"/>
  <c r="J48" i="20"/>
  <c r="J49" i="20"/>
  <c r="J50" i="20"/>
  <c r="J51" i="20"/>
  <c r="J52" i="20"/>
  <c r="J53" i="20"/>
  <c r="J54" i="20"/>
  <c r="J55" i="20"/>
  <c r="J56" i="20"/>
  <c r="J57" i="20"/>
  <c r="J58" i="20"/>
  <c r="J59" i="20"/>
  <c r="J60" i="20"/>
  <c r="J61" i="20"/>
  <c r="J62" i="20"/>
  <c r="J63" i="20"/>
  <c r="J64" i="20"/>
  <c r="J65" i="20"/>
  <c r="J66" i="20"/>
  <c r="J67" i="20"/>
  <c r="J68" i="20"/>
  <c r="J69" i="20"/>
  <c r="J70" i="20"/>
  <c r="J71" i="20"/>
  <c r="J72" i="20"/>
  <c r="J73" i="20"/>
  <c r="J74" i="20"/>
  <c r="J75" i="20"/>
  <c r="J76" i="20"/>
  <c r="J77" i="20"/>
  <c r="J78" i="20"/>
  <c r="J79" i="20"/>
  <c r="J80" i="20"/>
  <c r="J81" i="20"/>
  <c r="J82" i="20"/>
  <c r="J83" i="20"/>
  <c r="J84" i="20"/>
  <c r="J85" i="20"/>
  <c r="J86" i="20"/>
  <c r="J87" i="20"/>
  <c r="J88" i="20"/>
  <c r="J89" i="20"/>
  <c r="J90" i="20"/>
  <c r="J91" i="20"/>
  <c r="J92" i="20"/>
  <c r="J93" i="20"/>
  <c r="J94" i="20"/>
  <c r="J95" i="20"/>
  <c r="J96" i="20"/>
  <c r="J97" i="20"/>
  <c r="J98" i="20"/>
  <c r="J99" i="20"/>
  <c r="J100" i="20"/>
  <c r="J101" i="20"/>
  <c r="J102" i="20"/>
  <c r="J103" i="20"/>
  <c r="J104" i="20"/>
  <c r="J105" i="20"/>
  <c r="J106" i="20"/>
  <c r="J107" i="20"/>
  <c r="J108" i="20"/>
  <c r="J109" i="20"/>
  <c r="J110" i="20"/>
  <c r="J111" i="20"/>
  <c r="J112" i="20"/>
  <c r="J113" i="20"/>
  <c r="J114" i="20"/>
  <c r="J115" i="20"/>
  <c r="J116" i="20"/>
  <c r="J117" i="20"/>
  <c r="J118" i="20"/>
  <c r="J119" i="20"/>
  <c r="J120" i="20"/>
  <c r="J121" i="20"/>
  <c r="J122" i="20"/>
  <c r="J123" i="20"/>
  <c r="J124" i="20"/>
  <c r="J125" i="20"/>
  <c r="J126" i="20"/>
  <c r="J127" i="20"/>
  <c r="J128" i="20"/>
  <c r="J129" i="20"/>
  <c r="J130" i="20"/>
  <c r="J131" i="20"/>
  <c r="J132" i="20"/>
  <c r="J133" i="20"/>
  <c r="J134" i="20"/>
  <c r="J135" i="20"/>
  <c r="J136" i="20"/>
  <c r="J137" i="20"/>
  <c r="J138" i="20"/>
  <c r="J139" i="20"/>
  <c r="J140" i="20"/>
  <c r="J141" i="20"/>
  <c r="J142" i="20"/>
  <c r="J143" i="20"/>
  <c r="J144" i="20"/>
  <c r="J145" i="20"/>
  <c r="J146" i="20"/>
  <c r="J147" i="20"/>
  <c r="J148" i="20"/>
  <c r="J149" i="20"/>
  <c r="J150" i="20"/>
  <c r="J151" i="20"/>
  <c r="J152" i="20"/>
  <c r="J153" i="20"/>
  <c r="J154" i="20"/>
  <c r="J155" i="20"/>
  <c r="J156" i="20"/>
  <c r="J157" i="20"/>
  <c r="J158" i="20"/>
  <c r="J159" i="20"/>
  <c r="J160" i="20"/>
  <c r="J161" i="20"/>
  <c r="J162" i="20"/>
  <c r="J163" i="20"/>
  <c r="J164" i="20"/>
  <c r="J165" i="20"/>
  <c r="J166" i="20"/>
  <c r="J167" i="20"/>
  <c r="J168" i="20"/>
  <c r="J169" i="20"/>
  <c r="J170" i="20"/>
  <c r="J171" i="20"/>
  <c r="J172" i="20"/>
  <c r="J173" i="20"/>
  <c r="J174" i="20"/>
  <c r="J175" i="20"/>
  <c r="J176" i="20"/>
  <c r="J177" i="20"/>
  <c r="J178" i="20"/>
  <c r="J179" i="20"/>
  <c r="J180" i="20"/>
  <c r="J181" i="20"/>
  <c r="J182" i="20"/>
  <c r="J183" i="20"/>
  <c r="J184" i="20"/>
  <c r="J185" i="20"/>
  <c r="J186" i="20"/>
  <c r="J187" i="20"/>
  <c r="J188" i="20"/>
  <c r="J189" i="20"/>
  <c r="J190" i="20"/>
  <c r="J191" i="20"/>
  <c r="J192" i="20"/>
  <c r="J193" i="20"/>
  <c r="J194" i="20"/>
  <c r="J195" i="20"/>
  <c r="J196" i="20"/>
  <c r="J197" i="20"/>
  <c r="J198" i="20"/>
  <c r="J199" i="20"/>
  <c r="J200" i="20"/>
  <c r="J201" i="20"/>
  <c r="J202" i="20"/>
  <c r="J203" i="20"/>
  <c r="J204" i="20"/>
  <c r="J205" i="20"/>
  <c r="J206" i="20"/>
  <c r="J207" i="20"/>
  <c r="J208" i="20"/>
  <c r="J209" i="20"/>
  <c r="J210" i="20"/>
  <c r="J211" i="20"/>
  <c r="J212" i="20"/>
  <c r="J213" i="20"/>
  <c r="J214" i="20"/>
  <c r="J215" i="20"/>
  <c r="J216" i="20"/>
  <c r="J217" i="20"/>
  <c r="J218" i="20"/>
  <c r="J219" i="20"/>
  <c r="J220" i="20"/>
  <c r="J221" i="20"/>
  <c r="J222" i="20"/>
  <c r="J223" i="20"/>
  <c r="J224" i="20"/>
  <c r="J225" i="20"/>
  <c r="J226" i="20"/>
  <c r="J227" i="20"/>
  <c r="J228" i="20"/>
  <c r="J229" i="20"/>
  <c r="J230" i="20"/>
  <c r="J231" i="20"/>
  <c r="J232" i="20"/>
  <c r="J233" i="20"/>
  <c r="J234" i="20"/>
  <c r="J235" i="20"/>
  <c r="J236" i="20"/>
  <c r="J237" i="20"/>
  <c r="J238" i="20"/>
  <c r="J239" i="20"/>
  <c r="J240" i="20"/>
  <c r="J241" i="20"/>
  <c r="J242" i="20"/>
  <c r="J243" i="20"/>
  <c r="J244" i="20"/>
  <c r="J245" i="20"/>
  <c r="J246" i="20"/>
  <c r="J247" i="20"/>
  <c r="J248" i="20"/>
  <c r="J249" i="20"/>
  <c r="J250" i="20"/>
  <c r="J251" i="20"/>
  <c r="J252" i="20"/>
  <c r="J253" i="20"/>
  <c r="J254" i="20"/>
  <c r="J255" i="20"/>
  <c r="J256" i="20"/>
  <c r="J257" i="20"/>
  <c r="J258" i="20"/>
  <c r="J259" i="20"/>
  <c r="J260" i="20"/>
  <c r="J261" i="20"/>
  <c r="J262" i="20"/>
  <c r="J263" i="20"/>
  <c r="J264" i="20"/>
  <c r="J265" i="20"/>
  <c r="J266" i="20"/>
  <c r="J267" i="20"/>
  <c r="J268" i="20"/>
  <c r="J269" i="20"/>
  <c r="J270" i="20"/>
  <c r="J271" i="20"/>
  <c r="J272" i="20"/>
  <c r="J273" i="20"/>
  <c r="J274" i="20"/>
  <c r="J275" i="20"/>
  <c r="J276" i="20"/>
  <c r="J277" i="20"/>
  <c r="J278" i="20"/>
  <c r="J279" i="20"/>
  <c r="J280" i="20"/>
  <c r="J281" i="20"/>
  <c r="J282" i="20"/>
  <c r="J283" i="20"/>
  <c r="J284" i="20"/>
  <c r="J285" i="20"/>
  <c r="J286" i="20"/>
  <c r="J287" i="20"/>
  <c r="J288" i="20"/>
  <c r="J289" i="20"/>
  <c r="J290" i="20"/>
  <c r="J291" i="20"/>
  <c r="J292" i="20"/>
  <c r="J293" i="20"/>
  <c r="J294" i="20"/>
  <c r="J295" i="20"/>
  <c r="J296" i="20"/>
  <c r="J297" i="20"/>
  <c r="J298" i="20"/>
  <c r="J299" i="20"/>
  <c r="J300" i="20"/>
  <c r="J301" i="20"/>
  <c r="J302" i="20"/>
  <c r="J303" i="20"/>
  <c r="J304" i="20"/>
  <c r="W291" i="20" l="1"/>
  <c r="W251" i="20"/>
  <c r="W219" i="20"/>
  <c r="W187" i="20"/>
  <c r="W147" i="20"/>
  <c r="W99" i="20"/>
  <c r="W19" i="20"/>
  <c r="W242" i="20"/>
  <c r="W202" i="20"/>
  <c r="W162" i="20"/>
  <c r="W130" i="20"/>
  <c r="W90" i="20"/>
  <c r="W50" i="20"/>
  <c r="W18" i="20"/>
  <c r="W297" i="20"/>
  <c r="W257" i="20"/>
  <c r="W225" i="20"/>
  <c r="W185" i="20"/>
  <c r="W145" i="20"/>
  <c r="W105" i="20"/>
  <c r="W65" i="20"/>
  <c r="W41" i="20"/>
  <c r="W9" i="20"/>
  <c r="W304" i="20"/>
  <c r="W296" i="20"/>
  <c r="W288" i="20"/>
  <c r="W280" i="20"/>
  <c r="W272" i="20"/>
  <c r="W264" i="20"/>
  <c r="W256" i="20"/>
  <c r="W248" i="20"/>
  <c r="W240" i="20"/>
  <c r="W232" i="20"/>
  <c r="W224" i="20"/>
  <c r="W216" i="20"/>
  <c r="W208" i="20"/>
  <c r="W200" i="20"/>
  <c r="W192" i="20"/>
  <c r="W184" i="20"/>
  <c r="W176" i="20"/>
  <c r="W168" i="20"/>
  <c r="W160" i="20"/>
  <c r="W152" i="20"/>
  <c r="W144" i="20"/>
  <c r="W136" i="20"/>
  <c r="W128" i="20"/>
  <c r="W120" i="20"/>
  <c r="W112" i="20"/>
  <c r="W104" i="20"/>
  <c r="W96" i="20"/>
  <c r="W88" i="20"/>
  <c r="W80" i="20"/>
  <c r="W72" i="20"/>
  <c r="W64" i="20"/>
  <c r="W56" i="20"/>
  <c r="W48" i="20"/>
  <c r="W40" i="20"/>
  <c r="W32" i="20"/>
  <c r="W24" i="20"/>
  <c r="W16" i="20"/>
  <c r="W8" i="20"/>
  <c r="W283" i="20"/>
  <c r="W243" i="20"/>
  <c r="W203" i="20"/>
  <c r="W163" i="20"/>
  <c r="W115" i="20"/>
  <c r="W75" i="20"/>
  <c r="W43" i="20"/>
  <c r="W27" i="20"/>
  <c r="W274" i="20"/>
  <c r="W234" i="20"/>
  <c r="W194" i="20"/>
  <c r="W154" i="20"/>
  <c r="W122" i="20"/>
  <c r="W74" i="20"/>
  <c r="W26" i="20"/>
  <c r="W289" i="20"/>
  <c r="W249" i="20"/>
  <c r="W209" i="20"/>
  <c r="W177" i="20"/>
  <c r="W137" i="20"/>
  <c r="W97" i="20"/>
  <c r="W57" i="20"/>
  <c r="W33" i="20"/>
  <c r="W303" i="20"/>
  <c r="W295" i="20"/>
  <c r="W287" i="20"/>
  <c r="W279" i="20"/>
  <c r="W271" i="20"/>
  <c r="W263" i="20"/>
  <c r="W255" i="20"/>
  <c r="W247" i="20"/>
  <c r="W239" i="20"/>
  <c r="W231" i="20"/>
  <c r="W223" i="20"/>
  <c r="W215" i="20"/>
  <c r="W207" i="20"/>
  <c r="W199" i="20"/>
  <c r="W191" i="20"/>
  <c r="W183" i="20"/>
  <c r="W175" i="20"/>
  <c r="W167" i="20"/>
  <c r="W159" i="20"/>
  <c r="W151" i="20"/>
  <c r="W143" i="20"/>
  <c r="W135" i="20"/>
  <c r="W127" i="20"/>
  <c r="W119" i="20"/>
  <c r="W111" i="20"/>
  <c r="W103" i="20"/>
  <c r="W95" i="20"/>
  <c r="W87" i="20"/>
  <c r="W79" i="20"/>
  <c r="W71" i="20"/>
  <c r="W63" i="20"/>
  <c r="W55" i="20"/>
  <c r="W47" i="20"/>
  <c r="W39" i="20"/>
  <c r="W31" i="20"/>
  <c r="W23" i="20"/>
  <c r="W15" i="20"/>
  <c r="W7" i="20"/>
  <c r="W299" i="20"/>
  <c r="W259" i="20"/>
  <c r="W211" i="20"/>
  <c r="W171" i="20"/>
  <c r="W131" i="20"/>
  <c r="W91" i="20"/>
  <c r="W51" i="20"/>
  <c r="W282" i="20"/>
  <c r="W250" i="20"/>
  <c r="W210" i="20"/>
  <c r="W170" i="20"/>
  <c r="W114" i="20"/>
  <c r="W58" i="20"/>
  <c r="W265" i="20"/>
  <c r="W217" i="20"/>
  <c r="W169" i="20"/>
  <c r="W129" i="20"/>
  <c r="W89" i="20"/>
  <c r="W17" i="20"/>
  <c r="W302" i="20"/>
  <c r="W294" i="20"/>
  <c r="W286" i="20"/>
  <c r="W278" i="20"/>
  <c r="W270" i="20"/>
  <c r="W262" i="20"/>
  <c r="W254" i="20"/>
  <c r="W246" i="20"/>
  <c r="W238" i="20"/>
  <c r="W230" i="20"/>
  <c r="W222" i="20"/>
  <c r="W214" i="20"/>
  <c r="W206" i="20"/>
  <c r="W198" i="20"/>
  <c r="W190" i="20"/>
  <c r="W182" i="20"/>
  <c r="W174" i="20"/>
  <c r="W166" i="20"/>
  <c r="W158" i="20"/>
  <c r="W150" i="20"/>
  <c r="W142" i="20"/>
  <c r="W134" i="20"/>
  <c r="W126" i="20"/>
  <c r="W118" i="20"/>
  <c r="W110" i="20"/>
  <c r="W102" i="20"/>
  <c r="W94" i="20"/>
  <c r="W86" i="20"/>
  <c r="W78" i="20"/>
  <c r="W70" i="20"/>
  <c r="W62" i="20"/>
  <c r="W54" i="20"/>
  <c r="W46" i="20"/>
  <c r="W38" i="20"/>
  <c r="W30" i="20"/>
  <c r="W22" i="20"/>
  <c r="W14" i="20"/>
  <c r="W267" i="20"/>
  <c r="W235" i="20"/>
  <c r="W195" i="20"/>
  <c r="W155" i="20"/>
  <c r="W123" i="20"/>
  <c r="W83" i="20"/>
  <c r="W59" i="20"/>
  <c r="W35" i="20"/>
  <c r="W290" i="20"/>
  <c r="W258" i="20"/>
  <c r="W218" i="20"/>
  <c r="W186" i="20"/>
  <c r="W146" i="20"/>
  <c r="W106" i="20"/>
  <c r="W66" i="20"/>
  <c r="W34" i="20"/>
  <c r="W10" i="20"/>
  <c r="W273" i="20"/>
  <c r="W233" i="20"/>
  <c r="W193" i="20"/>
  <c r="W153" i="20"/>
  <c r="W113" i="20"/>
  <c r="W73" i="20"/>
  <c r="W25" i="20"/>
  <c r="W301" i="20"/>
  <c r="W293" i="20"/>
  <c r="W285" i="20"/>
  <c r="W277" i="20"/>
  <c r="W269" i="20"/>
  <c r="W261" i="20"/>
  <c r="W253" i="20"/>
  <c r="W245" i="20"/>
  <c r="W237" i="20"/>
  <c r="W229" i="20"/>
  <c r="W221" i="20"/>
  <c r="W213" i="20"/>
  <c r="W205" i="20"/>
  <c r="W197" i="20"/>
  <c r="W189" i="20"/>
  <c r="W181" i="20"/>
  <c r="W173" i="20"/>
  <c r="W165" i="20"/>
  <c r="W157" i="20"/>
  <c r="W149" i="20"/>
  <c r="W141" i="20"/>
  <c r="W133" i="20"/>
  <c r="W125" i="20"/>
  <c r="W117" i="20"/>
  <c r="W109" i="20"/>
  <c r="W101" i="20"/>
  <c r="W93" i="20"/>
  <c r="W85" i="20"/>
  <c r="W77" i="20"/>
  <c r="W69" i="20"/>
  <c r="W61" i="20"/>
  <c r="W53" i="20"/>
  <c r="W45" i="20"/>
  <c r="W37" i="20"/>
  <c r="W29" i="20"/>
  <c r="W21" i="20"/>
  <c r="W13" i="20"/>
  <c r="W275" i="20"/>
  <c r="W227" i="20"/>
  <c r="W179" i="20"/>
  <c r="W139" i="20"/>
  <c r="W107" i="20"/>
  <c r="W67" i="20"/>
  <c r="W11" i="20"/>
  <c r="W298" i="20"/>
  <c r="W266" i="20"/>
  <c r="W226" i="20"/>
  <c r="W178" i="20"/>
  <c r="W138" i="20"/>
  <c r="W98" i="20"/>
  <c r="W82" i="20"/>
  <c r="W42" i="20"/>
  <c r="W281" i="20"/>
  <c r="W241" i="20"/>
  <c r="W201" i="20"/>
  <c r="W161" i="20"/>
  <c r="W121" i="20"/>
  <c r="W81" i="20"/>
  <c r="W49" i="20"/>
  <c r="W300" i="20"/>
  <c r="W292" i="20"/>
  <c r="W284" i="20"/>
  <c r="W276" i="20"/>
  <c r="W268" i="20"/>
  <c r="W260" i="20"/>
  <c r="W252" i="20"/>
  <c r="W244" i="20"/>
  <c r="W236" i="20"/>
  <c r="W228" i="20"/>
  <c r="W220" i="20"/>
  <c r="W212" i="20"/>
  <c r="W204" i="20"/>
  <c r="W196" i="20"/>
  <c r="W188" i="20"/>
  <c r="W180" i="20"/>
  <c r="W172" i="20"/>
  <c r="W164" i="20"/>
  <c r="W156" i="20"/>
  <c r="W148" i="20"/>
  <c r="W140" i="20"/>
  <c r="W132" i="20"/>
  <c r="W124" i="20"/>
  <c r="W116" i="20"/>
  <c r="W108" i="20"/>
  <c r="W100" i="20"/>
  <c r="W92" i="20"/>
  <c r="W84" i="20"/>
  <c r="W76" i="20"/>
  <c r="W68" i="20"/>
  <c r="W60" i="20"/>
  <c r="W52" i="20"/>
  <c r="W44" i="20"/>
  <c r="W36" i="20"/>
  <c r="W28" i="20"/>
  <c r="W20" i="20"/>
  <c r="W12" i="20"/>
  <c r="B3" i="27"/>
  <c r="A3" i="27"/>
  <c r="P3" i="24"/>
  <c r="O3" i="24"/>
  <c r="N3" i="24"/>
  <c r="M3" i="24"/>
  <c r="L3" i="24"/>
  <c r="K3" i="24"/>
  <c r="J3" i="24"/>
  <c r="I3" i="24"/>
  <c r="H3" i="24"/>
  <c r="G3" i="24"/>
  <c r="F3" i="24"/>
  <c r="E3" i="24"/>
  <c r="D3" i="24"/>
  <c r="C3" i="24"/>
  <c r="B3" i="24"/>
  <c r="A3" i="24"/>
  <c r="B3" i="20"/>
  <c r="A3" i="20"/>
  <c r="J2" i="29" l="1"/>
  <c r="F5" i="29" l="1"/>
  <c r="M5" i="27"/>
  <c r="G2" i="29" l="1"/>
  <c r="J7" i="27"/>
  <c r="J8" i="27"/>
  <c r="J10" i="27"/>
  <c r="J11" i="27"/>
  <c r="J12" i="27"/>
  <c r="J13" i="27"/>
  <c r="J14" i="27"/>
  <c r="J15" i="27"/>
  <c r="J16" i="27"/>
  <c r="J17" i="27"/>
  <c r="J18" i="27"/>
  <c r="J19" i="27"/>
  <c r="J20" i="27"/>
  <c r="J21" i="27"/>
  <c r="J22" i="27"/>
  <c r="J23" i="27"/>
  <c r="J24" i="27"/>
  <c r="J25" i="27"/>
  <c r="J27" i="27"/>
  <c r="J28" i="27"/>
  <c r="J29" i="27"/>
  <c r="J30" i="27"/>
  <c r="J31" i="27"/>
  <c r="J32" i="27"/>
  <c r="J33" i="27"/>
  <c r="J34" i="27"/>
  <c r="J35" i="27"/>
  <c r="J36" i="27"/>
  <c r="J37" i="27"/>
  <c r="J38" i="27"/>
  <c r="J39" i="27"/>
  <c r="J40" i="27"/>
  <c r="J41" i="27"/>
  <c r="J42" i="27"/>
  <c r="J43" i="27"/>
  <c r="J44" i="27"/>
  <c r="J45" i="27"/>
  <c r="J46" i="27"/>
  <c r="J47" i="27"/>
  <c r="J48" i="27"/>
  <c r="J49" i="27"/>
  <c r="J50" i="27"/>
  <c r="F7" i="29" l="1"/>
  <c r="K5" i="29"/>
  <c r="K6" i="29" l="1"/>
  <c r="K7" i="29"/>
  <c r="F6" i="29"/>
  <c r="J8" i="24" l="1"/>
  <c r="J9" i="24"/>
  <c r="K10" i="24"/>
  <c r="J12" i="24"/>
  <c r="K19" i="24" l="1"/>
  <c r="M19" i="24"/>
  <c r="O19" i="24"/>
  <c r="J19" i="24"/>
  <c r="L19" i="24"/>
  <c r="N19" i="24"/>
  <c r="P19" i="24"/>
  <c r="K17" i="24"/>
  <c r="M17" i="24"/>
  <c r="O17" i="24"/>
  <c r="J17" i="24"/>
  <c r="L17" i="24"/>
  <c r="N17" i="24"/>
  <c r="P17" i="24"/>
  <c r="K15" i="24"/>
  <c r="M15" i="24"/>
  <c r="O15" i="24"/>
  <c r="J15" i="24"/>
  <c r="L15" i="24"/>
  <c r="N15" i="24"/>
  <c r="P15" i="24"/>
  <c r="K13" i="24"/>
  <c r="M13" i="24"/>
  <c r="O13" i="24"/>
  <c r="J13" i="24"/>
  <c r="L13" i="24"/>
  <c r="N13" i="24"/>
  <c r="P13" i="24"/>
  <c r="J11" i="24"/>
  <c r="O11" i="24"/>
  <c r="K11" i="24"/>
  <c r="J7" i="24"/>
  <c r="L7" i="24"/>
  <c r="N7" i="24"/>
  <c r="P7" i="24"/>
  <c r="K7" i="24"/>
  <c r="M7" i="24"/>
  <c r="O7" i="24"/>
  <c r="J18" i="24"/>
  <c r="L18" i="24"/>
  <c r="N18" i="24"/>
  <c r="P18" i="24"/>
  <c r="K18" i="24"/>
  <c r="M18" i="24"/>
  <c r="O18" i="24"/>
  <c r="J16" i="24"/>
  <c r="L16" i="24"/>
  <c r="N16" i="24"/>
  <c r="P16" i="24"/>
  <c r="K16" i="24"/>
  <c r="M16" i="24"/>
  <c r="O16" i="24"/>
  <c r="J14" i="24"/>
  <c r="L14" i="24"/>
  <c r="N14" i="24"/>
  <c r="P14" i="24"/>
  <c r="K14" i="24"/>
  <c r="M14" i="24"/>
  <c r="O14" i="24"/>
  <c r="K33" i="24"/>
  <c r="M33" i="24"/>
  <c r="O33" i="24"/>
  <c r="J33" i="24"/>
  <c r="L33" i="24"/>
  <c r="N33" i="24"/>
  <c r="P33" i="24"/>
  <c r="K29" i="24"/>
  <c r="M29" i="24"/>
  <c r="O29" i="24"/>
  <c r="J29" i="24"/>
  <c r="L29" i="24"/>
  <c r="N29" i="24"/>
  <c r="P29" i="24"/>
  <c r="K25" i="24"/>
  <c r="M25" i="24"/>
  <c r="O25" i="24"/>
  <c r="J25" i="24"/>
  <c r="L25" i="24"/>
  <c r="N25" i="24"/>
  <c r="P25" i="24"/>
  <c r="K21" i="24"/>
  <c r="M21" i="24"/>
  <c r="O21" i="24"/>
  <c r="J21" i="24"/>
  <c r="L21" i="24"/>
  <c r="N21" i="24"/>
  <c r="P21" i="24"/>
  <c r="K31" i="24"/>
  <c r="M31" i="24"/>
  <c r="O31" i="24"/>
  <c r="J31" i="24"/>
  <c r="L31" i="24"/>
  <c r="N31" i="24"/>
  <c r="P31" i="24"/>
  <c r="K27" i="24"/>
  <c r="M27" i="24"/>
  <c r="O27" i="24"/>
  <c r="J27" i="24"/>
  <c r="L27" i="24"/>
  <c r="N27" i="24"/>
  <c r="P27" i="24"/>
  <c r="K23" i="24"/>
  <c r="M23" i="24"/>
  <c r="O23" i="24"/>
  <c r="J23" i="24"/>
  <c r="L23" i="24"/>
  <c r="N23" i="24"/>
  <c r="P23" i="24"/>
  <c r="J40" i="24"/>
  <c r="L40" i="24"/>
  <c r="N40" i="24"/>
  <c r="P40" i="24"/>
  <c r="K40" i="24"/>
  <c r="M40" i="24"/>
  <c r="O40" i="24"/>
  <c r="J38" i="24"/>
  <c r="L38" i="24"/>
  <c r="N38" i="24"/>
  <c r="P38" i="24"/>
  <c r="K38" i="24"/>
  <c r="M38" i="24"/>
  <c r="O38" i="24"/>
  <c r="J36" i="24"/>
  <c r="L36" i="24"/>
  <c r="N36" i="24"/>
  <c r="P36" i="24"/>
  <c r="K36" i="24"/>
  <c r="M36" i="24"/>
  <c r="O36" i="24"/>
  <c r="J34" i="24"/>
  <c r="L34" i="24"/>
  <c r="N34" i="24"/>
  <c r="P34" i="24"/>
  <c r="K34" i="24"/>
  <c r="M34" i="24"/>
  <c r="O34" i="24"/>
  <c r="J32" i="24"/>
  <c r="L32" i="24"/>
  <c r="N32" i="24"/>
  <c r="P32" i="24"/>
  <c r="K32" i="24"/>
  <c r="M32" i="24"/>
  <c r="O32" i="24"/>
  <c r="J30" i="24"/>
  <c r="L30" i="24"/>
  <c r="N30" i="24"/>
  <c r="P30" i="24"/>
  <c r="K30" i="24"/>
  <c r="M30" i="24"/>
  <c r="O30" i="24"/>
  <c r="J28" i="24"/>
  <c r="L28" i="24"/>
  <c r="N28" i="24"/>
  <c r="P28" i="24"/>
  <c r="K28" i="24"/>
  <c r="M28" i="24"/>
  <c r="O28" i="24"/>
  <c r="J26" i="24"/>
  <c r="L26" i="24"/>
  <c r="N26" i="24"/>
  <c r="P26" i="24"/>
  <c r="K26" i="24"/>
  <c r="M26" i="24"/>
  <c r="O26" i="24"/>
  <c r="J24" i="24"/>
  <c r="L24" i="24"/>
  <c r="N24" i="24"/>
  <c r="P24" i="24"/>
  <c r="K24" i="24"/>
  <c r="M24" i="24"/>
  <c r="O24" i="24"/>
  <c r="J22" i="24"/>
  <c r="L22" i="24"/>
  <c r="N22" i="24"/>
  <c r="P22" i="24"/>
  <c r="K22" i="24"/>
  <c r="M22" i="24"/>
  <c r="O22" i="24"/>
  <c r="J20" i="24"/>
  <c r="L20" i="24"/>
  <c r="N20" i="24"/>
  <c r="P20" i="24"/>
  <c r="K20" i="24"/>
  <c r="M20" i="24"/>
  <c r="O20" i="24"/>
  <c r="K39" i="24"/>
  <c r="M39" i="24"/>
  <c r="O39" i="24"/>
  <c r="J39" i="24"/>
  <c r="L39" i="24"/>
  <c r="N39" i="24"/>
  <c r="P39" i="24"/>
  <c r="K37" i="24"/>
  <c r="M37" i="24"/>
  <c r="O37" i="24"/>
  <c r="J37" i="24"/>
  <c r="L37" i="24"/>
  <c r="N37" i="24"/>
  <c r="P37" i="24"/>
  <c r="K35" i="24"/>
  <c r="M35" i="24"/>
  <c r="O35" i="24"/>
  <c r="J35" i="24"/>
  <c r="L35" i="24"/>
  <c r="N35" i="24"/>
  <c r="P35" i="24"/>
  <c r="M10" i="24"/>
  <c r="O8" i="24"/>
  <c r="K8" i="24"/>
  <c r="M11" i="24"/>
  <c r="O10" i="24"/>
  <c r="M8" i="24"/>
  <c r="P8" i="24"/>
  <c r="N8" i="24"/>
  <c r="L8" i="24"/>
  <c r="O9" i="24"/>
  <c r="M9" i="24"/>
  <c r="K9" i="24"/>
  <c r="P9" i="24"/>
  <c r="N9" i="24"/>
  <c r="L9" i="24"/>
  <c r="N12" i="24"/>
  <c r="O12" i="24"/>
  <c r="M12" i="24"/>
  <c r="K12" i="24"/>
  <c r="P12" i="24"/>
  <c r="L12" i="24"/>
  <c r="P11" i="24"/>
  <c r="N11" i="24"/>
  <c r="L11" i="24"/>
  <c r="P10" i="24"/>
  <c r="N10" i="24"/>
  <c r="L10" i="24"/>
  <c r="J10" i="24"/>
  <c r="I5" i="24"/>
  <c r="H5" i="24"/>
  <c r="G5" i="24"/>
  <c r="H30" i="24" l="1"/>
  <c r="I30" i="24"/>
  <c r="H34" i="24"/>
  <c r="I34" i="24"/>
  <c r="H27" i="24"/>
  <c r="I27" i="24"/>
  <c r="I32" i="24"/>
  <c r="H32" i="24"/>
  <c r="I23" i="24"/>
  <c r="H23" i="24"/>
  <c r="I28" i="24"/>
  <c r="H28" i="24"/>
  <c r="I33" i="24"/>
  <c r="H33" i="24"/>
  <c r="I39" i="24"/>
  <c r="H39" i="24"/>
  <c r="H26" i="24"/>
  <c r="I26" i="24"/>
  <c r="H29" i="24"/>
  <c r="I29" i="24"/>
  <c r="H37" i="24"/>
  <c r="I37" i="24"/>
  <c r="I24" i="24"/>
  <c r="H24" i="24"/>
  <c r="I40" i="24"/>
  <c r="H40" i="24"/>
  <c r="I25" i="24"/>
  <c r="H25" i="24"/>
  <c r="H35" i="24"/>
  <c r="I35" i="24"/>
  <c r="H22" i="24"/>
  <c r="I22" i="24"/>
  <c r="H38" i="24"/>
  <c r="I38" i="24"/>
  <c r="H21" i="24"/>
  <c r="I21" i="24"/>
  <c r="H19" i="24"/>
  <c r="I19" i="24"/>
  <c r="H20" i="24"/>
  <c r="I20" i="24"/>
  <c r="H36" i="24"/>
  <c r="I36" i="24"/>
  <c r="I31" i="24"/>
  <c r="H31" i="24"/>
  <c r="I18" i="24"/>
  <c r="H18" i="24"/>
  <c r="H17" i="24"/>
  <c r="I17" i="24"/>
  <c r="I14" i="24"/>
  <c r="H14" i="24"/>
  <c r="I15" i="24"/>
  <c r="H15" i="24"/>
  <c r="I16" i="24"/>
  <c r="H16" i="24"/>
  <c r="H13" i="24"/>
  <c r="I13" i="24"/>
  <c r="I12" i="24"/>
  <c r="H12" i="24"/>
  <c r="H11" i="24"/>
  <c r="I11" i="24"/>
  <c r="I10" i="24"/>
  <c r="H10" i="24"/>
  <c r="H9" i="24"/>
  <c r="I9" i="24"/>
  <c r="I8" i="24"/>
  <c r="H8" i="24"/>
  <c r="I7" i="24"/>
  <c r="H7" i="24"/>
  <c r="N6" i="24"/>
  <c r="K6" i="24"/>
  <c r="M6" i="24"/>
  <c r="O6" i="24"/>
  <c r="J6" i="24"/>
  <c r="L6" i="24"/>
  <c r="P6" i="24"/>
  <c r="L7" i="29" l="1"/>
  <c r="I7" i="29"/>
  <c r="I6" i="29"/>
  <c r="L6" i="29"/>
  <c r="I6" i="24"/>
  <c r="H6" i="24"/>
  <c r="L4" i="29" l="1"/>
  <c r="L5" i="29"/>
  <c r="I5" i="29"/>
  <c r="I4" i="29"/>
  <c r="N5" i="27"/>
  <c r="L5" i="27"/>
  <c r="L304" i="20" l="1"/>
  <c r="K304" i="20"/>
  <c r="M304" i="20" s="1"/>
  <c r="N304" i="20" s="1"/>
  <c r="L303" i="20"/>
  <c r="K303" i="20"/>
  <c r="M303" i="20" s="1"/>
  <c r="N303" i="20" s="1"/>
  <c r="L302" i="20"/>
  <c r="K302" i="20"/>
  <c r="M302" i="20" s="1"/>
  <c r="N302" i="20" s="1"/>
  <c r="L301" i="20"/>
  <c r="K301" i="20"/>
  <c r="M301" i="20" s="1"/>
  <c r="N301" i="20" s="1"/>
  <c r="L300" i="20"/>
  <c r="K300" i="20"/>
  <c r="M300" i="20" s="1"/>
  <c r="N300" i="20" s="1"/>
  <c r="L299" i="20"/>
  <c r="K299" i="20"/>
  <c r="M299" i="20" s="1"/>
  <c r="N299" i="20" s="1"/>
  <c r="L298" i="20"/>
  <c r="K298" i="20"/>
  <c r="M298" i="20" s="1"/>
  <c r="N298" i="20" s="1"/>
  <c r="L297" i="20"/>
  <c r="K297" i="20"/>
  <c r="M297" i="20" s="1"/>
  <c r="N297" i="20" s="1"/>
  <c r="L296" i="20"/>
  <c r="K296" i="20"/>
  <c r="M296" i="20" s="1"/>
  <c r="N296" i="20" s="1"/>
  <c r="L295" i="20"/>
  <c r="K295" i="20"/>
  <c r="M295" i="20" s="1"/>
  <c r="N295" i="20" s="1"/>
  <c r="L294" i="20"/>
  <c r="K294" i="20"/>
  <c r="M294" i="20" s="1"/>
  <c r="N294" i="20" s="1"/>
  <c r="L293" i="20"/>
  <c r="K293" i="20"/>
  <c r="M293" i="20" s="1"/>
  <c r="N293" i="20" s="1"/>
  <c r="L292" i="20"/>
  <c r="K292" i="20"/>
  <c r="M292" i="20" s="1"/>
  <c r="N292" i="20" s="1"/>
  <c r="L291" i="20"/>
  <c r="K291" i="20"/>
  <c r="M291" i="20" s="1"/>
  <c r="N291" i="20" s="1"/>
  <c r="L290" i="20"/>
  <c r="K290" i="20"/>
  <c r="M290" i="20" s="1"/>
  <c r="N290" i="20" s="1"/>
  <c r="L289" i="20"/>
  <c r="K289" i="20"/>
  <c r="M289" i="20" s="1"/>
  <c r="N289" i="20" s="1"/>
  <c r="L288" i="20"/>
  <c r="K288" i="20"/>
  <c r="M288" i="20" s="1"/>
  <c r="N288" i="20" s="1"/>
  <c r="L287" i="20"/>
  <c r="K287" i="20"/>
  <c r="M287" i="20" s="1"/>
  <c r="N287" i="20" s="1"/>
  <c r="L286" i="20"/>
  <c r="K286" i="20"/>
  <c r="M286" i="20" s="1"/>
  <c r="N286" i="20" s="1"/>
  <c r="L285" i="20"/>
  <c r="K285" i="20"/>
  <c r="M285" i="20" s="1"/>
  <c r="N285" i="20" s="1"/>
  <c r="L284" i="20"/>
  <c r="K284" i="20"/>
  <c r="M284" i="20" s="1"/>
  <c r="N284" i="20" s="1"/>
  <c r="L283" i="20"/>
  <c r="K283" i="20"/>
  <c r="M283" i="20" s="1"/>
  <c r="N283" i="20" s="1"/>
  <c r="L282" i="20"/>
  <c r="K282" i="20"/>
  <c r="M282" i="20" s="1"/>
  <c r="N282" i="20" s="1"/>
  <c r="L281" i="20"/>
  <c r="K281" i="20"/>
  <c r="M281" i="20" s="1"/>
  <c r="N281" i="20" s="1"/>
  <c r="L280" i="20"/>
  <c r="K280" i="20"/>
  <c r="M280" i="20" s="1"/>
  <c r="N280" i="20" s="1"/>
  <c r="L279" i="20"/>
  <c r="K279" i="20"/>
  <c r="M279" i="20" s="1"/>
  <c r="N279" i="20" s="1"/>
  <c r="L278" i="20"/>
  <c r="K278" i="20"/>
  <c r="M278" i="20" s="1"/>
  <c r="N278" i="20" s="1"/>
  <c r="L277" i="20"/>
  <c r="K277" i="20"/>
  <c r="M277" i="20" s="1"/>
  <c r="N277" i="20" s="1"/>
  <c r="L276" i="20"/>
  <c r="K276" i="20"/>
  <c r="M276" i="20" s="1"/>
  <c r="N276" i="20" s="1"/>
  <c r="L275" i="20"/>
  <c r="K275" i="20"/>
  <c r="M275" i="20" s="1"/>
  <c r="N275" i="20" s="1"/>
  <c r="L274" i="20"/>
  <c r="K274" i="20"/>
  <c r="M274" i="20" s="1"/>
  <c r="N274" i="20" s="1"/>
  <c r="L273" i="20"/>
  <c r="K273" i="20"/>
  <c r="M273" i="20" s="1"/>
  <c r="N273" i="20" s="1"/>
  <c r="L272" i="20"/>
  <c r="K272" i="20"/>
  <c r="M272" i="20" s="1"/>
  <c r="N272" i="20" s="1"/>
  <c r="L271" i="20"/>
  <c r="K271" i="20"/>
  <c r="M271" i="20" s="1"/>
  <c r="N271" i="20" s="1"/>
  <c r="L270" i="20"/>
  <c r="K270" i="20"/>
  <c r="M270" i="20" s="1"/>
  <c r="N270" i="20" s="1"/>
  <c r="L269" i="20"/>
  <c r="K269" i="20"/>
  <c r="M269" i="20" s="1"/>
  <c r="N269" i="20" s="1"/>
  <c r="L268" i="20"/>
  <c r="K268" i="20"/>
  <c r="M268" i="20" s="1"/>
  <c r="N268" i="20" s="1"/>
  <c r="L267" i="20"/>
  <c r="K267" i="20"/>
  <c r="M267" i="20" s="1"/>
  <c r="N267" i="20" s="1"/>
  <c r="L266" i="20"/>
  <c r="K266" i="20"/>
  <c r="M266" i="20" s="1"/>
  <c r="N266" i="20" s="1"/>
  <c r="L265" i="20"/>
  <c r="K265" i="20"/>
  <c r="M265" i="20" s="1"/>
  <c r="N265" i="20" s="1"/>
  <c r="L264" i="20"/>
  <c r="K264" i="20"/>
  <c r="M264" i="20" s="1"/>
  <c r="N264" i="20" s="1"/>
  <c r="L263" i="20"/>
  <c r="K263" i="20"/>
  <c r="M263" i="20" s="1"/>
  <c r="N263" i="20" s="1"/>
  <c r="L262" i="20"/>
  <c r="K262" i="20"/>
  <c r="M262" i="20" s="1"/>
  <c r="N262" i="20" s="1"/>
  <c r="L261" i="20"/>
  <c r="K261" i="20"/>
  <c r="M261" i="20" s="1"/>
  <c r="N261" i="20" s="1"/>
  <c r="L260" i="20"/>
  <c r="K260" i="20"/>
  <c r="M260" i="20" s="1"/>
  <c r="N260" i="20" s="1"/>
  <c r="L259" i="20"/>
  <c r="K259" i="20"/>
  <c r="M259" i="20" s="1"/>
  <c r="N259" i="20" s="1"/>
  <c r="L258" i="20"/>
  <c r="K258" i="20"/>
  <c r="M258" i="20" s="1"/>
  <c r="N258" i="20" s="1"/>
  <c r="L257" i="20"/>
  <c r="K257" i="20"/>
  <c r="M257" i="20" s="1"/>
  <c r="N257" i="20" s="1"/>
  <c r="L256" i="20"/>
  <c r="K256" i="20"/>
  <c r="M256" i="20" s="1"/>
  <c r="N256" i="20" s="1"/>
  <c r="L255" i="20"/>
  <c r="K255" i="20"/>
  <c r="M255" i="20" s="1"/>
  <c r="N255" i="20" s="1"/>
  <c r="L254" i="20"/>
  <c r="K254" i="20"/>
  <c r="M254" i="20" s="1"/>
  <c r="N254" i="20" s="1"/>
  <c r="L253" i="20"/>
  <c r="K253" i="20"/>
  <c r="M253" i="20" s="1"/>
  <c r="N253" i="20" s="1"/>
  <c r="L252" i="20"/>
  <c r="K252" i="20"/>
  <c r="M252" i="20" s="1"/>
  <c r="N252" i="20" s="1"/>
  <c r="L251" i="20"/>
  <c r="K251" i="20"/>
  <c r="M251" i="20" s="1"/>
  <c r="N251" i="20" s="1"/>
  <c r="L250" i="20"/>
  <c r="K250" i="20"/>
  <c r="M250" i="20" s="1"/>
  <c r="N250" i="20" s="1"/>
  <c r="L249" i="20"/>
  <c r="K249" i="20"/>
  <c r="M249" i="20" s="1"/>
  <c r="N249" i="20" s="1"/>
  <c r="L248" i="20"/>
  <c r="K248" i="20"/>
  <c r="M248" i="20" s="1"/>
  <c r="N248" i="20" s="1"/>
  <c r="L247" i="20"/>
  <c r="K247" i="20"/>
  <c r="M247" i="20" s="1"/>
  <c r="N247" i="20" s="1"/>
  <c r="L246" i="20"/>
  <c r="K246" i="20"/>
  <c r="M246" i="20" s="1"/>
  <c r="N246" i="20" s="1"/>
  <c r="L245" i="20"/>
  <c r="K245" i="20"/>
  <c r="M245" i="20" s="1"/>
  <c r="N245" i="20" s="1"/>
  <c r="L244" i="20"/>
  <c r="K244" i="20"/>
  <c r="M244" i="20" s="1"/>
  <c r="N244" i="20" s="1"/>
  <c r="L243" i="20"/>
  <c r="K243" i="20"/>
  <c r="M243" i="20" s="1"/>
  <c r="N243" i="20" s="1"/>
  <c r="L242" i="20"/>
  <c r="K242" i="20"/>
  <c r="M242" i="20" s="1"/>
  <c r="N242" i="20" s="1"/>
  <c r="L241" i="20"/>
  <c r="K241" i="20"/>
  <c r="M241" i="20" s="1"/>
  <c r="N241" i="20" s="1"/>
  <c r="L240" i="20"/>
  <c r="K240" i="20"/>
  <c r="M240" i="20" s="1"/>
  <c r="N240" i="20" s="1"/>
  <c r="L239" i="20"/>
  <c r="K239" i="20"/>
  <c r="M239" i="20" s="1"/>
  <c r="N239" i="20" s="1"/>
  <c r="L238" i="20"/>
  <c r="K238" i="20"/>
  <c r="M238" i="20" s="1"/>
  <c r="N238" i="20" s="1"/>
  <c r="L237" i="20"/>
  <c r="K237" i="20"/>
  <c r="M237" i="20" s="1"/>
  <c r="N237" i="20" s="1"/>
  <c r="L236" i="20"/>
  <c r="K236" i="20"/>
  <c r="M236" i="20" s="1"/>
  <c r="N236" i="20" s="1"/>
  <c r="L235" i="20"/>
  <c r="K235" i="20"/>
  <c r="M235" i="20" s="1"/>
  <c r="N235" i="20" s="1"/>
  <c r="L234" i="20"/>
  <c r="K234" i="20"/>
  <c r="M234" i="20" s="1"/>
  <c r="N234" i="20" s="1"/>
  <c r="L233" i="20"/>
  <c r="K233" i="20"/>
  <c r="M233" i="20" s="1"/>
  <c r="N233" i="20" s="1"/>
  <c r="L232" i="20"/>
  <c r="K232" i="20"/>
  <c r="M232" i="20" s="1"/>
  <c r="N232" i="20" s="1"/>
  <c r="L231" i="20"/>
  <c r="K231" i="20"/>
  <c r="M231" i="20" s="1"/>
  <c r="N231" i="20" s="1"/>
  <c r="L230" i="20"/>
  <c r="K230" i="20"/>
  <c r="M230" i="20" s="1"/>
  <c r="N230" i="20" s="1"/>
  <c r="L229" i="20"/>
  <c r="K229" i="20"/>
  <c r="M229" i="20" s="1"/>
  <c r="N229" i="20" s="1"/>
  <c r="L228" i="20"/>
  <c r="K228" i="20"/>
  <c r="M228" i="20" s="1"/>
  <c r="N228" i="20" s="1"/>
  <c r="L227" i="20"/>
  <c r="K227" i="20"/>
  <c r="M227" i="20" s="1"/>
  <c r="N227" i="20" s="1"/>
  <c r="L226" i="20"/>
  <c r="K226" i="20"/>
  <c r="M226" i="20" s="1"/>
  <c r="N226" i="20" s="1"/>
  <c r="L225" i="20"/>
  <c r="K225" i="20"/>
  <c r="M225" i="20" s="1"/>
  <c r="N225" i="20" s="1"/>
  <c r="L224" i="20"/>
  <c r="K224" i="20"/>
  <c r="M224" i="20" s="1"/>
  <c r="N224" i="20" s="1"/>
  <c r="L223" i="20"/>
  <c r="K223" i="20"/>
  <c r="M223" i="20" s="1"/>
  <c r="N223" i="20" s="1"/>
  <c r="L222" i="20"/>
  <c r="K222" i="20"/>
  <c r="M222" i="20" s="1"/>
  <c r="N222" i="20" s="1"/>
  <c r="L221" i="20"/>
  <c r="K221" i="20"/>
  <c r="M221" i="20" s="1"/>
  <c r="N221" i="20" s="1"/>
  <c r="L220" i="20"/>
  <c r="K220" i="20"/>
  <c r="M220" i="20" s="1"/>
  <c r="N220" i="20" s="1"/>
  <c r="L219" i="20"/>
  <c r="K219" i="20"/>
  <c r="M219" i="20" s="1"/>
  <c r="N219" i="20" s="1"/>
  <c r="L218" i="20"/>
  <c r="K218" i="20"/>
  <c r="M218" i="20" s="1"/>
  <c r="N218" i="20" s="1"/>
  <c r="L217" i="20"/>
  <c r="K217" i="20"/>
  <c r="M217" i="20" s="1"/>
  <c r="N217" i="20" s="1"/>
  <c r="L216" i="20"/>
  <c r="K216" i="20"/>
  <c r="M216" i="20" s="1"/>
  <c r="N216" i="20" s="1"/>
  <c r="L215" i="20"/>
  <c r="K215" i="20"/>
  <c r="M215" i="20" s="1"/>
  <c r="N215" i="20" s="1"/>
  <c r="L214" i="20"/>
  <c r="K214" i="20"/>
  <c r="M214" i="20" s="1"/>
  <c r="N214" i="20" s="1"/>
  <c r="L213" i="20"/>
  <c r="K213" i="20"/>
  <c r="M213" i="20" s="1"/>
  <c r="N213" i="20" s="1"/>
  <c r="L212" i="20"/>
  <c r="K212" i="20"/>
  <c r="M212" i="20" s="1"/>
  <c r="N212" i="20" s="1"/>
  <c r="L211" i="20"/>
  <c r="K211" i="20"/>
  <c r="M211" i="20" s="1"/>
  <c r="N211" i="20" s="1"/>
  <c r="L210" i="20"/>
  <c r="K210" i="20"/>
  <c r="M210" i="20" s="1"/>
  <c r="N210" i="20" s="1"/>
  <c r="L209" i="20"/>
  <c r="K209" i="20"/>
  <c r="M209" i="20" s="1"/>
  <c r="N209" i="20" s="1"/>
  <c r="L208" i="20"/>
  <c r="K208" i="20"/>
  <c r="M208" i="20" s="1"/>
  <c r="N208" i="20" s="1"/>
  <c r="L207" i="20"/>
  <c r="K207" i="20"/>
  <c r="M207" i="20" s="1"/>
  <c r="N207" i="20" s="1"/>
  <c r="L206" i="20"/>
  <c r="K206" i="20"/>
  <c r="M206" i="20" s="1"/>
  <c r="N206" i="20" s="1"/>
  <c r="L205" i="20"/>
  <c r="K205" i="20"/>
  <c r="M205" i="20" s="1"/>
  <c r="N205" i="20" s="1"/>
  <c r="L204" i="20"/>
  <c r="K204" i="20"/>
  <c r="M204" i="20" s="1"/>
  <c r="N204" i="20" s="1"/>
  <c r="L203" i="20"/>
  <c r="K203" i="20"/>
  <c r="M203" i="20" s="1"/>
  <c r="N203" i="20" s="1"/>
  <c r="L202" i="20"/>
  <c r="K202" i="20"/>
  <c r="M202" i="20" s="1"/>
  <c r="N202" i="20" s="1"/>
  <c r="L201" i="20"/>
  <c r="K201" i="20"/>
  <c r="M201" i="20" s="1"/>
  <c r="N201" i="20" s="1"/>
  <c r="L200" i="20"/>
  <c r="K200" i="20"/>
  <c r="M200" i="20" s="1"/>
  <c r="N200" i="20" s="1"/>
  <c r="L199" i="20"/>
  <c r="K199" i="20"/>
  <c r="M199" i="20" s="1"/>
  <c r="N199" i="20" s="1"/>
  <c r="L198" i="20"/>
  <c r="K198" i="20"/>
  <c r="M198" i="20" s="1"/>
  <c r="N198" i="20" s="1"/>
  <c r="L197" i="20"/>
  <c r="K197" i="20"/>
  <c r="M197" i="20" s="1"/>
  <c r="N197" i="20" s="1"/>
  <c r="L196" i="20"/>
  <c r="K196" i="20"/>
  <c r="M196" i="20" s="1"/>
  <c r="N196" i="20" s="1"/>
  <c r="L195" i="20"/>
  <c r="K195" i="20"/>
  <c r="M195" i="20" s="1"/>
  <c r="N195" i="20" s="1"/>
  <c r="L194" i="20"/>
  <c r="K194" i="20"/>
  <c r="M194" i="20" s="1"/>
  <c r="N194" i="20" s="1"/>
  <c r="L193" i="20"/>
  <c r="K193" i="20"/>
  <c r="M193" i="20" s="1"/>
  <c r="N193" i="20" s="1"/>
  <c r="L192" i="20"/>
  <c r="K192" i="20"/>
  <c r="M192" i="20" s="1"/>
  <c r="N192" i="20" s="1"/>
  <c r="L191" i="20"/>
  <c r="K191" i="20"/>
  <c r="M191" i="20" s="1"/>
  <c r="N191" i="20" s="1"/>
  <c r="L190" i="20"/>
  <c r="K190" i="20"/>
  <c r="M190" i="20" s="1"/>
  <c r="N190" i="20" s="1"/>
  <c r="L189" i="20"/>
  <c r="K189" i="20"/>
  <c r="M189" i="20" s="1"/>
  <c r="N189" i="20" s="1"/>
  <c r="L188" i="20"/>
  <c r="K188" i="20"/>
  <c r="M188" i="20" s="1"/>
  <c r="N188" i="20" s="1"/>
  <c r="L187" i="20"/>
  <c r="K187" i="20"/>
  <c r="M187" i="20" s="1"/>
  <c r="N187" i="20" s="1"/>
  <c r="L186" i="20"/>
  <c r="K186" i="20"/>
  <c r="M186" i="20" s="1"/>
  <c r="N186" i="20" s="1"/>
  <c r="L185" i="20"/>
  <c r="K185" i="20"/>
  <c r="M185" i="20" s="1"/>
  <c r="N185" i="20" s="1"/>
  <c r="L184" i="20"/>
  <c r="K184" i="20"/>
  <c r="M184" i="20" s="1"/>
  <c r="N184" i="20" s="1"/>
  <c r="L183" i="20"/>
  <c r="K183" i="20"/>
  <c r="M183" i="20" s="1"/>
  <c r="N183" i="20" s="1"/>
  <c r="L182" i="20"/>
  <c r="K182" i="20"/>
  <c r="M182" i="20" s="1"/>
  <c r="N182" i="20" s="1"/>
  <c r="L181" i="20"/>
  <c r="K181" i="20"/>
  <c r="M181" i="20" s="1"/>
  <c r="N181" i="20" s="1"/>
  <c r="L180" i="20"/>
  <c r="K180" i="20"/>
  <c r="M180" i="20" s="1"/>
  <c r="N180" i="20" s="1"/>
  <c r="L179" i="20"/>
  <c r="K179" i="20"/>
  <c r="M179" i="20" s="1"/>
  <c r="N179" i="20" s="1"/>
  <c r="L178" i="20"/>
  <c r="K178" i="20"/>
  <c r="M178" i="20" s="1"/>
  <c r="N178" i="20" s="1"/>
  <c r="L177" i="20"/>
  <c r="K177" i="20"/>
  <c r="M177" i="20" s="1"/>
  <c r="N177" i="20" s="1"/>
  <c r="L176" i="20"/>
  <c r="K176" i="20"/>
  <c r="M176" i="20" s="1"/>
  <c r="N176" i="20" s="1"/>
  <c r="L175" i="20"/>
  <c r="K175" i="20"/>
  <c r="M175" i="20" s="1"/>
  <c r="N175" i="20" s="1"/>
  <c r="L174" i="20"/>
  <c r="K174" i="20"/>
  <c r="M174" i="20" s="1"/>
  <c r="N174" i="20" s="1"/>
  <c r="L173" i="20"/>
  <c r="K173" i="20"/>
  <c r="M173" i="20" s="1"/>
  <c r="N173" i="20" s="1"/>
  <c r="L172" i="20"/>
  <c r="K172" i="20"/>
  <c r="M172" i="20" s="1"/>
  <c r="N172" i="20" s="1"/>
  <c r="L171" i="20"/>
  <c r="K171" i="20"/>
  <c r="M171" i="20" s="1"/>
  <c r="N171" i="20" s="1"/>
  <c r="L170" i="20"/>
  <c r="K170" i="20"/>
  <c r="M170" i="20" s="1"/>
  <c r="N170" i="20" s="1"/>
  <c r="L169" i="20"/>
  <c r="K169" i="20"/>
  <c r="M169" i="20" s="1"/>
  <c r="N169" i="20" s="1"/>
  <c r="L168" i="20"/>
  <c r="K168" i="20"/>
  <c r="M168" i="20" s="1"/>
  <c r="N168" i="20" s="1"/>
  <c r="L167" i="20"/>
  <c r="K167" i="20"/>
  <c r="M167" i="20" s="1"/>
  <c r="N167" i="20" s="1"/>
  <c r="L166" i="20"/>
  <c r="K166" i="20"/>
  <c r="M166" i="20" s="1"/>
  <c r="N166" i="20" s="1"/>
  <c r="L165" i="20"/>
  <c r="K165" i="20"/>
  <c r="M165" i="20" s="1"/>
  <c r="N165" i="20" s="1"/>
  <c r="L164" i="20"/>
  <c r="K164" i="20"/>
  <c r="M164" i="20" s="1"/>
  <c r="N164" i="20" s="1"/>
  <c r="L163" i="20"/>
  <c r="K163" i="20"/>
  <c r="M163" i="20" s="1"/>
  <c r="N163" i="20" s="1"/>
  <c r="L162" i="20"/>
  <c r="K162" i="20"/>
  <c r="M162" i="20" s="1"/>
  <c r="N162" i="20" s="1"/>
  <c r="L161" i="20"/>
  <c r="K161" i="20"/>
  <c r="M161" i="20" s="1"/>
  <c r="N161" i="20" s="1"/>
  <c r="L160" i="20"/>
  <c r="K160" i="20"/>
  <c r="M160" i="20" s="1"/>
  <c r="N160" i="20" s="1"/>
  <c r="L159" i="20"/>
  <c r="K159" i="20"/>
  <c r="M159" i="20" s="1"/>
  <c r="N159" i="20" s="1"/>
  <c r="L158" i="20"/>
  <c r="K158" i="20"/>
  <c r="M158" i="20" s="1"/>
  <c r="N158" i="20" s="1"/>
  <c r="L157" i="20"/>
  <c r="K157" i="20"/>
  <c r="M157" i="20" s="1"/>
  <c r="N157" i="20" s="1"/>
  <c r="L156" i="20"/>
  <c r="K156" i="20"/>
  <c r="M156" i="20" s="1"/>
  <c r="N156" i="20" s="1"/>
  <c r="L155" i="20"/>
  <c r="K155" i="20"/>
  <c r="M155" i="20" s="1"/>
  <c r="N155" i="20" s="1"/>
  <c r="L154" i="20"/>
  <c r="K154" i="20"/>
  <c r="M154" i="20" s="1"/>
  <c r="N154" i="20" s="1"/>
  <c r="L153" i="20"/>
  <c r="K153" i="20"/>
  <c r="M153" i="20" s="1"/>
  <c r="N153" i="20" s="1"/>
  <c r="L152" i="20"/>
  <c r="K152" i="20"/>
  <c r="M152" i="20" s="1"/>
  <c r="N152" i="20" s="1"/>
  <c r="L151" i="20"/>
  <c r="K151" i="20"/>
  <c r="M151" i="20" s="1"/>
  <c r="N151" i="20" s="1"/>
  <c r="L150" i="20"/>
  <c r="K150" i="20"/>
  <c r="M150" i="20" s="1"/>
  <c r="N150" i="20" s="1"/>
  <c r="L149" i="20"/>
  <c r="K149" i="20"/>
  <c r="M149" i="20" s="1"/>
  <c r="N149" i="20" s="1"/>
  <c r="L148" i="20"/>
  <c r="K148" i="20"/>
  <c r="M148" i="20" s="1"/>
  <c r="N148" i="20" s="1"/>
  <c r="L147" i="20"/>
  <c r="K147" i="20"/>
  <c r="M147" i="20" s="1"/>
  <c r="N147" i="20" s="1"/>
  <c r="L146" i="20"/>
  <c r="K146" i="20"/>
  <c r="M146" i="20" s="1"/>
  <c r="N146" i="20" s="1"/>
  <c r="L145" i="20"/>
  <c r="K145" i="20"/>
  <c r="M145" i="20" s="1"/>
  <c r="N145" i="20" s="1"/>
  <c r="L144" i="20"/>
  <c r="K144" i="20"/>
  <c r="M144" i="20" s="1"/>
  <c r="N144" i="20" s="1"/>
  <c r="L143" i="20"/>
  <c r="K143" i="20"/>
  <c r="M143" i="20" s="1"/>
  <c r="N143" i="20" s="1"/>
  <c r="L142" i="20"/>
  <c r="K142" i="20"/>
  <c r="M142" i="20" s="1"/>
  <c r="N142" i="20" s="1"/>
  <c r="L141" i="20"/>
  <c r="K141" i="20"/>
  <c r="M141" i="20" s="1"/>
  <c r="N141" i="20" s="1"/>
  <c r="L140" i="20"/>
  <c r="K140" i="20"/>
  <c r="M140" i="20" s="1"/>
  <c r="N140" i="20" s="1"/>
  <c r="L139" i="20"/>
  <c r="K139" i="20"/>
  <c r="M139" i="20" s="1"/>
  <c r="N139" i="20" s="1"/>
  <c r="L138" i="20"/>
  <c r="K138" i="20"/>
  <c r="M138" i="20" s="1"/>
  <c r="N138" i="20" s="1"/>
  <c r="L137" i="20"/>
  <c r="K137" i="20"/>
  <c r="M137" i="20" s="1"/>
  <c r="N137" i="20" s="1"/>
  <c r="L136" i="20"/>
  <c r="K136" i="20"/>
  <c r="M136" i="20" s="1"/>
  <c r="N136" i="20" s="1"/>
  <c r="L135" i="20"/>
  <c r="K135" i="20"/>
  <c r="M135" i="20" s="1"/>
  <c r="N135" i="20" s="1"/>
  <c r="L134" i="20"/>
  <c r="K134" i="20"/>
  <c r="M134" i="20" s="1"/>
  <c r="N134" i="20" s="1"/>
  <c r="L133" i="20"/>
  <c r="K133" i="20"/>
  <c r="M133" i="20" s="1"/>
  <c r="N133" i="20" s="1"/>
  <c r="L132" i="20"/>
  <c r="K132" i="20"/>
  <c r="M132" i="20" s="1"/>
  <c r="N132" i="20" s="1"/>
  <c r="L131" i="20"/>
  <c r="K131" i="20"/>
  <c r="M131" i="20" s="1"/>
  <c r="N131" i="20" s="1"/>
  <c r="L130" i="20"/>
  <c r="K130" i="20"/>
  <c r="M130" i="20" s="1"/>
  <c r="N130" i="20" s="1"/>
  <c r="L129" i="20"/>
  <c r="K129" i="20"/>
  <c r="M129" i="20" s="1"/>
  <c r="N129" i="20" s="1"/>
  <c r="L128" i="20"/>
  <c r="K128" i="20"/>
  <c r="M128" i="20" s="1"/>
  <c r="N128" i="20" s="1"/>
  <c r="L127" i="20"/>
  <c r="K127" i="20"/>
  <c r="M127" i="20" s="1"/>
  <c r="N127" i="20" s="1"/>
  <c r="L126" i="20"/>
  <c r="K126" i="20"/>
  <c r="M126" i="20" s="1"/>
  <c r="N126" i="20" s="1"/>
  <c r="L125" i="20"/>
  <c r="K125" i="20"/>
  <c r="M125" i="20" s="1"/>
  <c r="N125" i="20" s="1"/>
  <c r="L124" i="20"/>
  <c r="K124" i="20"/>
  <c r="M124" i="20" s="1"/>
  <c r="N124" i="20" s="1"/>
  <c r="L123" i="20"/>
  <c r="K123" i="20"/>
  <c r="M123" i="20" s="1"/>
  <c r="N123" i="20" s="1"/>
  <c r="L122" i="20"/>
  <c r="K122" i="20"/>
  <c r="M122" i="20" s="1"/>
  <c r="N122" i="20" s="1"/>
  <c r="L121" i="20"/>
  <c r="K121" i="20"/>
  <c r="M121" i="20" s="1"/>
  <c r="N121" i="20" s="1"/>
  <c r="L120" i="20"/>
  <c r="K120" i="20"/>
  <c r="M120" i="20" s="1"/>
  <c r="N120" i="20" s="1"/>
  <c r="L119" i="20"/>
  <c r="K119" i="20"/>
  <c r="M119" i="20" s="1"/>
  <c r="N119" i="20" s="1"/>
  <c r="L118" i="20"/>
  <c r="K118" i="20"/>
  <c r="M118" i="20" s="1"/>
  <c r="N118" i="20" s="1"/>
  <c r="L117" i="20"/>
  <c r="K117" i="20"/>
  <c r="M117" i="20" s="1"/>
  <c r="N117" i="20" s="1"/>
  <c r="L116" i="20"/>
  <c r="K116" i="20"/>
  <c r="M116" i="20" s="1"/>
  <c r="N116" i="20" s="1"/>
  <c r="L115" i="20"/>
  <c r="K115" i="20"/>
  <c r="M115" i="20" s="1"/>
  <c r="N115" i="20" s="1"/>
  <c r="L114" i="20"/>
  <c r="K114" i="20"/>
  <c r="M114" i="20" s="1"/>
  <c r="N114" i="20" s="1"/>
  <c r="L113" i="20"/>
  <c r="K113" i="20"/>
  <c r="M113" i="20" s="1"/>
  <c r="N113" i="20" s="1"/>
  <c r="L112" i="20"/>
  <c r="K112" i="20"/>
  <c r="M112" i="20" s="1"/>
  <c r="N112" i="20" s="1"/>
  <c r="L111" i="20"/>
  <c r="K111" i="20"/>
  <c r="M111" i="20" s="1"/>
  <c r="N111" i="20" s="1"/>
  <c r="L110" i="20"/>
  <c r="K110" i="20"/>
  <c r="M110" i="20" s="1"/>
  <c r="N110" i="20" s="1"/>
  <c r="L109" i="20"/>
  <c r="K109" i="20"/>
  <c r="M109" i="20" s="1"/>
  <c r="N109" i="20" s="1"/>
  <c r="L108" i="20"/>
  <c r="K108" i="20"/>
  <c r="M108" i="20" s="1"/>
  <c r="N108" i="20" s="1"/>
  <c r="L107" i="20"/>
  <c r="K107" i="20"/>
  <c r="M107" i="20" s="1"/>
  <c r="N107" i="20" s="1"/>
  <c r="L106" i="20"/>
  <c r="K106" i="20"/>
  <c r="M106" i="20" s="1"/>
  <c r="N106" i="20" s="1"/>
  <c r="L105" i="20"/>
  <c r="K105" i="20"/>
  <c r="M105" i="20" s="1"/>
  <c r="N105" i="20" s="1"/>
  <c r="L104" i="20"/>
  <c r="K104" i="20"/>
  <c r="M104" i="20" s="1"/>
  <c r="N104" i="20" s="1"/>
  <c r="L103" i="20"/>
  <c r="K103" i="20"/>
  <c r="M103" i="20" s="1"/>
  <c r="N103" i="20" s="1"/>
  <c r="L102" i="20"/>
  <c r="K102" i="20"/>
  <c r="M102" i="20" s="1"/>
  <c r="N102" i="20" s="1"/>
  <c r="L101" i="20"/>
  <c r="K101" i="20"/>
  <c r="M101" i="20" s="1"/>
  <c r="N101" i="20" s="1"/>
  <c r="L100" i="20"/>
  <c r="K100" i="20"/>
  <c r="M100" i="20" s="1"/>
  <c r="N100" i="20" s="1"/>
  <c r="L99" i="20"/>
  <c r="K99" i="20"/>
  <c r="M99" i="20" s="1"/>
  <c r="N99" i="20" s="1"/>
  <c r="L98" i="20"/>
  <c r="K98" i="20"/>
  <c r="M98" i="20" s="1"/>
  <c r="N98" i="20" s="1"/>
  <c r="L97" i="20"/>
  <c r="K97" i="20"/>
  <c r="M97" i="20" s="1"/>
  <c r="N97" i="20" s="1"/>
  <c r="L96" i="20"/>
  <c r="K96" i="20"/>
  <c r="M96" i="20" s="1"/>
  <c r="N96" i="20" s="1"/>
  <c r="L95" i="20"/>
  <c r="K95" i="20"/>
  <c r="M95" i="20" s="1"/>
  <c r="N95" i="20" s="1"/>
  <c r="L94" i="20"/>
  <c r="K94" i="20"/>
  <c r="M94" i="20" s="1"/>
  <c r="N94" i="20" s="1"/>
  <c r="L93" i="20"/>
  <c r="K93" i="20"/>
  <c r="M93" i="20" s="1"/>
  <c r="N93" i="20" s="1"/>
  <c r="L92" i="20"/>
  <c r="K92" i="20"/>
  <c r="M92" i="20" s="1"/>
  <c r="N92" i="20" s="1"/>
  <c r="L91" i="20"/>
  <c r="K91" i="20"/>
  <c r="M91" i="20" s="1"/>
  <c r="N91" i="20" s="1"/>
  <c r="L90" i="20"/>
  <c r="K90" i="20"/>
  <c r="M90" i="20" s="1"/>
  <c r="N90" i="20" s="1"/>
  <c r="L89" i="20"/>
  <c r="K89" i="20"/>
  <c r="M89" i="20" s="1"/>
  <c r="N89" i="20" s="1"/>
  <c r="L88" i="20"/>
  <c r="K88" i="20"/>
  <c r="M88" i="20" s="1"/>
  <c r="N88" i="20" s="1"/>
  <c r="L87" i="20"/>
  <c r="K87" i="20"/>
  <c r="M87" i="20" s="1"/>
  <c r="N87" i="20" s="1"/>
  <c r="L86" i="20"/>
  <c r="K86" i="20"/>
  <c r="M86" i="20" s="1"/>
  <c r="N86" i="20" s="1"/>
  <c r="L85" i="20"/>
  <c r="K85" i="20"/>
  <c r="M85" i="20" s="1"/>
  <c r="N85" i="20" s="1"/>
  <c r="L84" i="20"/>
  <c r="K84" i="20"/>
  <c r="M84" i="20" s="1"/>
  <c r="N84" i="20" s="1"/>
  <c r="L83" i="20"/>
  <c r="K83" i="20"/>
  <c r="M83" i="20" s="1"/>
  <c r="N83" i="20" s="1"/>
  <c r="L82" i="20"/>
  <c r="K82" i="20"/>
  <c r="M82" i="20" s="1"/>
  <c r="N82" i="20" s="1"/>
  <c r="L81" i="20"/>
  <c r="K81" i="20"/>
  <c r="M81" i="20" s="1"/>
  <c r="N81" i="20" s="1"/>
  <c r="L80" i="20"/>
  <c r="K80" i="20"/>
  <c r="M80" i="20" s="1"/>
  <c r="N80" i="20" s="1"/>
  <c r="L79" i="20"/>
  <c r="K79" i="20"/>
  <c r="M79" i="20" s="1"/>
  <c r="N79" i="20" s="1"/>
  <c r="L78" i="20"/>
  <c r="K78" i="20"/>
  <c r="M78" i="20" s="1"/>
  <c r="N78" i="20" s="1"/>
  <c r="L77" i="20"/>
  <c r="K77" i="20"/>
  <c r="M77" i="20" s="1"/>
  <c r="N77" i="20" s="1"/>
  <c r="L76" i="20"/>
  <c r="K76" i="20"/>
  <c r="M76" i="20" s="1"/>
  <c r="L75" i="20"/>
  <c r="K75" i="20"/>
  <c r="M75" i="20" s="1"/>
  <c r="L74" i="20"/>
  <c r="K74" i="20"/>
  <c r="M74" i="20" s="1"/>
  <c r="L73" i="20"/>
  <c r="K73" i="20"/>
  <c r="M73" i="20" s="1"/>
  <c r="L72" i="20"/>
  <c r="K72" i="20"/>
  <c r="M72" i="20" s="1"/>
  <c r="L71" i="20"/>
  <c r="K71" i="20"/>
  <c r="M71" i="20" s="1"/>
  <c r="L70" i="20"/>
  <c r="K70" i="20"/>
  <c r="M70" i="20" s="1"/>
  <c r="L69" i="20"/>
  <c r="K69" i="20"/>
  <c r="M69" i="20" s="1"/>
  <c r="L68" i="20"/>
  <c r="K68" i="20"/>
  <c r="M68" i="20" s="1"/>
  <c r="L67" i="20"/>
  <c r="K67" i="20"/>
  <c r="M67" i="20" s="1"/>
  <c r="L66" i="20"/>
  <c r="K66" i="20"/>
  <c r="M66" i="20" s="1"/>
  <c r="L65" i="20"/>
  <c r="K65" i="20"/>
  <c r="M65" i="20" s="1"/>
  <c r="L64" i="20"/>
  <c r="K64" i="20"/>
  <c r="M64" i="20" s="1"/>
  <c r="L63" i="20"/>
  <c r="K63" i="20"/>
  <c r="M63" i="20" s="1"/>
  <c r="L62" i="20"/>
  <c r="K62" i="20"/>
  <c r="M62" i="20" s="1"/>
  <c r="L61" i="20"/>
  <c r="K61" i="20"/>
  <c r="M61" i="20" s="1"/>
  <c r="L60" i="20"/>
  <c r="K60" i="20"/>
  <c r="M60" i="20" s="1"/>
  <c r="L59" i="20"/>
  <c r="K59" i="20"/>
  <c r="M59" i="20" s="1"/>
  <c r="L58" i="20"/>
  <c r="K58" i="20"/>
  <c r="M58" i="20" s="1"/>
  <c r="L57" i="20"/>
  <c r="K57" i="20"/>
  <c r="M57" i="20" s="1"/>
  <c r="L56" i="20"/>
  <c r="K56" i="20"/>
  <c r="M56" i="20" s="1"/>
  <c r="L55" i="20"/>
  <c r="K55" i="20"/>
  <c r="M55" i="20" s="1"/>
  <c r="L54" i="20"/>
  <c r="K54" i="20"/>
  <c r="M54" i="20" s="1"/>
  <c r="L53" i="20"/>
  <c r="K53" i="20"/>
  <c r="M53" i="20" s="1"/>
  <c r="L52" i="20"/>
  <c r="K52" i="20"/>
  <c r="M52" i="20" s="1"/>
  <c r="L51" i="20"/>
  <c r="K51" i="20"/>
  <c r="M51" i="20" s="1"/>
  <c r="L50" i="20"/>
  <c r="K50" i="20"/>
  <c r="M50" i="20" s="1"/>
  <c r="L49" i="20"/>
  <c r="K49" i="20"/>
  <c r="M49" i="20" s="1"/>
  <c r="L48" i="20"/>
  <c r="K48" i="20"/>
  <c r="M48" i="20" s="1"/>
  <c r="L47" i="20"/>
  <c r="K47" i="20"/>
  <c r="M47" i="20" s="1"/>
  <c r="L46" i="20"/>
  <c r="K46" i="20"/>
  <c r="M46" i="20" s="1"/>
  <c r="L45" i="20"/>
  <c r="K45" i="20"/>
  <c r="M45" i="20" s="1"/>
  <c r="L44" i="20"/>
  <c r="K44" i="20"/>
  <c r="M44" i="20" s="1"/>
  <c r="L43" i="20"/>
  <c r="K43" i="20"/>
  <c r="M43" i="20" s="1"/>
  <c r="L42" i="20"/>
  <c r="K42" i="20"/>
  <c r="M42" i="20" s="1"/>
  <c r="L41" i="20"/>
  <c r="K41" i="20"/>
  <c r="M41" i="20" s="1"/>
  <c r="L40" i="20"/>
  <c r="K40" i="20"/>
  <c r="M40" i="20" s="1"/>
  <c r="L39" i="20"/>
  <c r="K39" i="20"/>
  <c r="M39" i="20" s="1"/>
  <c r="L38" i="20"/>
  <c r="K38" i="20"/>
  <c r="M38" i="20" s="1"/>
  <c r="L37" i="20"/>
  <c r="K37" i="20"/>
  <c r="M37" i="20" s="1"/>
  <c r="L36" i="20"/>
  <c r="K36" i="20"/>
  <c r="M36" i="20" s="1"/>
  <c r="L35" i="20"/>
  <c r="K35" i="20"/>
  <c r="M35" i="20" s="1"/>
  <c r="L34" i="20"/>
  <c r="K34" i="20"/>
  <c r="M34" i="20" s="1"/>
  <c r="L33" i="20"/>
  <c r="K33" i="20"/>
  <c r="M33" i="20" s="1"/>
  <c r="L32" i="20"/>
  <c r="K32" i="20"/>
  <c r="M32" i="20" s="1"/>
  <c r="L31" i="20"/>
  <c r="K31" i="20"/>
  <c r="M31" i="20" s="1"/>
  <c r="L30" i="20"/>
  <c r="K30" i="20"/>
  <c r="M30" i="20" s="1"/>
  <c r="L29" i="20"/>
  <c r="K29" i="20"/>
  <c r="M29" i="20" s="1"/>
  <c r="L28" i="20"/>
  <c r="K28" i="20"/>
  <c r="M28" i="20" s="1"/>
  <c r="L27" i="20"/>
  <c r="K27" i="20"/>
  <c r="M27" i="20" s="1"/>
  <c r="L26" i="20"/>
  <c r="K26" i="20"/>
  <c r="M26" i="20" s="1"/>
  <c r="L25" i="20"/>
  <c r="K25" i="20"/>
  <c r="M25" i="20" s="1"/>
  <c r="L24" i="20"/>
  <c r="K24" i="20"/>
  <c r="M24" i="20" s="1"/>
  <c r="L23" i="20"/>
  <c r="K23" i="20"/>
  <c r="M23" i="20" s="1"/>
  <c r="L22" i="20"/>
  <c r="K22" i="20"/>
  <c r="M22" i="20" s="1"/>
  <c r="L21" i="20"/>
  <c r="K21" i="20"/>
  <c r="M21" i="20" s="1"/>
  <c r="L20" i="20"/>
  <c r="K20" i="20"/>
  <c r="M20" i="20" s="1"/>
  <c r="L19" i="20"/>
  <c r="K19" i="20"/>
  <c r="M19" i="20" s="1"/>
  <c r="L18" i="20"/>
  <c r="K18" i="20"/>
  <c r="M18" i="20" s="1"/>
  <c r="L17" i="20"/>
  <c r="K17" i="20"/>
  <c r="M17" i="20" s="1"/>
  <c r="L16" i="20"/>
  <c r="K16" i="20"/>
  <c r="M16" i="20" s="1"/>
  <c r="L15" i="20"/>
  <c r="K15" i="20"/>
  <c r="M15" i="20" s="1"/>
  <c r="L14" i="20"/>
  <c r="K14" i="20"/>
  <c r="M14" i="20" s="1"/>
  <c r="L13" i="20"/>
  <c r="K13" i="20"/>
  <c r="M13" i="20" s="1"/>
  <c r="L12" i="20"/>
  <c r="K12" i="20"/>
  <c r="M12" i="20" s="1"/>
  <c r="L11" i="20"/>
  <c r="K11" i="20"/>
  <c r="M11" i="20" s="1"/>
  <c r="L10" i="20"/>
  <c r="K10" i="20"/>
  <c r="M10" i="20" s="1"/>
  <c r="L9" i="20"/>
  <c r="K9" i="20"/>
  <c r="M9" i="20" s="1"/>
  <c r="L8" i="20"/>
  <c r="K8" i="20"/>
  <c r="M8" i="20" s="1"/>
  <c r="L7" i="20"/>
  <c r="K7" i="20"/>
  <c r="M7" i="20" s="1"/>
  <c r="N7" i="20" s="1"/>
  <c r="L6" i="20"/>
  <c r="K6" i="20"/>
  <c r="V5" i="20"/>
  <c r="U5" i="20"/>
  <c r="T5" i="20"/>
  <c r="O81" i="20" l="1"/>
  <c r="Y81" i="20" s="1"/>
  <c r="X81" i="20"/>
  <c r="O109" i="20"/>
  <c r="Y109" i="20" s="1"/>
  <c r="X109" i="20"/>
  <c r="O157" i="20"/>
  <c r="Y157" i="20" s="1"/>
  <c r="X157" i="20"/>
  <c r="O225" i="20"/>
  <c r="Y225" i="20" s="1"/>
  <c r="X225" i="20"/>
  <c r="O85" i="20"/>
  <c r="Y85" i="20" s="1"/>
  <c r="X85" i="20"/>
  <c r="O113" i="20"/>
  <c r="Y113" i="20" s="1"/>
  <c r="X113" i="20"/>
  <c r="O141" i="20"/>
  <c r="Y141" i="20" s="1"/>
  <c r="X141" i="20"/>
  <c r="O177" i="20"/>
  <c r="Y177" i="20" s="1"/>
  <c r="X177" i="20"/>
  <c r="O197" i="20"/>
  <c r="Y197" i="20" s="1"/>
  <c r="X197" i="20"/>
  <c r="O217" i="20"/>
  <c r="Y217" i="20" s="1"/>
  <c r="X217" i="20"/>
  <c r="O249" i="20"/>
  <c r="Y249" i="20" s="1"/>
  <c r="X249" i="20"/>
  <c r="O265" i="20"/>
  <c r="Y265" i="20" s="1"/>
  <c r="X265" i="20"/>
  <c r="O301" i="20"/>
  <c r="Y301" i="20" s="1"/>
  <c r="X301" i="20"/>
  <c r="O82" i="20"/>
  <c r="Y82" i="20" s="1"/>
  <c r="X82" i="20"/>
  <c r="O86" i="20"/>
  <c r="Y86" i="20" s="1"/>
  <c r="X86" i="20"/>
  <c r="O90" i="20"/>
  <c r="Y90" i="20" s="1"/>
  <c r="X90" i="20"/>
  <c r="O94" i="20"/>
  <c r="Y94" i="20" s="1"/>
  <c r="X94" i="20"/>
  <c r="O98" i="20"/>
  <c r="Y98" i="20" s="1"/>
  <c r="X98" i="20"/>
  <c r="O102" i="20"/>
  <c r="Y102" i="20" s="1"/>
  <c r="X102" i="20"/>
  <c r="O106" i="20"/>
  <c r="Y106" i="20" s="1"/>
  <c r="X106" i="20"/>
  <c r="O110" i="20"/>
  <c r="Y110" i="20" s="1"/>
  <c r="X110" i="20"/>
  <c r="O114" i="20"/>
  <c r="Y114" i="20" s="1"/>
  <c r="X114" i="20"/>
  <c r="O118" i="20"/>
  <c r="Y118" i="20" s="1"/>
  <c r="X118" i="20"/>
  <c r="O122" i="20"/>
  <c r="Y122" i="20" s="1"/>
  <c r="X122" i="20"/>
  <c r="O126" i="20"/>
  <c r="Y126" i="20" s="1"/>
  <c r="X126" i="20"/>
  <c r="O130" i="20"/>
  <c r="Y130" i="20" s="1"/>
  <c r="X130" i="20"/>
  <c r="O134" i="20"/>
  <c r="Y134" i="20" s="1"/>
  <c r="X134" i="20"/>
  <c r="O138" i="20"/>
  <c r="Y138" i="20" s="1"/>
  <c r="X138" i="20"/>
  <c r="O142" i="20"/>
  <c r="Y142" i="20" s="1"/>
  <c r="X142" i="20"/>
  <c r="O146" i="20"/>
  <c r="Y146" i="20" s="1"/>
  <c r="X146" i="20"/>
  <c r="O150" i="20"/>
  <c r="Y150" i="20" s="1"/>
  <c r="X150" i="20"/>
  <c r="O154" i="20"/>
  <c r="Y154" i="20" s="1"/>
  <c r="X154" i="20"/>
  <c r="O158" i="20"/>
  <c r="Y158" i="20" s="1"/>
  <c r="X158" i="20"/>
  <c r="O162" i="20"/>
  <c r="Y162" i="20" s="1"/>
  <c r="X162" i="20"/>
  <c r="O166" i="20"/>
  <c r="Y166" i="20" s="1"/>
  <c r="X166" i="20"/>
  <c r="O170" i="20"/>
  <c r="Y170" i="20" s="1"/>
  <c r="X170" i="20"/>
  <c r="O174" i="20"/>
  <c r="Y174" i="20" s="1"/>
  <c r="X174" i="20"/>
  <c r="O178" i="20"/>
  <c r="Y178" i="20" s="1"/>
  <c r="X178" i="20"/>
  <c r="O182" i="20"/>
  <c r="Y182" i="20" s="1"/>
  <c r="X182" i="20"/>
  <c r="O186" i="20"/>
  <c r="Y186" i="20" s="1"/>
  <c r="X186" i="20"/>
  <c r="O190" i="20"/>
  <c r="Y190" i="20" s="1"/>
  <c r="X190" i="20"/>
  <c r="O194" i="20"/>
  <c r="Y194" i="20" s="1"/>
  <c r="X194" i="20"/>
  <c r="O198" i="20"/>
  <c r="Y198" i="20" s="1"/>
  <c r="X198" i="20"/>
  <c r="O202" i="20"/>
  <c r="Y202" i="20" s="1"/>
  <c r="X202" i="20"/>
  <c r="O206" i="20"/>
  <c r="Y206" i="20" s="1"/>
  <c r="X206" i="20"/>
  <c r="O210" i="20"/>
  <c r="Y210" i="20" s="1"/>
  <c r="X210" i="20"/>
  <c r="O214" i="20"/>
  <c r="Y214" i="20" s="1"/>
  <c r="X214" i="20"/>
  <c r="O218" i="20"/>
  <c r="Y218" i="20" s="1"/>
  <c r="X218" i="20"/>
  <c r="O222" i="20"/>
  <c r="Y222" i="20" s="1"/>
  <c r="X222" i="20"/>
  <c r="O226" i="20"/>
  <c r="Y226" i="20" s="1"/>
  <c r="X226" i="20"/>
  <c r="O230" i="20"/>
  <c r="Y230" i="20" s="1"/>
  <c r="X230" i="20"/>
  <c r="O234" i="20"/>
  <c r="Y234" i="20" s="1"/>
  <c r="X234" i="20"/>
  <c r="O238" i="20"/>
  <c r="Y238" i="20" s="1"/>
  <c r="X238" i="20"/>
  <c r="O242" i="20"/>
  <c r="Y242" i="20" s="1"/>
  <c r="X242" i="20"/>
  <c r="O246" i="20"/>
  <c r="Y246" i="20" s="1"/>
  <c r="X246" i="20"/>
  <c r="O250" i="20"/>
  <c r="Y250" i="20" s="1"/>
  <c r="X250" i="20"/>
  <c r="O254" i="20"/>
  <c r="Y254" i="20" s="1"/>
  <c r="X254" i="20"/>
  <c r="O258" i="20"/>
  <c r="Y258" i="20" s="1"/>
  <c r="X258" i="20"/>
  <c r="O262" i="20"/>
  <c r="Y262" i="20" s="1"/>
  <c r="X262" i="20"/>
  <c r="O266" i="20"/>
  <c r="Y266" i="20" s="1"/>
  <c r="X266" i="20"/>
  <c r="O270" i="20"/>
  <c r="Y270" i="20" s="1"/>
  <c r="X270" i="20"/>
  <c r="O274" i="20"/>
  <c r="Y274" i="20" s="1"/>
  <c r="X274" i="20"/>
  <c r="O278" i="20"/>
  <c r="Y278" i="20" s="1"/>
  <c r="X278" i="20"/>
  <c r="O282" i="20"/>
  <c r="Y282" i="20" s="1"/>
  <c r="X282" i="20"/>
  <c r="O286" i="20"/>
  <c r="Y286" i="20" s="1"/>
  <c r="X286" i="20"/>
  <c r="O290" i="20"/>
  <c r="Y290" i="20" s="1"/>
  <c r="X290" i="20"/>
  <c r="O294" i="20"/>
  <c r="Y294" i="20" s="1"/>
  <c r="X294" i="20"/>
  <c r="O298" i="20"/>
  <c r="Y298" i="20" s="1"/>
  <c r="X298" i="20"/>
  <c r="O302" i="20"/>
  <c r="Y302" i="20" s="1"/>
  <c r="X302" i="20"/>
  <c r="O93" i="20"/>
  <c r="Y93" i="20" s="1"/>
  <c r="X93" i="20"/>
  <c r="O125" i="20"/>
  <c r="Y125" i="20" s="1"/>
  <c r="X125" i="20"/>
  <c r="O149" i="20"/>
  <c r="Y149" i="20" s="1"/>
  <c r="X149" i="20"/>
  <c r="O173" i="20"/>
  <c r="Y173" i="20" s="1"/>
  <c r="X173" i="20"/>
  <c r="O193" i="20"/>
  <c r="Y193" i="20" s="1"/>
  <c r="X193" i="20"/>
  <c r="O221" i="20"/>
  <c r="Y221" i="20" s="1"/>
  <c r="X221" i="20"/>
  <c r="O245" i="20"/>
  <c r="Y245" i="20" s="1"/>
  <c r="X245" i="20"/>
  <c r="O269" i="20"/>
  <c r="Y269" i="20" s="1"/>
  <c r="X269" i="20"/>
  <c r="O297" i="20"/>
  <c r="Y297" i="20" s="1"/>
  <c r="X297" i="20"/>
  <c r="O78" i="20"/>
  <c r="Y78" i="20" s="1"/>
  <c r="X78" i="20"/>
  <c r="O89" i="20"/>
  <c r="Y89" i="20" s="1"/>
  <c r="X89" i="20"/>
  <c r="O117" i="20"/>
  <c r="Y117" i="20" s="1"/>
  <c r="X117" i="20"/>
  <c r="O137" i="20"/>
  <c r="Y137" i="20" s="1"/>
  <c r="X137" i="20"/>
  <c r="O161" i="20"/>
  <c r="Y161" i="20" s="1"/>
  <c r="X161" i="20"/>
  <c r="O189" i="20"/>
  <c r="Y189" i="20" s="1"/>
  <c r="X189" i="20"/>
  <c r="O213" i="20"/>
  <c r="Y213" i="20" s="1"/>
  <c r="X213" i="20"/>
  <c r="O237" i="20"/>
  <c r="Y237" i="20" s="1"/>
  <c r="X237" i="20"/>
  <c r="O257" i="20"/>
  <c r="Y257" i="20" s="1"/>
  <c r="X257" i="20"/>
  <c r="O273" i="20"/>
  <c r="Y273" i="20" s="1"/>
  <c r="X273" i="20"/>
  <c r="O289" i="20"/>
  <c r="Y289" i="20" s="1"/>
  <c r="X289" i="20"/>
  <c r="O7" i="20"/>
  <c r="Y7" i="20" s="1"/>
  <c r="X7" i="20"/>
  <c r="O79" i="20"/>
  <c r="Y79" i="20" s="1"/>
  <c r="X79" i="20"/>
  <c r="O83" i="20"/>
  <c r="Y83" i="20" s="1"/>
  <c r="X83" i="20"/>
  <c r="O87" i="20"/>
  <c r="Y87" i="20" s="1"/>
  <c r="X87" i="20"/>
  <c r="O91" i="20"/>
  <c r="Y91" i="20" s="1"/>
  <c r="X91" i="20"/>
  <c r="O95" i="20"/>
  <c r="Y95" i="20" s="1"/>
  <c r="X95" i="20"/>
  <c r="O99" i="20"/>
  <c r="Y99" i="20" s="1"/>
  <c r="X99" i="20"/>
  <c r="O103" i="20"/>
  <c r="Y103" i="20" s="1"/>
  <c r="X103" i="20"/>
  <c r="O107" i="20"/>
  <c r="Y107" i="20" s="1"/>
  <c r="X107" i="20"/>
  <c r="O111" i="20"/>
  <c r="Y111" i="20" s="1"/>
  <c r="X111" i="20"/>
  <c r="O115" i="20"/>
  <c r="Y115" i="20" s="1"/>
  <c r="X115" i="20"/>
  <c r="O119" i="20"/>
  <c r="Y119" i="20" s="1"/>
  <c r="X119" i="20"/>
  <c r="O123" i="20"/>
  <c r="Y123" i="20" s="1"/>
  <c r="X123" i="20"/>
  <c r="O127" i="20"/>
  <c r="Y127" i="20" s="1"/>
  <c r="X127" i="20"/>
  <c r="O131" i="20"/>
  <c r="Y131" i="20" s="1"/>
  <c r="X131" i="20"/>
  <c r="O135" i="20"/>
  <c r="Y135" i="20" s="1"/>
  <c r="X135" i="20"/>
  <c r="O139" i="20"/>
  <c r="Y139" i="20" s="1"/>
  <c r="X139" i="20"/>
  <c r="O143" i="20"/>
  <c r="Y143" i="20" s="1"/>
  <c r="X143" i="20"/>
  <c r="O147" i="20"/>
  <c r="Y147" i="20" s="1"/>
  <c r="X147" i="20"/>
  <c r="O151" i="20"/>
  <c r="Y151" i="20" s="1"/>
  <c r="X151" i="20"/>
  <c r="O155" i="20"/>
  <c r="Y155" i="20" s="1"/>
  <c r="X155" i="20"/>
  <c r="O159" i="20"/>
  <c r="Y159" i="20" s="1"/>
  <c r="X159" i="20"/>
  <c r="O163" i="20"/>
  <c r="Y163" i="20" s="1"/>
  <c r="X163" i="20"/>
  <c r="O167" i="20"/>
  <c r="Y167" i="20" s="1"/>
  <c r="X167" i="20"/>
  <c r="O171" i="20"/>
  <c r="Y171" i="20" s="1"/>
  <c r="X171" i="20"/>
  <c r="O175" i="20"/>
  <c r="Y175" i="20" s="1"/>
  <c r="X175" i="20"/>
  <c r="O179" i="20"/>
  <c r="Y179" i="20" s="1"/>
  <c r="X179" i="20"/>
  <c r="O183" i="20"/>
  <c r="Y183" i="20" s="1"/>
  <c r="X183" i="20"/>
  <c r="O187" i="20"/>
  <c r="Y187" i="20" s="1"/>
  <c r="X187" i="20"/>
  <c r="O191" i="20"/>
  <c r="Y191" i="20" s="1"/>
  <c r="X191" i="20"/>
  <c r="O195" i="20"/>
  <c r="Y195" i="20" s="1"/>
  <c r="X195" i="20"/>
  <c r="O199" i="20"/>
  <c r="Y199" i="20" s="1"/>
  <c r="X199" i="20"/>
  <c r="O203" i="20"/>
  <c r="Y203" i="20" s="1"/>
  <c r="X203" i="20"/>
  <c r="O207" i="20"/>
  <c r="Y207" i="20" s="1"/>
  <c r="X207" i="20"/>
  <c r="O211" i="20"/>
  <c r="Y211" i="20" s="1"/>
  <c r="X211" i="20"/>
  <c r="O215" i="20"/>
  <c r="Y215" i="20" s="1"/>
  <c r="X215" i="20"/>
  <c r="O219" i="20"/>
  <c r="Y219" i="20" s="1"/>
  <c r="X219" i="20"/>
  <c r="O223" i="20"/>
  <c r="Y223" i="20" s="1"/>
  <c r="X223" i="20"/>
  <c r="O227" i="20"/>
  <c r="Y227" i="20" s="1"/>
  <c r="X227" i="20"/>
  <c r="O231" i="20"/>
  <c r="Y231" i="20" s="1"/>
  <c r="X231" i="20"/>
  <c r="O235" i="20"/>
  <c r="Y235" i="20" s="1"/>
  <c r="X235" i="20"/>
  <c r="O239" i="20"/>
  <c r="Y239" i="20" s="1"/>
  <c r="X239" i="20"/>
  <c r="O243" i="20"/>
  <c r="Y243" i="20" s="1"/>
  <c r="X243" i="20"/>
  <c r="O247" i="20"/>
  <c r="Y247" i="20" s="1"/>
  <c r="X247" i="20"/>
  <c r="O251" i="20"/>
  <c r="Y251" i="20" s="1"/>
  <c r="X251" i="20"/>
  <c r="O255" i="20"/>
  <c r="Y255" i="20" s="1"/>
  <c r="X255" i="20"/>
  <c r="O259" i="20"/>
  <c r="Y259" i="20" s="1"/>
  <c r="X259" i="20"/>
  <c r="O263" i="20"/>
  <c r="Y263" i="20" s="1"/>
  <c r="X263" i="20"/>
  <c r="O267" i="20"/>
  <c r="Y267" i="20" s="1"/>
  <c r="X267" i="20"/>
  <c r="O271" i="20"/>
  <c r="Y271" i="20" s="1"/>
  <c r="X271" i="20"/>
  <c r="O275" i="20"/>
  <c r="Y275" i="20" s="1"/>
  <c r="X275" i="20"/>
  <c r="O279" i="20"/>
  <c r="Y279" i="20" s="1"/>
  <c r="X279" i="20"/>
  <c r="O283" i="20"/>
  <c r="Y283" i="20" s="1"/>
  <c r="X283" i="20"/>
  <c r="O287" i="20"/>
  <c r="Y287" i="20" s="1"/>
  <c r="X287" i="20"/>
  <c r="O291" i="20"/>
  <c r="Y291" i="20" s="1"/>
  <c r="X291" i="20"/>
  <c r="O295" i="20"/>
  <c r="Y295" i="20" s="1"/>
  <c r="X295" i="20"/>
  <c r="O299" i="20"/>
  <c r="Y299" i="20" s="1"/>
  <c r="X299" i="20"/>
  <c r="O303" i="20"/>
  <c r="Y303" i="20" s="1"/>
  <c r="X303" i="20"/>
  <c r="O101" i="20"/>
  <c r="Y101" i="20" s="1"/>
  <c r="X101" i="20"/>
  <c r="O129" i="20"/>
  <c r="Y129" i="20" s="1"/>
  <c r="X129" i="20"/>
  <c r="O153" i="20"/>
  <c r="Y153" i="20" s="1"/>
  <c r="X153" i="20"/>
  <c r="O169" i="20"/>
  <c r="Y169" i="20" s="1"/>
  <c r="X169" i="20"/>
  <c r="O185" i="20"/>
  <c r="Y185" i="20" s="1"/>
  <c r="X185" i="20"/>
  <c r="O209" i="20"/>
  <c r="Y209" i="20" s="1"/>
  <c r="X209" i="20"/>
  <c r="O233" i="20"/>
  <c r="Y233" i="20" s="1"/>
  <c r="X233" i="20"/>
  <c r="O253" i="20"/>
  <c r="Y253" i="20" s="1"/>
  <c r="X253" i="20"/>
  <c r="O277" i="20"/>
  <c r="Y277" i="20" s="1"/>
  <c r="X277" i="20"/>
  <c r="O293" i="20"/>
  <c r="Y293" i="20" s="1"/>
  <c r="X293" i="20"/>
  <c r="O97" i="20"/>
  <c r="Y97" i="20" s="1"/>
  <c r="X97" i="20"/>
  <c r="O121" i="20"/>
  <c r="Y121" i="20" s="1"/>
  <c r="X121" i="20"/>
  <c r="O133" i="20"/>
  <c r="Y133" i="20" s="1"/>
  <c r="X133" i="20"/>
  <c r="O165" i="20"/>
  <c r="Y165" i="20" s="1"/>
  <c r="X165" i="20"/>
  <c r="O201" i="20"/>
  <c r="Y201" i="20" s="1"/>
  <c r="X201" i="20"/>
  <c r="O229" i="20"/>
  <c r="Y229" i="20" s="1"/>
  <c r="X229" i="20"/>
  <c r="O281" i="20"/>
  <c r="Y281" i="20" s="1"/>
  <c r="X281" i="20"/>
  <c r="O80" i="20"/>
  <c r="Y80" i="20" s="1"/>
  <c r="X80" i="20"/>
  <c r="O84" i="20"/>
  <c r="Y84" i="20" s="1"/>
  <c r="X84" i="20"/>
  <c r="O88" i="20"/>
  <c r="Y88" i="20" s="1"/>
  <c r="X88" i="20"/>
  <c r="O92" i="20"/>
  <c r="Y92" i="20" s="1"/>
  <c r="X92" i="20"/>
  <c r="O96" i="20"/>
  <c r="Y96" i="20" s="1"/>
  <c r="X96" i="20"/>
  <c r="O100" i="20"/>
  <c r="Y100" i="20" s="1"/>
  <c r="X100" i="20"/>
  <c r="O104" i="20"/>
  <c r="Y104" i="20" s="1"/>
  <c r="X104" i="20"/>
  <c r="O108" i="20"/>
  <c r="Y108" i="20" s="1"/>
  <c r="X108" i="20"/>
  <c r="O112" i="20"/>
  <c r="Y112" i="20" s="1"/>
  <c r="X112" i="20"/>
  <c r="O116" i="20"/>
  <c r="Y116" i="20" s="1"/>
  <c r="X116" i="20"/>
  <c r="O120" i="20"/>
  <c r="Y120" i="20" s="1"/>
  <c r="X120" i="20"/>
  <c r="O124" i="20"/>
  <c r="Y124" i="20" s="1"/>
  <c r="X124" i="20"/>
  <c r="O128" i="20"/>
  <c r="Y128" i="20" s="1"/>
  <c r="X128" i="20"/>
  <c r="O132" i="20"/>
  <c r="Y132" i="20" s="1"/>
  <c r="X132" i="20"/>
  <c r="O136" i="20"/>
  <c r="Y136" i="20" s="1"/>
  <c r="X136" i="20"/>
  <c r="O140" i="20"/>
  <c r="Y140" i="20" s="1"/>
  <c r="X140" i="20"/>
  <c r="O144" i="20"/>
  <c r="Y144" i="20" s="1"/>
  <c r="X144" i="20"/>
  <c r="O148" i="20"/>
  <c r="Y148" i="20" s="1"/>
  <c r="X148" i="20"/>
  <c r="O152" i="20"/>
  <c r="Y152" i="20" s="1"/>
  <c r="X152" i="20"/>
  <c r="O156" i="20"/>
  <c r="Y156" i="20" s="1"/>
  <c r="X156" i="20"/>
  <c r="O160" i="20"/>
  <c r="Y160" i="20" s="1"/>
  <c r="X160" i="20"/>
  <c r="O164" i="20"/>
  <c r="Y164" i="20" s="1"/>
  <c r="X164" i="20"/>
  <c r="O168" i="20"/>
  <c r="Y168" i="20" s="1"/>
  <c r="X168" i="20"/>
  <c r="O172" i="20"/>
  <c r="Y172" i="20" s="1"/>
  <c r="X172" i="20"/>
  <c r="O176" i="20"/>
  <c r="Y176" i="20" s="1"/>
  <c r="X176" i="20"/>
  <c r="O180" i="20"/>
  <c r="Y180" i="20" s="1"/>
  <c r="X180" i="20"/>
  <c r="O184" i="20"/>
  <c r="Y184" i="20" s="1"/>
  <c r="X184" i="20"/>
  <c r="O188" i="20"/>
  <c r="Y188" i="20" s="1"/>
  <c r="X188" i="20"/>
  <c r="O192" i="20"/>
  <c r="Y192" i="20" s="1"/>
  <c r="X192" i="20"/>
  <c r="O196" i="20"/>
  <c r="Y196" i="20" s="1"/>
  <c r="X196" i="20"/>
  <c r="O200" i="20"/>
  <c r="Y200" i="20" s="1"/>
  <c r="X200" i="20"/>
  <c r="O204" i="20"/>
  <c r="Y204" i="20" s="1"/>
  <c r="X204" i="20"/>
  <c r="O208" i="20"/>
  <c r="Y208" i="20" s="1"/>
  <c r="X208" i="20"/>
  <c r="O212" i="20"/>
  <c r="Y212" i="20" s="1"/>
  <c r="X212" i="20"/>
  <c r="O216" i="20"/>
  <c r="Y216" i="20" s="1"/>
  <c r="X216" i="20"/>
  <c r="O220" i="20"/>
  <c r="Y220" i="20" s="1"/>
  <c r="X220" i="20"/>
  <c r="O224" i="20"/>
  <c r="Y224" i="20" s="1"/>
  <c r="X224" i="20"/>
  <c r="O228" i="20"/>
  <c r="Y228" i="20" s="1"/>
  <c r="X228" i="20"/>
  <c r="O232" i="20"/>
  <c r="Y232" i="20" s="1"/>
  <c r="X232" i="20"/>
  <c r="O236" i="20"/>
  <c r="Y236" i="20" s="1"/>
  <c r="X236" i="20"/>
  <c r="O240" i="20"/>
  <c r="Y240" i="20" s="1"/>
  <c r="X240" i="20"/>
  <c r="O244" i="20"/>
  <c r="Y244" i="20" s="1"/>
  <c r="X244" i="20"/>
  <c r="O248" i="20"/>
  <c r="Y248" i="20" s="1"/>
  <c r="X248" i="20"/>
  <c r="O252" i="20"/>
  <c r="Y252" i="20" s="1"/>
  <c r="X252" i="20"/>
  <c r="O256" i="20"/>
  <c r="Y256" i="20" s="1"/>
  <c r="X256" i="20"/>
  <c r="O260" i="20"/>
  <c r="Y260" i="20" s="1"/>
  <c r="X260" i="20"/>
  <c r="O264" i="20"/>
  <c r="Y264" i="20" s="1"/>
  <c r="X264" i="20"/>
  <c r="O268" i="20"/>
  <c r="Y268" i="20" s="1"/>
  <c r="X268" i="20"/>
  <c r="O272" i="20"/>
  <c r="Y272" i="20" s="1"/>
  <c r="X272" i="20"/>
  <c r="O276" i="20"/>
  <c r="Y276" i="20" s="1"/>
  <c r="X276" i="20"/>
  <c r="O280" i="20"/>
  <c r="Y280" i="20" s="1"/>
  <c r="X280" i="20"/>
  <c r="O284" i="20"/>
  <c r="Y284" i="20" s="1"/>
  <c r="X284" i="20"/>
  <c r="O288" i="20"/>
  <c r="Y288" i="20" s="1"/>
  <c r="X288" i="20"/>
  <c r="O292" i="20"/>
  <c r="Y292" i="20" s="1"/>
  <c r="X292" i="20"/>
  <c r="O296" i="20"/>
  <c r="Y296" i="20" s="1"/>
  <c r="X296" i="20"/>
  <c r="O300" i="20"/>
  <c r="Y300" i="20" s="1"/>
  <c r="X300" i="20"/>
  <c r="O304" i="20"/>
  <c r="Y304" i="20" s="1"/>
  <c r="X304" i="20"/>
  <c r="O77" i="20"/>
  <c r="Y77" i="20" s="1"/>
  <c r="X77" i="20"/>
  <c r="O105" i="20"/>
  <c r="Y105" i="20" s="1"/>
  <c r="X105" i="20"/>
  <c r="O145" i="20"/>
  <c r="Y145" i="20" s="1"/>
  <c r="X145" i="20"/>
  <c r="O181" i="20"/>
  <c r="Y181" i="20" s="1"/>
  <c r="X181" i="20"/>
  <c r="O205" i="20"/>
  <c r="Y205" i="20" s="1"/>
  <c r="X205" i="20"/>
  <c r="O241" i="20"/>
  <c r="Y241" i="20" s="1"/>
  <c r="X241" i="20"/>
  <c r="O261" i="20"/>
  <c r="Y261" i="20" s="1"/>
  <c r="X261" i="20"/>
  <c r="O285" i="20"/>
  <c r="Y285" i="20" s="1"/>
  <c r="X285" i="20"/>
  <c r="N8" i="20"/>
  <c r="N10" i="20"/>
  <c r="N12" i="20"/>
  <c r="N14" i="20"/>
  <c r="N15" i="20"/>
  <c r="N16" i="20"/>
  <c r="N18" i="20"/>
  <c r="N20" i="20"/>
  <c r="N21" i="20"/>
  <c r="N23" i="20"/>
  <c r="N25" i="20"/>
  <c r="N28" i="20"/>
  <c r="N29" i="20"/>
  <c r="N30"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N75" i="20"/>
  <c r="N76" i="20"/>
  <c r="N9" i="20"/>
  <c r="N11" i="20"/>
  <c r="N13" i="20"/>
  <c r="N17" i="20"/>
  <c r="N19" i="20"/>
  <c r="N22" i="20"/>
  <c r="N24" i="20"/>
  <c r="N26" i="20"/>
  <c r="N27" i="20"/>
  <c r="M6" i="20"/>
  <c r="O46" i="20" l="1"/>
  <c r="Y46" i="20" s="1"/>
  <c r="X46" i="20"/>
  <c r="O61" i="20"/>
  <c r="Y61" i="20" s="1"/>
  <c r="X61" i="20"/>
  <c r="O45" i="20"/>
  <c r="Y45" i="20" s="1"/>
  <c r="X45" i="20"/>
  <c r="O29" i="20"/>
  <c r="Y29" i="20" s="1"/>
  <c r="X29" i="20"/>
  <c r="O70" i="20"/>
  <c r="Y70" i="20" s="1"/>
  <c r="X70" i="20"/>
  <c r="O30" i="20"/>
  <c r="Y30" i="20" s="1"/>
  <c r="X30" i="20"/>
  <c r="O27" i="20"/>
  <c r="Y27" i="20" s="1"/>
  <c r="X27" i="20"/>
  <c r="O68" i="20"/>
  <c r="Y68" i="20" s="1"/>
  <c r="X68" i="20"/>
  <c r="O44" i="20"/>
  <c r="Y44" i="20" s="1"/>
  <c r="X44" i="20"/>
  <c r="O28" i="20"/>
  <c r="Y28" i="20" s="1"/>
  <c r="X28" i="20"/>
  <c r="O14" i="20"/>
  <c r="Y14" i="20" s="1"/>
  <c r="X14" i="20"/>
  <c r="O54" i="20"/>
  <c r="Y54" i="20" s="1"/>
  <c r="X54" i="20"/>
  <c r="O16" i="20"/>
  <c r="Y16" i="20" s="1"/>
  <c r="X16" i="20"/>
  <c r="O69" i="20"/>
  <c r="Y69" i="20" s="1"/>
  <c r="X69" i="20"/>
  <c r="O76" i="20"/>
  <c r="Y76" i="20" s="1"/>
  <c r="X76" i="20"/>
  <c r="O52" i="20"/>
  <c r="Y52" i="20" s="1"/>
  <c r="X52" i="20"/>
  <c r="O51" i="20"/>
  <c r="Y51" i="20" s="1"/>
  <c r="X51" i="20"/>
  <c r="O38" i="20"/>
  <c r="Y38" i="20" s="1"/>
  <c r="X38" i="20"/>
  <c r="O9" i="20"/>
  <c r="Y9" i="20" s="1"/>
  <c r="X9" i="20"/>
  <c r="O53" i="20"/>
  <c r="Y53" i="20" s="1"/>
  <c r="X53" i="20"/>
  <c r="O37" i="20"/>
  <c r="Y37" i="20" s="1"/>
  <c r="X37" i="20"/>
  <c r="O15" i="20"/>
  <c r="Y15" i="20" s="1"/>
  <c r="X15" i="20"/>
  <c r="O26" i="20"/>
  <c r="Y26" i="20" s="1"/>
  <c r="X26" i="20"/>
  <c r="O60" i="20"/>
  <c r="Y60" i="20" s="1"/>
  <c r="X60" i="20"/>
  <c r="O36" i="20"/>
  <c r="Y36" i="20" s="1"/>
  <c r="X36" i="20"/>
  <c r="O24" i="20"/>
  <c r="Y24" i="20" s="1"/>
  <c r="X24" i="20"/>
  <c r="O75" i="20"/>
  <c r="Y75" i="20" s="1"/>
  <c r="X75" i="20"/>
  <c r="O67" i="20"/>
  <c r="Y67" i="20" s="1"/>
  <c r="X67" i="20"/>
  <c r="O59" i="20"/>
  <c r="Y59" i="20" s="1"/>
  <c r="X59" i="20"/>
  <c r="O43" i="20"/>
  <c r="Y43" i="20" s="1"/>
  <c r="X43" i="20"/>
  <c r="O35" i="20"/>
  <c r="Y35" i="20" s="1"/>
  <c r="X35" i="20"/>
  <c r="O25" i="20"/>
  <c r="Y25" i="20" s="1"/>
  <c r="X25" i="20"/>
  <c r="O12" i="20"/>
  <c r="Y12" i="20" s="1"/>
  <c r="X12" i="20"/>
  <c r="O22" i="20"/>
  <c r="Y22" i="20" s="1"/>
  <c r="X22" i="20"/>
  <c r="O74" i="20"/>
  <c r="Y74" i="20" s="1"/>
  <c r="X74" i="20"/>
  <c r="O66" i="20"/>
  <c r="Y66" i="20" s="1"/>
  <c r="X66" i="20"/>
  <c r="O58" i="20"/>
  <c r="Y58" i="20" s="1"/>
  <c r="X58" i="20"/>
  <c r="O50" i="20"/>
  <c r="Y50" i="20" s="1"/>
  <c r="X50" i="20"/>
  <c r="O42" i="20"/>
  <c r="Y42" i="20" s="1"/>
  <c r="X42" i="20"/>
  <c r="O34" i="20"/>
  <c r="Y34" i="20" s="1"/>
  <c r="X34" i="20"/>
  <c r="O23" i="20"/>
  <c r="Y23" i="20" s="1"/>
  <c r="X23" i="20"/>
  <c r="O10" i="20"/>
  <c r="Y10" i="20" s="1"/>
  <c r="X10" i="20"/>
  <c r="O57" i="20"/>
  <c r="Y57" i="20" s="1"/>
  <c r="X57" i="20"/>
  <c r="O33" i="20"/>
  <c r="Y33" i="20" s="1"/>
  <c r="X33" i="20"/>
  <c r="O21" i="20"/>
  <c r="Y21" i="20" s="1"/>
  <c r="X21" i="20"/>
  <c r="O8" i="20"/>
  <c r="Y8" i="20" s="1"/>
  <c r="X8" i="20"/>
  <c r="O11" i="20"/>
  <c r="Y11" i="20" s="1"/>
  <c r="X11" i="20"/>
  <c r="O73" i="20"/>
  <c r="Y73" i="20" s="1"/>
  <c r="X73" i="20"/>
  <c r="O49" i="20"/>
  <c r="Y49" i="20" s="1"/>
  <c r="X49" i="20"/>
  <c r="O17" i="20"/>
  <c r="Y17" i="20" s="1"/>
  <c r="X17" i="20"/>
  <c r="O72" i="20"/>
  <c r="Y72" i="20" s="1"/>
  <c r="X72" i="20"/>
  <c r="O64" i="20"/>
  <c r="Y64" i="20" s="1"/>
  <c r="X64" i="20"/>
  <c r="O56" i="20"/>
  <c r="Y56" i="20" s="1"/>
  <c r="X56" i="20"/>
  <c r="O48" i="20"/>
  <c r="Y48" i="20" s="1"/>
  <c r="X48" i="20"/>
  <c r="O40" i="20"/>
  <c r="Y40" i="20" s="1"/>
  <c r="X40" i="20"/>
  <c r="O32" i="20"/>
  <c r="Y32" i="20" s="1"/>
  <c r="X32" i="20"/>
  <c r="O20" i="20"/>
  <c r="Y20" i="20" s="1"/>
  <c r="X20" i="20"/>
  <c r="O62" i="20"/>
  <c r="Y62" i="20" s="1"/>
  <c r="X62" i="20"/>
  <c r="O19" i="20"/>
  <c r="Y19" i="20" s="1"/>
  <c r="X19" i="20"/>
  <c r="O65" i="20"/>
  <c r="Y65" i="20" s="1"/>
  <c r="X65" i="20"/>
  <c r="O41" i="20"/>
  <c r="Y41" i="20" s="1"/>
  <c r="X41" i="20"/>
  <c r="O13" i="20"/>
  <c r="Y13" i="20" s="1"/>
  <c r="X13" i="20"/>
  <c r="O71" i="20"/>
  <c r="Y71" i="20" s="1"/>
  <c r="X71" i="20"/>
  <c r="O63" i="20"/>
  <c r="Y63" i="20" s="1"/>
  <c r="X63" i="20"/>
  <c r="O55" i="20"/>
  <c r="Y55" i="20" s="1"/>
  <c r="X55" i="20"/>
  <c r="O47" i="20"/>
  <c r="Y47" i="20" s="1"/>
  <c r="X47" i="20"/>
  <c r="O39" i="20"/>
  <c r="Y39" i="20" s="1"/>
  <c r="X39" i="20"/>
  <c r="O31" i="20"/>
  <c r="Y31" i="20" s="1"/>
  <c r="X31" i="20"/>
  <c r="O18" i="20"/>
  <c r="Y18" i="20" s="1"/>
  <c r="X18" i="20"/>
  <c r="N6" i="20"/>
  <c r="P302" i="20"/>
  <c r="Z302" i="20" s="1"/>
  <c r="P286" i="20"/>
  <c r="Z286" i="20" s="1"/>
  <c r="P270" i="20"/>
  <c r="Z270" i="20" s="1"/>
  <c r="P254" i="20"/>
  <c r="Z254" i="20" s="1"/>
  <c r="P238" i="20"/>
  <c r="Z238" i="20" s="1"/>
  <c r="P222" i="20"/>
  <c r="Z222" i="20" s="1"/>
  <c r="P298" i="20"/>
  <c r="Z298" i="20" s="1"/>
  <c r="P290" i="20"/>
  <c r="Z290" i="20" s="1"/>
  <c r="P282" i="20"/>
  <c r="Z282" i="20" s="1"/>
  <c r="P274" i="20"/>
  <c r="Z274" i="20" s="1"/>
  <c r="P266" i="20"/>
  <c r="Z266" i="20" s="1"/>
  <c r="P258" i="20"/>
  <c r="Z258" i="20" s="1"/>
  <c r="P250" i="20"/>
  <c r="Z250" i="20" s="1"/>
  <c r="P242" i="20"/>
  <c r="Z242" i="20" s="1"/>
  <c r="P234" i="20"/>
  <c r="Z234" i="20" s="1"/>
  <c r="P226" i="20"/>
  <c r="Z226" i="20" s="1"/>
  <c r="P218" i="20"/>
  <c r="Z218" i="20" s="1"/>
  <c r="O6" i="20" l="1"/>
  <c r="X6" i="20"/>
  <c r="Q226" i="20"/>
  <c r="Q242" i="20"/>
  <c r="Q258" i="20"/>
  <c r="AA258" i="20" s="1"/>
  <c r="Q274" i="20"/>
  <c r="AA274" i="20" s="1"/>
  <c r="Q290" i="20"/>
  <c r="Q238" i="20"/>
  <c r="Q270" i="20"/>
  <c r="Q302" i="20"/>
  <c r="Q218" i="20"/>
  <c r="Q234" i="20"/>
  <c r="AA234" i="20" s="1"/>
  <c r="Q250" i="20"/>
  <c r="Q266" i="20"/>
  <c r="Q282" i="20"/>
  <c r="Q298" i="20"/>
  <c r="AA298" i="20" s="1"/>
  <c r="Q222" i="20"/>
  <c r="AA222" i="20" s="1"/>
  <c r="Q254" i="20"/>
  <c r="AA254" i="20" s="1"/>
  <c r="Q286" i="20"/>
  <c r="AA286" i="20" s="1"/>
  <c r="P12" i="20"/>
  <c r="Z12" i="20" s="1"/>
  <c r="P9" i="20"/>
  <c r="Z9" i="20" s="1"/>
  <c r="P14" i="20"/>
  <c r="Z14" i="20" s="1"/>
  <c r="P19" i="20"/>
  <c r="Z19" i="20" s="1"/>
  <c r="P23" i="20"/>
  <c r="Z23" i="20" s="1"/>
  <c r="P27" i="20"/>
  <c r="Z27" i="20" s="1"/>
  <c r="P31" i="20"/>
  <c r="Z31" i="20" s="1"/>
  <c r="P35" i="20"/>
  <c r="Z35" i="20" s="1"/>
  <c r="P18" i="20"/>
  <c r="Z18" i="20" s="1"/>
  <c r="P22" i="20"/>
  <c r="Z22" i="20" s="1"/>
  <c r="P26" i="20"/>
  <c r="Z26" i="20" s="1"/>
  <c r="P30" i="20"/>
  <c r="Z30" i="20" s="1"/>
  <c r="P34" i="20"/>
  <c r="Z34" i="20" s="1"/>
  <c r="P45" i="20"/>
  <c r="Z45" i="20" s="1"/>
  <c r="P61" i="20"/>
  <c r="Z61" i="20" s="1"/>
  <c r="P77" i="20"/>
  <c r="Z77" i="20" s="1"/>
  <c r="P81" i="20"/>
  <c r="Z81" i="20" s="1"/>
  <c r="P89" i="20"/>
  <c r="Z89" i="20" s="1"/>
  <c r="P93" i="20"/>
  <c r="Z93" i="20" s="1"/>
  <c r="P97" i="20"/>
  <c r="Z97" i="20" s="1"/>
  <c r="P101" i="20"/>
  <c r="Z101" i="20" s="1"/>
  <c r="P105" i="20"/>
  <c r="Z105" i="20" s="1"/>
  <c r="P109" i="20"/>
  <c r="Z109" i="20" s="1"/>
  <c r="P113" i="20"/>
  <c r="Z113" i="20" s="1"/>
  <c r="P117" i="20"/>
  <c r="Z117" i="20" s="1"/>
  <c r="P121" i="20"/>
  <c r="Z121" i="20" s="1"/>
  <c r="P125" i="20"/>
  <c r="Z125" i="20" s="1"/>
  <c r="P129" i="20"/>
  <c r="Z129" i="20" s="1"/>
  <c r="P133" i="20"/>
  <c r="Z133" i="20" s="1"/>
  <c r="P137" i="20"/>
  <c r="Z137" i="20" s="1"/>
  <c r="P141" i="20"/>
  <c r="Z141" i="20" s="1"/>
  <c r="P145" i="20"/>
  <c r="Z145" i="20" s="1"/>
  <c r="P149" i="20"/>
  <c r="Z149" i="20" s="1"/>
  <c r="P153" i="20"/>
  <c r="Z153" i="20" s="1"/>
  <c r="P157" i="20"/>
  <c r="Z157" i="20" s="1"/>
  <c r="P161" i="20"/>
  <c r="Z161" i="20" s="1"/>
  <c r="P165" i="20"/>
  <c r="Z165" i="20" s="1"/>
  <c r="P169" i="20"/>
  <c r="Z169" i="20" s="1"/>
  <c r="P220" i="20"/>
  <c r="Z220" i="20" s="1"/>
  <c r="P224" i="20"/>
  <c r="Z224" i="20" s="1"/>
  <c r="P228" i="20"/>
  <c r="Z228" i="20" s="1"/>
  <c r="P232" i="20"/>
  <c r="Z232" i="20" s="1"/>
  <c r="P236" i="20"/>
  <c r="Z236" i="20" s="1"/>
  <c r="P240" i="20"/>
  <c r="Z240" i="20" s="1"/>
  <c r="P244" i="20"/>
  <c r="Z244" i="20" s="1"/>
  <c r="P248" i="20"/>
  <c r="Z248" i="20" s="1"/>
  <c r="P252" i="20"/>
  <c r="Z252" i="20" s="1"/>
  <c r="P256" i="20"/>
  <c r="Z256" i="20" s="1"/>
  <c r="P260" i="20"/>
  <c r="Z260" i="20" s="1"/>
  <c r="P264" i="20"/>
  <c r="Z264" i="20" s="1"/>
  <c r="P268" i="20"/>
  <c r="Z268" i="20" s="1"/>
  <c r="P272" i="20"/>
  <c r="Z272" i="20" s="1"/>
  <c r="P276" i="20"/>
  <c r="Z276" i="20" s="1"/>
  <c r="P280" i="20"/>
  <c r="Z280" i="20" s="1"/>
  <c r="P284" i="20"/>
  <c r="Z284" i="20" s="1"/>
  <c r="P288" i="20"/>
  <c r="Z288" i="20" s="1"/>
  <c r="P292" i="20"/>
  <c r="Z292" i="20" s="1"/>
  <c r="P296" i="20"/>
  <c r="Z296" i="20" s="1"/>
  <c r="P300" i="20"/>
  <c r="Z300" i="20" s="1"/>
  <c r="P304" i="20"/>
  <c r="Z304" i="20" s="1"/>
  <c r="P10" i="20"/>
  <c r="Z10" i="20" s="1"/>
  <c r="P13" i="20"/>
  <c r="Z13" i="20" s="1"/>
  <c r="P8" i="20"/>
  <c r="Z8" i="20" s="1"/>
  <c r="P11" i="20"/>
  <c r="Z11" i="20" s="1"/>
  <c r="P15" i="20"/>
  <c r="Z15" i="20" s="1"/>
  <c r="P17" i="20"/>
  <c r="Z17" i="20" s="1"/>
  <c r="P21" i="20"/>
  <c r="Z21" i="20" s="1"/>
  <c r="P25" i="20"/>
  <c r="Z25" i="20" s="1"/>
  <c r="P29" i="20"/>
  <c r="Z29" i="20" s="1"/>
  <c r="P33" i="20"/>
  <c r="Z33" i="20" s="1"/>
  <c r="P20" i="20"/>
  <c r="Z20" i="20" s="1"/>
  <c r="P24" i="20"/>
  <c r="Z24" i="20" s="1"/>
  <c r="P28" i="20"/>
  <c r="Z28" i="20" s="1"/>
  <c r="P32" i="20"/>
  <c r="Z32" i="20" s="1"/>
  <c r="P36" i="20"/>
  <c r="Z36" i="20" s="1"/>
  <c r="P91" i="20"/>
  <c r="Z91" i="20" s="1"/>
  <c r="P99" i="20"/>
  <c r="Z99" i="20" s="1"/>
  <c r="P107" i="20"/>
  <c r="Z107" i="20" s="1"/>
  <c r="P115" i="20"/>
  <c r="Z115" i="20" s="1"/>
  <c r="P123" i="20"/>
  <c r="Z123" i="20" s="1"/>
  <c r="P131" i="20"/>
  <c r="Z131" i="20" s="1"/>
  <c r="P139" i="20"/>
  <c r="Z139" i="20" s="1"/>
  <c r="P147" i="20"/>
  <c r="Z147" i="20" s="1"/>
  <c r="P155" i="20"/>
  <c r="Z155" i="20" s="1"/>
  <c r="P163" i="20"/>
  <c r="Z163" i="20" s="1"/>
  <c r="P230" i="20"/>
  <c r="Z230" i="20" s="1"/>
  <c r="P246" i="20"/>
  <c r="Z246" i="20" s="1"/>
  <c r="P262" i="20"/>
  <c r="Z262" i="20" s="1"/>
  <c r="P278" i="20"/>
  <c r="Z278" i="20" s="1"/>
  <c r="P294" i="20"/>
  <c r="Z294" i="20" s="1"/>
  <c r="P219" i="20"/>
  <c r="Z219" i="20" s="1"/>
  <c r="P223" i="20"/>
  <c r="Z223" i="20" s="1"/>
  <c r="P227" i="20"/>
  <c r="Z227" i="20" s="1"/>
  <c r="P231" i="20"/>
  <c r="Z231" i="20" s="1"/>
  <c r="P235" i="20"/>
  <c r="Z235" i="20" s="1"/>
  <c r="P239" i="20"/>
  <c r="Z239" i="20" s="1"/>
  <c r="P243" i="20"/>
  <c r="Z243" i="20" s="1"/>
  <c r="P247" i="20"/>
  <c r="Z247" i="20" s="1"/>
  <c r="P251" i="20"/>
  <c r="Z251" i="20" s="1"/>
  <c r="P255" i="20"/>
  <c r="Z255" i="20" s="1"/>
  <c r="P259" i="20"/>
  <c r="Z259" i="20" s="1"/>
  <c r="P263" i="20"/>
  <c r="Z263" i="20" s="1"/>
  <c r="P267" i="20"/>
  <c r="Z267" i="20" s="1"/>
  <c r="P271" i="20"/>
  <c r="Z271" i="20" s="1"/>
  <c r="P275" i="20"/>
  <c r="Z275" i="20" s="1"/>
  <c r="P279" i="20"/>
  <c r="Z279" i="20" s="1"/>
  <c r="P283" i="20"/>
  <c r="Z283" i="20" s="1"/>
  <c r="P287" i="20"/>
  <c r="Z287" i="20" s="1"/>
  <c r="P291" i="20"/>
  <c r="Z291" i="20" s="1"/>
  <c r="P295" i="20"/>
  <c r="Z295" i="20" s="1"/>
  <c r="P299" i="20"/>
  <c r="Z299" i="20" s="1"/>
  <c r="P303" i="20"/>
  <c r="Z303" i="20" s="1"/>
  <c r="P173" i="20"/>
  <c r="Z173" i="20" s="1"/>
  <c r="P177" i="20"/>
  <c r="Z177" i="20" s="1"/>
  <c r="P181" i="20"/>
  <c r="Z181" i="20" s="1"/>
  <c r="P185" i="20"/>
  <c r="Z185" i="20" s="1"/>
  <c r="P189" i="20"/>
  <c r="Z189" i="20" s="1"/>
  <c r="P193" i="20"/>
  <c r="Z193" i="20" s="1"/>
  <c r="P197" i="20"/>
  <c r="Z197" i="20" s="1"/>
  <c r="P201" i="20"/>
  <c r="Z201" i="20" s="1"/>
  <c r="P205" i="20"/>
  <c r="Z205" i="20" s="1"/>
  <c r="P209" i="20"/>
  <c r="Z209" i="20" s="1"/>
  <c r="P213" i="20"/>
  <c r="Z213" i="20" s="1"/>
  <c r="P217" i="20"/>
  <c r="Z217" i="20" s="1"/>
  <c r="P37" i="20"/>
  <c r="Z37" i="20" s="1"/>
  <c r="P39" i="20"/>
  <c r="Z39" i="20" s="1"/>
  <c r="P41" i="20"/>
  <c r="Z41" i="20" s="1"/>
  <c r="P43" i="20"/>
  <c r="Z43" i="20" s="1"/>
  <c r="P47" i="20"/>
  <c r="Z47" i="20" s="1"/>
  <c r="P49" i="20"/>
  <c r="Z49" i="20" s="1"/>
  <c r="P51" i="20"/>
  <c r="Z51" i="20" s="1"/>
  <c r="P53" i="20"/>
  <c r="Z53" i="20" s="1"/>
  <c r="P55" i="20"/>
  <c r="Z55" i="20" s="1"/>
  <c r="P57" i="20"/>
  <c r="Z57" i="20" s="1"/>
  <c r="P59" i="20"/>
  <c r="Z59" i="20" s="1"/>
  <c r="P63" i="20"/>
  <c r="Z63" i="20" s="1"/>
  <c r="P65" i="20"/>
  <c r="Z65" i="20" s="1"/>
  <c r="P67" i="20"/>
  <c r="Z67" i="20" s="1"/>
  <c r="P69" i="20"/>
  <c r="Z69" i="20" s="1"/>
  <c r="P71" i="20"/>
  <c r="Z71" i="20" s="1"/>
  <c r="P73" i="20"/>
  <c r="Z73" i="20" s="1"/>
  <c r="P75" i="20"/>
  <c r="Z75" i="20" s="1"/>
  <c r="P79" i="20"/>
  <c r="Z79" i="20" s="1"/>
  <c r="P83" i="20"/>
  <c r="Z83" i="20" s="1"/>
  <c r="P85" i="20"/>
  <c r="Z85" i="20" s="1"/>
  <c r="P87" i="20"/>
  <c r="Z87" i="20" s="1"/>
  <c r="P95" i="20"/>
  <c r="Z95" i="20" s="1"/>
  <c r="P103" i="20"/>
  <c r="Z103" i="20" s="1"/>
  <c r="P111" i="20"/>
  <c r="Z111" i="20" s="1"/>
  <c r="P119" i="20"/>
  <c r="Z119" i="20" s="1"/>
  <c r="P127" i="20"/>
  <c r="Z127" i="20" s="1"/>
  <c r="P135" i="20"/>
  <c r="Z135" i="20" s="1"/>
  <c r="P143" i="20"/>
  <c r="Z143" i="20" s="1"/>
  <c r="P151" i="20"/>
  <c r="Z151" i="20" s="1"/>
  <c r="P159" i="20"/>
  <c r="Z159" i="20" s="1"/>
  <c r="P167" i="20"/>
  <c r="Z167" i="20" s="1"/>
  <c r="P171" i="20"/>
  <c r="Z171" i="20" s="1"/>
  <c r="P175" i="20"/>
  <c r="Z175" i="20" s="1"/>
  <c r="P179" i="20"/>
  <c r="Z179" i="20" s="1"/>
  <c r="P183" i="20"/>
  <c r="Z183" i="20" s="1"/>
  <c r="P187" i="20"/>
  <c r="Z187" i="20" s="1"/>
  <c r="P191" i="20"/>
  <c r="Z191" i="20" s="1"/>
  <c r="P195" i="20"/>
  <c r="Z195" i="20" s="1"/>
  <c r="P199" i="20"/>
  <c r="Z199" i="20" s="1"/>
  <c r="P203" i="20"/>
  <c r="Z203" i="20" s="1"/>
  <c r="P207" i="20"/>
  <c r="Z207" i="20" s="1"/>
  <c r="P211" i="20"/>
  <c r="Z211" i="20" s="1"/>
  <c r="P215" i="20"/>
  <c r="Z215" i="20" s="1"/>
  <c r="P221" i="20"/>
  <c r="Z221" i="20" s="1"/>
  <c r="P225" i="20"/>
  <c r="Z225" i="20" s="1"/>
  <c r="P229" i="20"/>
  <c r="Z229" i="20" s="1"/>
  <c r="P233" i="20"/>
  <c r="Z233" i="20" s="1"/>
  <c r="P237" i="20"/>
  <c r="Z237" i="20" s="1"/>
  <c r="P241" i="20"/>
  <c r="Z241" i="20" s="1"/>
  <c r="P245" i="20"/>
  <c r="Z245" i="20" s="1"/>
  <c r="P249" i="20"/>
  <c r="Z249" i="20" s="1"/>
  <c r="P253" i="20"/>
  <c r="Z253" i="20" s="1"/>
  <c r="P257" i="20"/>
  <c r="Z257" i="20" s="1"/>
  <c r="P261" i="20"/>
  <c r="Z261" i="20" s="1"/>
  <c r="P265" i="20"/>
  <c r="Z265" i="20" s="1"/>
  <c r="P269" i="20"/>
  <c r="Z269" i="20" s="1"/>
  <c r="P273" i="20"/>
  <c r="Z273" i="20" s="1"/>
  <c r="P277" i="20"/>
  <c r="Z277" i="20" s="1"/>
  <c r="P281" i="20"/>
  <c r="Z281" i="20" s="1"/>
  <c r="P285" i="20"/>
  <c r="Z285" i="20" s="1"/>
  <c r="P289" i="20"/>
  <c r="Z289" i="20" s="1"/>
  <c r="P293" i="20"/>
  <c r="Z293" i="20" s="1"/>
  <c r="P297" i="20"/>
  <c r="Z297" i="20" s="1"/>
  <c r="P301" i="20"/>
  <c r="Z301" i="20" s="1"/>
  <c r="P40" i="20"/>
  <c r="Z40" i="20" s="1"/>
  <c r="P44" i="20"/>
  <c r="Z44" i="20" s="1"/>
  <c r="P48" i="20"/>
  <c r="Z48" i="20" s="1"/>
  <c r="P52" i="20"/>
  <c r="Z52" i="20" s="1"/>
  <c r="P56" i="20"/>
  <c r="Z56" i="20" s="1"/>
  <c r="P60" i="20"/>
  <c r="Z60" i="20" s="1"/>
  <c r="P64" i="20"/>
  <c r="Z64" i="20" s="1"/>
  <c r="P68" i="20"/>
  <c r="Z68" i="20" s="1"/>
  <c r="P72" i="20"/>
  <c r="Z72" i="20" s="1"/>
  <c r="P76" i="20"/>
  <c r="Z76" i="20" s="1"/>
  <c r="P80" i="20"/>
  <c r="Z80" i="20" s="1"/>
  <c r="P84" i="20"/>
  <c r="Z84" i="20" s="1"/>
  <c r="P88" i="20"/>
  <c r="Z88" i="20" s="1"/>
  <c r="P92" i="20"/>
  <c r="Z92" i="20" s="1"/>
  <c r="P96" i="20"/>
  <c r="Z96" i="20" s="1"/>
  <c r="P100" i="20"/>
  <c r="Z100" i="20" s="1"/>
  <c r="P104" i="20"/>
  <c r="Z104" i="20" s="1"/>
  <c r="P108" i="20"/>
  <c r="Z108" i="20" s="1"/>
  <c r="P112" i="20"/>
  <c r="Z112" i="20" s="1"/>
  <c r="P116" i="20"/>
  <c r="Z116" i="20" s="1"/>
  <c r="P120" i="20"/>
  <c r="Z120" i="20" s="1"/>
  <c r="P124" i="20"/>
  <c r="Z124" i="20" s="1"/>
  <c r="P128" i="20"/>
  <c r="Z128" i="20" s="1"/>
  <c r="P132" i="20"/>
  <c r="Z132" i="20" s="1"/>
  <c r="P136" i="20"/>
  <c r="Z136" i="20" s="1"/>
  <c r="P140" i="20"/>
  <c r="Z140" i="20" s="1"/>
  <c r="P144" i="20"/>
  <c r="Z144" i="20" s="1"/>
  <c r="P148" i="20"/>
  <c r="Z148" i="20" s="1"/>
  <c r="P152" i="20"/>
  <c r="Z152" i="20" s="1"/>
  <c r="P156" i="20"/>
  <c r="Z156" i="20" s="1"/>
  <c r="P160" i="20"/>
  <c r="Z160" i="20" s="1"/>
  <c r="P164" i="20"/>
  <c r="Z164" i="20" s="1"/>
  <c r="P168" i="20"/>
  <c r="Z168" i="20" s="1"/>
  <c r="P172" i="20"/>
  <c r="Z172" i="20" s="1"/>
  <c r="P176" i="20"/>
  <c r="Z176" i="20" s="1"/>
  <c r="P180" i="20"/>
  <c r="Z180" i="20" s="1"/>
  <c r="P184" i="20"/>
  <c r="Z184" i="20" s="1"/>
  <c r="P188" i="20"/>
  <c r="Z188" i="20" s="1"/>
  <c r="P192" i="20"/>
  <c r="Z192" i="20" s="1"/>
  <c r="P196" i="20"/>
  <c r="Z196" i="20" s="1"/>
  <c r="P200" i="20"/>
  <c r="Z200" i="20" s="1"/>
  <c r="P204" i="20"/>
  <c r="Z204" i="20" s="1"/>
  <c r="P208" i="20"/>
  <c r="Z208" i="20" s="1"/>
  <c r="P212" i="20"/>
  <c r="Z212" i="20" s="1"/>
  <c r="P216" i="20"/>
  <c r="Z216" i="20" s="1"/>
  <c r="P38" i="20"/>
  <c r="Z38" i="20" s="1"/>
  <c r="P42" i="20"/>
  <c r="Z42" i="20" s="1"/>
  <c r="P46" i="20"/>
  <c r="Z46" i="20" s="1"/>
  <c r="P50" i="20"/>
  <c r="Z50" i="20" s="1"/>
  <c r="P54" i="20"/>
  <c r="Z54" i="20" s="1"/>
  <c r="P58" i="20"/>
  <c r="Z58" i="20" s="1"/>
  <c r="P62" i="20"/>
  <c r="Z62" i="20" s="1"/>
  <c r="P66" i="20"/>
  <c r="Z66" i="20" s="1"/>
  <c r="P70" i="20"/>
  <c r="Z70" i="20" s="1"/>
  <c r="P74" i="20"/>
  <c r="Z74" i="20" s="1"/>
  <c r="P78" i="20"/>
  <c r="Z78" i="20" s="1"/>
  <c r="P82" i="20"/>
  <c r="Z82" i="20" s="1"/>
  <c r="P86" i="20"/>
  <c r="Z86" i="20" s="1"/>
  <c r="P90" i="20"/>
  <c r="Z90" i="20" s="1"/>
  <c r="P94" i="20"/>
  <c r="Z94" i="20" s="1"/>
  <c r="P98" i="20"/>
  <c r="Z98" i="20" s="1"/>
  <c r="P102" i="20"/>
  <c r="Z102" i="20" s="1"/>
  <c r="P106" i="20"/>
  <c r="Z106" i="20" s="1"/>
  <c r="P110" i="20"/>
  <c r="Z110" i="20" s="1"/>
  <c r="P114" i="20"/>
  <c r="Z114" i="20" s="1"/>
  <c r="P118" i="20"/>
  <c r="Z118" i="20" s="1"/>
  <c r="P122" i="20"/>
  <c r="Z122" i="20" s="1"/>
  <c r="P126" i="20"/>
  <c r="Z126" i="20" s="1"/>
  <c r="P130" i="20"/>
  <c r="Z130" i="20" s="1"/>
  <c r="P134" i="20"/>
  <c r="Z134" i="20" s="1"/>
  <c r="P138" i="20"/>
  <c r="Z138" i="20" s="1"/>
  <c r="P142" i="20"/>
  <c r="Z142" i="20" s="1"/>
  <c r="P146" i="20"/>
  <c r="Z146" i="20" s="1"/>
  <c r="P150" i="20"/>
  <c r="Z150" i="20" s="1"/>
  <c r="P154" i="20"/>
  <c r="Z154" i="20" s="1"/>
  <c r="P158" i="20"/>
  <c r="Z158" i="20" s="1"/>
  <c r="P162" i="20"/>
  <c r="Z162" i="20" s="1"/>
  <c r="P166" i="20"/>
  <c r="Z166" i="20" s="1"/>
  <c r="P170" i="20"/>
  <c r="Z170" i="20" s="1"/>
  <c r="P174" i="20"/>
  <c r="Z174" i="20" s="1"/>
  <c r="P178" i="20"/>
  <c r="Z178" i="20" s="1"/>
  <c r="P182" i="20"/>
  <c r="Z182" i="20" s="1"/>
  <c r="P186" i="20"/>
  <c r="Z186" i="20" s="1"/>
  <c r="P190" i="20"/>
  <c r="Z190" i="20" s="1"/>
  <c r="P194" i="20"/>
  <c r="Z194" i="20" s="1"/>
  <c r="P198" i="20"/>
  <c r="Z198" i="20" s="1"/>
  <c r="P202" i="20"/>
  <c r="Z202" i="20" s="1"/>
  <c r="P206" i="20"/>
  <c r="Z206" i="20" s="1"/>
  <c r="P210" i="20"/>
  <c r="Z210" i="20" s="1"/>
  <c r="P214" i="20"/>
  <c r="Z214" i="20" s="1"/>
  <c r="R266" i="20" l="1"/>
  <c r="AA266" i="20"/>
  <c r="R250" i="20"/>
  <c r="AA250" i="20"/>
  <c r="R218" i="20"/>
  <c r="AA218" i="20"/>
  <c r="R226" i="20"/>
  <c r="AA226" i="20"/>
  <c r="R302" i="20"/>
  <c r="AA302" i="20"/>
  <c r="R270" i="20"/>
  <c r="AA270" i="20"/>
  <c r="P6" i="20"/>
  <c r="Y6" i="20"/>
  <c r="R238" i="20"/>
  <c r="AA238" i="20"/>
  <c r="R242" i="20"/>
  <c r="AA242" i="20"/>
  <c r="R282" i="20"/>
  <c r="AA282" i="20"/>
  <c r="R290" i="20"/>
  <c r="AA290" i="20"/>
  <c r="R286" i="20"/>
  <c r="R254" i="20"/>
  <c r="R222" i="20"/>
  <c r="R298" i="20"/>
  <c r="R234" i="20"/>
  <c r="R274" i="20"/>
  <c r="R258" i="20"/>
  <c r="Q214" i="20"/>
  <c r="AA214" i="20" s="1"/>
  <c r="Q206" i="20"/>
  <c r="AA206" i="20" s="1"/>
  <c r="Q190" i="20"/>
  <c r="AA190" i="20" s="1"/>
  <c r="Q174" i="20"/>
  <c r="AA174" i="20" s="1"/>
  <c r="Q166" i="20"/>
  <c r="AA166" i="20" s="1"/>
  <c r="Q158" i="20"/>
  <c r="AA158" i="20" s="1"/>
  <c r="Q142" i="20"/>
  <c r="AA142" i="20" s="1"/>
  <c r="Q134" i="20"/>
  <c r="AA134" i="20" s="1"/>
  <c r="Q118" i="20"/>
  <c r="AA118" i="20" s="1"/>
  <c r="Q110" i="20"/>
  <c r="AA110" i="20" s="1"/>
  <c r="Q102" i="20"/>
  <c r="AA102" i="20" s="1"/>
  <c r="Q94" i="20"/>
  <c r="AA94" i="20" s="1"/>
  <c r="Q78" i="20"/>
  <c r="AA78" i="20" s="1"/>
  <c r="Q70" i="20"/>
  <c r="AA70" i="20" s="1"/>
  <c r="Q62" i="20"/>
  <c r="AA62" i="20" s="1"/>
  <c r="Q54" i="20"/>
  <c r="AA54" i="20" s="1"/>
  <c r="Q46" i="20"/>
  <c r="AA46" i="20" s="1"/>
  <c r="Q38" i="20"/>
  <c r="AA38" i="20" s="1"/>
  <c r="Q216" i="20"/>
  <c r="Q200" i="20"/>
  <c r="Q192" i="20"/>
  <c r="Q184" i="20"/>
  <c r="Q168" i="20"/>
  <c r="Q160" i="20"/>
  <c r="Q152" i="20"/>
  <c r="Q136" i="20"/>
  <c r="Q128" i="20"/>
  <c r="Q120" i="20"/>
  <c r="Q104" i="20"/>
  <c r="Q96" i="20"/>
  <c r="Q88" i="20"/>
  <c r="Q72" i="20"/>
  <c r="Q64" i="20"/>
  <c r="Q48" i="20"/>
  <c r="Q40" i="20"/>
  <c r="Q297" i="20"/>
  <c r="Q289" i="20"/>
  <c r="Q273" i="20"/>
  <c r="Q265" i="20"/>
  <c r="Q257" i="20"/>
  <c r="Q249" i="20"/>
  <c r="Q241" i="20"/>
  <c r="Q225" i="20"/>
  <c r="Q215" i="20"/>
  <c r="Q207" i="20"/>
  <c r="Q199" i="20"/>
  <c r="Q191" i="20"/>
  <c r="Q183" i="20"/>
  <c r="Q175" i="20"/>
  <c r="Q167" i="20"/>
  <c r="Q135" i="20"/>
  <c r="Q119" i="20"/>
  <c r="Q103" i="20"/>
  <c r="Q87" i="20"/>
  <c r="Q83" i="20"/>
  <c r="Q75" i="20"/>
  <c r="Q71" i="20"/>
  <c r="Q67" i="20"/>
  <c r="Q63" i="20"/>
  <c r="Q57" i="20"/>
  <c r="Q53" i="20"/>
  <c r="Q49" i="20"/>
  <c r="Q43" i="20"/>
  <c r="Q39" i="20"/>
  <c r="Q210" i="20"/>
  <c r="Q202" i="20"/>
  <c r="Q194" i="20"/>
  <c r="Q186" i="20"/>
  <c r="Q178" i="20"/>
  <c r="Q170" i="20"/>
  <c r="Q162" i="20"/>
  <c r="Q154" i="20"/>
  <c r="Q146" i="20"/>
  <c r="Q138" i="20"/>
  <c r="Q130" i="20"/>
  <c r="Q122" i="20"/>
  <c r="Q114" i="20"/>
  <c r="Q106" i="20"/>
  <c r="Q98" i="20"/>
  <c r="Q90" i="20"/>
  <c r="Q82" i="20"/>
  <c r="Q74" i="20"/>
  <c r="Q66" i="20"/>
  <c r="Q58" i="20"/>
  <c r="Q50" i="20"/>
  <c r="Q42" i="20"/>
  <c r="Q212" i="20"/>
  <c r="AA212" i="20" s="1"/>
  <c r="Q204" i="20"/>
  <c r="AA204" i="20" s="1"/>
  <c r="Q196" i="20"/>
  <c r="AA196" i="20" s="1"/>
  <c r="Q188" i="20"/>
  <c r="AA188" i="20" s="1"/>
  <c r="Q180" i="20"/>
  <c r="AA180" i="20" s="1"/>
  <c r="Q172" i="20"/>
  <c r="AA172" i="20" s="1"/>
  <c r="Q164" i="20"/>
  <c r="AA164" i="20" s="1"/>
  <c r="Q156" i="20"/>
  <c r="AA156" i="20" s="1"/>
  <c r="Q148" i="20"/>
  <c r="AA148" i="20" s="1"/>
  <c r="Q140" i="20"/>
  <c r="AA140" i="20" s="1"/>
  <c r="Q132" i="20"/>
  <c r="AA132" i="20" s="1"/>
  <c r="Q124" i="20"/>
  <c r="AA124" i="20" s="1"/>
  <c r="Q116" i="20"/>
  <c r="AA116" i="20" s="1"/>
  <c r="Q108" i="20"/>
  <c r="Q100" i="20"/>
  <c r="Q92" i="20"/>
  <c r="Q84" i="20"/>
  <c r="Q76" i="20"/>
  <c r="Q68" i="20"/>
  <c r="Q60" i="20"/>
  <c r="Q52" i="20"/>
  <c r="Q44" i="20"/>
  <c r="Q301" i="20"/>
  <c r="Q293" i="20"/>
  <c r="Q285" i="20"/>
  <c r="Q277" i="20"/>
  <c r="Q269" i="20"/>
  <c r="Q261" i="20"/>
  <c r="Q253" i="20"/>
  <c r="Q245" i="20"/>
  <c r="Q237" i="20"/>
  <c r="Q229" i="20"/>
  <c r="Q221" i="20"/>
  <c r="Q211" i="20"/>
  <c r="Q203" i="20"/>
  <c r="Q195" i="20"/>
  <c r="Q187" i="20"/>
  <c r="Q179" i="20"/>
  <c r="Q171" i="20"/>
  <c r="Q159" i="20"/>
  <c r="Q143" i="20"/>
  <c r="Q127" i="20"/>
  <c r="Q111" i="20"/>
  <c r="Q95" i="20"/>
  <c r="Q85" i="20"/>
  <c r="Q79" i="20"/>
  <c r="Q73" i="20"/>
  <c r="Q69" i="20"/>
  <c r="Q65" i="20"/>
  <c r="Q59" i="20"/>
  <c r="Q55" i="20"/>
  <c r="Q51" i="20"/>
  <c r="Q47" i="20"/>
  <c r="Q41" i="20"/>
  <c r="Q37" i="20"/>
  <c r="Q213" i="20"/>
  <c r="Q205" i="20"/>
  <c r="Q197" i="20"/>
  <c r="Q189" i="20"/>
  <c r="Q181" i="20"/>
  <c r="Q173" i="20"/>
  <c r="Q299" i="20"/>
  <c r="Q291" i="20"/>
  <c r="Q283" i="20"/>
  <c r="Q275" i="20"/>
  <c r="Q267" i="20"/>
  <c r="Q259" i="20"/>
  <c r="Q251" i="20"/>
  <c r="Q243" i="20"/>
  <c r="Q235" i="20"/>
  <c r="Q227" i="20"/>
  <c r="Q219" i="20"/>
  <c r="Q278" i="20"/>
  <c r="AA278" i="20" s="1"/>
  <c r="Q246" i="20"/>
  <c r="Q163" i="20"/>
  <c r="AA163" i="20" s="1"/>
  <c r="Q147" i="20"/>
  <c r="Q131" i="20"/>
  <c r="AA131" i="20" s="1"/>
  <c r="Q115" i="20"/>
  <c r="Q99" i="20"/>
  <c r="AA99" i="20" s="1"/>
  <c r="Q36" i="20"/>
  <c r="Q28" i="20"/>
  <c r="Q20" i="20"/>
  <c r="Q29" i="20"/>
  <c r="Q21" i="20"/>
  <c r="Q15" i="20"/>
  <c r="Q8" i="20"/>
  <c r="Q10" i="20"/>
  <c r="Q304" i="20"/>
  <c r="AA304" i="20" s="1"/>
  <c r="Q296" i="20"/>
  <c r="AA296" i="20" s="1"/>
  <c r="Q288" i="20"/>
  <c r="AA288" i="20" s="1"/>
  <c r="Q280" i="20"/>
  <c r="AA280" i="20" s="1"/>
  <c r="Q272" i="20"/>
  <c r="AA272" i="20" s="1"/>
  <c r="Q264" i="20"/>
  <c r="AA264" i="20" s="1"/>
  <c r="Q256" i="20"/>
  <c r="AA256" i="20" s="1"/>
  <c r="Q248" i="20"/>
  <c r="AA248" i="20" s="1"/>
  <c r="Q240" i="20"/>
  <c r="AA240" i="20" s="1"/>
  <c r="Q232" i="20"/>
  <c r="AA232" i="20" s="1"/>
  <c r="Q224" i="20"/>
  <c r="AA224" i="20" s="1"/>
  <c r="Q165" i="20"/>
  <c r="Q157" i="20"/>
  <c r="Q149" i="20"/>
  <c r="Q141" i="20"/>
  <c r="Q133" i="20"/>
  <c r="Q125" i="20"/>
  <c r="Q117" i="20"/>
  <c r="Q109" i="20"/>
  <c r="Q101" i="20"/>
  <c r="Q93" i="20"/>
  <c r="Q81" i="20"/>
  <c r="Q61" i="20"/>
  <c r="Q34" i="20"/>
  <c r="Q26" i="20"/>
  <c r="Q18" i="20"/>
  <c r="Q31" i="20"/>
  <c r="Q23" i="20"/>
  <c r="Q14" i="20"/>
  <c r="Q198" i="20"/>
  <c r="AA198" i="20" s="1"/>
  <c r="Q182" i="20"/>
  <c r="AA182" i="20" s="1"/>
  <c r="Q150" i="20"/>
  <c r="AA150" i="20" s="1"/>
  <c r="Q126" i="20"/>
  <c r="AA126" i="20" s="1"/>
  <c r="Q86" i="20"/>
  <c r="AA86" i="20" s="1"/>
  <c r="Q208" i="20"/>
  <c r="Q176" i="20"/>
  <c r="Q144" i="20"/>
  <c r="Q112" i="20"/>
  <c r="Q80" i="20"/>
  <c r="Q56" i="20"/>
  <c r="Q281" i="20"/>
  <c r="Q233" i="20"/>
  <c r="Q151" i="20"/>
  <c r="Q217" i="20"/>
  <c r="Q209" i="20"/>
  <c r="Q201" i="20"/>
  <c r="Q193" i="20"/>
  <c r="Q185" i="20"/>
  <c r="Q177" i="20"/>
  <c r="Q303" i="20"/>
  <c r="Q295" i="20"/>
  <c r="Q287" i="20"/>
  <c r="Q279" i="20"/>
  <c r="Q271" i="20"/>
  <c r="Q263" i="20"/>
  <c r="Q255" i="20"/>
  <c r="Q247" i="20"/>
  <c r="Q239" i="20"/>
  <c r="Q231" i="20"/>
  <c r="Q223" i="20"/>
  <c r="Q294" i="20"/>
  <c r="AA294" i="20" s="1"/>
  <c r="Q262" i="20"/>
  <c r="AA262" i="20" s="1"/>
  <c r="Q230" i="20"/>
  <c r="AA230" i="20" s="1"/>
  <c r="Q155" i="20"/>
  <c r="AA155" i="20" s="1"/>
  <c r="Q139" i="20"/>
  <c r="AA139" i="20" s="1"/>
  <c r="Q123" i="20"/>
  <c r="AA123" i="20" s="1"/>
  <c r="Q107" i="20"/>
  <c r="AA107" i="20" s="1"/>
  <c r="Q91" i="20"/>
  <c r="AA91" i="20" s="1"/>
  <c r="Q32" i="20"/>
  <c r="AA32" i="20" s="1"/>
  <c r="Q24" i="20"/>
  <c r="AA24" i="20" s="1"/>
  <c r="Q33" i="20"/>
  <c r="AA33" i="20" s="1"/>
  <c r="Q25" i="20"/>
  <c r="AA25" i="20" s="1"/>
  <c r="Q17" i="20"/>
  <c r="AA17" i="20" s="1"/>
  <c r="Q11" i="20"/>
  <c r="AA11" i="20" s="1"/>
  <c r="Q13" i="20"/>
  <c r="AA13" i="20" s="1"/>
  <c r="Q300" i="20"/>
  <c r="Q292" i="20"/>
  <c r="Q284" i="20"/>
  <c r="Q276" i="20"/>
  <c r="Q268" i="20"/>
  <c r="Q260" i="20"/>
  <c r="Q252" i="20"/>
  <c r="Q244" i="20"/>
  <c r="Q236" i="20"/>
  <c r="Q228" i="20"/>
  <c r="Q220" i="20"/>
  <c r="Q169" i="20"/>
  <c r="AA169" i="20" s="1"/>
  <c r="Q161" i="20"/>
  <c r="AA161" i="20" s="1"/>
  <c r="Q153" i="20"/>
  <c r="AA153" i="20" s="1"/>
  <c r="Q145" i="20"/>
  <c r="AA145" i="20" s="1"/>
  <c r="Q137" i="20"/>
  <c r="AA137" i="20" s="1"/>
  <c r="Q129" i="20"/>
  <c r="AA129" i="20" s="1"/>
  <c r="Q121" i="20"/>
  <c r="AA121" i="20" s="1"/>
  <c r="Q113" i="20"/>
  <c r="AA113" i="20" s="1"/>
  <c r="Q105" i="20"/>
  <c r="AA105" i="20" s="1"/>
  <c r="Q97" i="20"/>
  <c r="AA97" i="20" s="1"/>
  <c r="Q89" i="20"/>
  <c r="AA89" i="20" s="1"/>
  <c r="Q77" i="20"/>
  <c r="AA77" i="20" s="1"/>
  <c r="Q45" i="20"/>
  <c r="AA45" i="20" s="1"/>
  <c r="Q30" i="20"/>
  <c r="AA30" i="20" s="1"/>
  <c r="Q22" i="20"/>
  <c r="AA22" i="20" s="1"/>
  <c r="Q35" i="20"/>
  <c r="AA35" i="20" s="1"/>
  <c r="Q27" i="20"/>
  <c r="AA27" i="20" s="1"/>
  <c r="Q19" i="20"/>
  <c r="AA19" i="20" s="1"/>
  <c r="Q9" i="20"/>
  <c r="AA9" i="20" s="1"/>
  <c r="Q12" i="20"/>
  <c r="AA12" i="20" s="1"/>
  <c r="P7" i="20"/>
  <c r="Z7" i="20" s="1"/>
  <c r="P16" i="20"/>
  <c r="Z16" i="20" s="1"/>
  <c r="V302" i="20" l="1"/>
  <c r="U302" i="20" s="1"/>
  <c r="T302" i="20" s="1"/>
  <c r="V266" i="20"/>
  <c r="U266" i="20" s="1"/>
  <c r="T266" i="20" s="1"/>
  <c r="V282" i="20"/>
  <c r="U282" i="20" s="1"/>
  <c r="T282" i="20" s="1"/>
  <c r="R228" i="20"/>
  <c r="AA228" i="20"/>
  <c r="R292" i="20"/>
  <c r="AA292" i="20"/>
  <c r="R236" i="20"/>
  <c r="AA236" i="20"/>
  <c r="R287" i="20"/>
  <c r="AA287" i="20"/>
  <c r="R260" i="20"/>
  <c r="AA260" i="20"/>
  <c r="R247" i="20"/>
  <c r="AA247" i="20"/>
  <c r="R281" i="20"/>
  <c r="AA281" i="20"/>
  <c r="R26" i="20"/>
  <c r="AA26" i="20"/>
  <c r="R177" i="20"/>
  <c r="AA177" i="20"/>
  <c r="R279" i="20"/>
  <c r="AA279" i="20"/>
  <c r="R209" i="20"/>
  <c r="AA209" i="20"/>
  <c r="R144" i="20"/>
  <c r="AA144" i="20"/>
  <c r="R14" i="20"/>
  <c r="AA14" i="20"/>
  <c r="R93" i="20"/>
  <c r="AA93" i="20"/>
  <c r="R157" i="20"/>
  <c r="AA157" i="20"/>
  <c r="R21" i="20"/>
  <c r="AA21" i="20"/>
  <c r="R147" i="20"/>
  <c r="AA147" i="20"/>
  <c r="R251" i="20"/>
  <c r="AA251" i="20"/>
  <c r="R181" i="20"/>
  <c r="AA181" i="20"/>
  <c r="R51" i="20"/>
  <c r="AA51" i="20"/>
  <c r="R95" i="20"/>
  <c r="AA95" i="20"/>
  <c r="R195" i="20"/>
  <c r="AA195" i="20"/>
  <c r="R261" i="20"/>
  <c r="AA261" i="20"/>
  <c r="R60" i="20"/>
  <c r="AA60" i="20"/>
  <c r="R74" i="20"/>
  <c r="AA74" i="20"/>
  <c r="R138" i="20"/>
  <c r="AA138" i="20"/>
  <c r="R202" i="20"/>
  <c r="AA202" i="20"/>
  <c r="R67" i="20"/>
  <c r="AA67" i="20"/>
  <c r="R167" i="20"/>
  <c r="AA167" i="20"/>
  <c r="R241" i="20"/>
  <c r="AA241" i="20"/>
  <c r="R48" i="20"/>
  <c r="AA48" i="20"/>
  <c r="R136" i="20"/>
  <c r="AA136" i="20"/>
  <c r="R217" i="20"/>
  <c r="AA217" i="20"/>
  <c r="R23" i="20"/>
  <c r="AA23" i="20"/>
  <c r="R101" i="20"/>
  <c r="AA101" i="20"/>
  <c r="R259" i="20"/>
  <c r="AA259" i="20"/>
  <c r="R55" i="20"/>
  <c r="AA55" i="20"/>
  <c r="R111" i="20"/>
  <c r="AA111" i="20"/>
  <c r="R203" i="20"/>
  <c r="AA203" i="20"/>
  <c r="R269" i="20"/>
  <c r="AA269" i="20"/>
  <c r="R68" i="20"/>
  <c r="AA68" i="20"/>
  <c r="R146" i="20"/>
  <c r="AA146" i="20"/>
  <c r="R210" i="20"/>
  <c r="AA210" i="20"/>
  <c r="R71" i="20"/>
  <c r="AA71" i="20"/>
  <c r="R175" i="20"/>
  <c r="AA175" i="20"/>
  <c r="R249" i="20"/>
  <c r="AA249" i="20"/>
  <c r="R64" i="20"/>
  <c r="AA64" i="20"/>
  <c r="R152" i="20"/>
  <c r="AA152" i="20"/>
  <c r="R223" i="20"/>
  <c r="AA223" i="20"/>
  <c r="R165" i="20"/>
  <c r="AA165" i="20"/>
  <c r="R300" i="20"/>
  <c r="AA300" i="20"/>
  <c r="R176" i="20"/>
  <c r="AA176" i="20"/>
  <c r="R29" i="20"/>
  <c r="AA29" i="20"/>
  <c r="R189" i="20"/>
  <c r="AA189" i="20"/>
  <c r="R82" i="20"/>
  <c r="AA82" i="20"/>
  <c r="R36" i="20"/>
  <c r="AA36" i="20"/>
  <c r="R49" i="20"/>
  <c r="AA49" i="20"/>
  <c r="R199" i="20"/>
  <c r="AA199" i="20"/>
  <c r="R96" i="20"/>
  <c r="AA96" i="20"/>
  <c r="R276" i="20"/>
  <c r="AA276" i="20"/>
  <c r="R193" i="20"/>
  <c r="AA193" i="20"/>
  <c r="R61" i="20"/>
  <c r="AA61" i="20"/>
  <c r="R141" i="20"/>
  <c r="AA141" i="20"/>
  <c r="R8" i="20"/>
  <c r="AA8" i="20"/>
  <c r="R115" i="20"/>
  <c r="AA115" i="20"/>
  <c r="R299" i="20"/>
  <c r="AA299" i="20"/>
  <c r="R41" i="20"/>
  <c r="AA41" i="20"/>
  <c r="R179" i="20"/>
  <c r="AA179" i="20"/>
  <c r="R58" i="20"/>
  <c r="AA58" i="20"/>
  <c r="R122" i="20"/>
  <c r="AA122" i="20"/>
  <c r="R57" i="20"/>
  <c r="AA57" i="20"/>
  <c r="R119" i="20"/>
  <c r="AA119" i="20"/>
  <c r="R215" i="20"/>
  <c r="AA215" i="20"/>
  <c r="R297" i="20"/>
  <c r="AA297" i="20"/>
  <c r="R120" i="20"/>
  <c r="AA120" i="20"/>
  <c r="R200" i="20"/>
  <c r="AA200" i="20"/>
  <c r="S222" i="20"/>
  <c r="AC222" i="20" s="1"/>
  <c r="AB222" i="20"/>
  <c r="V222" i="20" s="1"/>
  <c r="U222" i="20" s="1"/>
  <c r="T222" i="20" s="1"/>
  <c r="R220" i="20"/>
  <c r="AA220" i="20"/>
  <c r="R284" i="20"/>
  <c r="AA284" i="20"/>
  <c r="R271" i="20"/>
  <c r="AA271" i="20"/>
  <c r="R201" i="20"/>
  <c r="AA201" i="20"/>
  <c r="R112" i="20"/>
  <c r="AA112" i="20"/>
  <c r="R81" i="20"/>
  <c r="AA81" i="20"/>
  <c r="R149" i="20"/>
  <c r="AA149" i="20"/>
  <c r="R15" i="20"/>
  <c r="AA15" i="20"/>
  <c r="R243" i="20"/>
  <c r="AA243" i="20"/>
  <c r="R173" i="20"/>
  <c r="AA173" i="20"/>
  <c r="R47" i="20"/>
  <c r="AA47" i="20"/>
  <c r="R85" i="20"/>
  <c r="AA85" i="20"/>
  <c r="R187" i="20"/>
  <c r="AA187" i="20"/>
  <c r="R253" i="20"/>
  <c r="AA253" i="20"/>
  <c r="R52" i="20"/>
  <c r="AA52" i="20"/>
  <c r="R66" i="20"/>
  <c r="AA66" i="20"/>
  <c r="R130" i="20"/>
  <c r="AA130" i="20"/>
  <c r="R194" i="20"/>
  <c r="AA194" i="20"/>
  <c r="R63" i="20"/>
  <c r="AA63" i="20"/>
  <c r="R135" i="20"/>
  <c r="AA135" i="20"/>
  <c r="R225" i="20"/>
  <c r="AA225" i="20"/>
  <c r="R40" i="20"/>
  <c r="AA40" i="20"/>
  <c r="R128" i="20"/>
  <c r="AA128" i="20"/>
  <c r="R216" i="20"/>
  <c r="AA216" i="20"/>
  <c r="S254" i="20"/>
  <c r="AC254" i="20" s="1"/>
  <c r="AB254" i="20"/>
  <c r="V254" i="20" s="1"/>
  <c r="U254" i="20" s="1"/>
  <c r="T254" i="20" s="1"/>
  <c r="S286" i="20"/>
  <c r="AC286" i="20" s="1"/>
  <c r="AB286" i="20"/>
  <c r="V286" i="20" s="1"/>
  <c r="U286" i="20" s="1"/>
  <c r="T286" i="20" s="1"/>
  <c r="S242" i="20"/>
  <c r="AC242" i="20" s="1"/>
  <c r="AB242" i="20"/>
  <c r="V242" i="20" s="1"/>
  <c r="U242" i="20" s="1"/>
  <c r="T242" i="20" s="1"/>
  <c r="Q6" i="20"/>
  <c r="Z6" i="20"/>
  <c r="R231" i="20"/>
  <c r="AA231" i="20"/>
  <c r="R208" i="20"/>
  <c r="AA208" i="20"/>
  <c r="R109" i="20"/>
  <c r="AA109" i="20"/>
  <c r="R246" i="20"/>
  <c r="AA246" i="20"/>
  <c r="R59" i="20"/>
  <c r="AA59" i="20"/>
  <c r="R277" i="20"/>
  <c r="AA277" i="20"/>
  <c r="R154" i="20"/>
  <c r="AA154" i="20"/>
  <c r="R257" i="20"/>
  <c r="AA257" i="20"/>
  <c r="S302" i="20"/>
  <c r="AC302" i="20" s="1"/>
  <c r="AB302" i="20"/>
  <c r="S226" i="20"/>
  <c r="AC226" i="20" s="1"/>
  <c r="AB226" i="20"/>
  <c r="V226" i="20" s="1"/>
  <c r="U226" i="20" s="1"/>
  <c r="T226" i="20" s="1"/>
  <c r="R244" i="20"/>
  <c r="AA244" i="20"/>
  <c r="R295" i="20"/>
  <c r="AA295" i="20"/>
  <c r="R151" i="20"/>
  <c r="AA151" i="20"/>
  <c r="R31" i="20"/>
  <c r="AA31" i="20"/>
  <c r="R20" i="20"/>
  <c r="AA20" i="20"/>
  <c r="R267" i="20"/>
  <c r="AA267" i="20"/>
  <c r="R197" i="20"/>
  <c r="AA197" i="20"/>
  <c r="R127" i="20"/>
  <c r="AA127" i="20"/>
  <c r="R211" i="20"/>
  <c r="AA211" i="20"/>
  <c r="R76" i="20"/>
  <c r="AA76" i="20"/>
  <c r="R90" i="20"/>
  <c r="AA90" i="20"/>
  <c r="R39" i="20"/>
  <c r="AA39" i="20"/>
  <c r="R75" i="20"/>
  <c r="AA75" i="20"/>
  <c r="R183" i="20"/>
  <c r="AA183" i="20"/>
  <c r="R72" i="20"/>
  <c r="AA72" i="20"/>
  <c r="R160" i="20"/>
  <c r="AA160" i="20"/>
  <c r="S258" i="20"/>
  <c r="AC258" i="20" s="1"/>
  <c r="AB258" i="20"/>
  <c r="V258" i="20" s="1"/>
  <c r="U258" i="20" s="1"/>
  <c r="T258" i="20" s="1"/>
  <c r="S290" i="20"/>
  <c r="AC290" i="20" s="1"/>
  <c r="AB290" i="20"/>
  <c r="V290" i="20" s="1"/>
  <c r="U290" i="20" s="1"/>
  <c r="T290" i="20" s="1"/>
  <c r="S270" i="20"/>
  <c r="AC270" i="20" s="1"/>
  <c r="AB270" i="20"/>
  <c r="V270" i="20" s="1"/>
  <c r="U270" i="20" s="1"/>
  <c r="T270" i="20" s="1"/>
  <c r="R252" i="20"/>
  <c r="AA252" i="20"/>
  <c r="R239" i="20"/>
  <c r="AA239" i="20"/>
  <c r="R303" i="20"/>
  <c r="AA303" i="20"/>
  <c r="R233" i="20"/>
  <c r="AA233" i="20"/>
  <c r="R18" i="20"/>
  <c r="AA18" i="20"/>
  <c r="R117" i="20"/>
  <c r="AA117" i="20"/>
  <c r="R28" i="20"/>
  <c r="AA28" i="20"/>
  <c r="R275" i="20"/>
  <c r="AA275" i="20"/>
  <c r="R205" i="20"/>
  <c r="AA205" i="20"/>
  <c r="R65" i="20"/>
  <c r="AA65" i="20"/>
  <c r="R143" i="20"/>
  <c r="AA143" i="20"/>
  <c r="R221" i="20"/>
  <c r="AA221" i="20"/>
  <c r="R285" i="20"/>
  <c r="AA285" i="20"/>
  <c r="R84" i="20"/>
  <c r="AA84" i="20"/>
  <c r="R98" i="20"/>
  <c r="AA98" i="20"/>
  <c r="R162" i="20"/>
  <c r="AA162" i="20"/>
  <c r="R43" i="20"/>
  <c r="AA43" i="20"/>
  <c r="R83" i="20"/>
  <c r="AA83" i="20"/>
  <c r="R191" i="20"/>
  <c r="AA191" i="20"/>
  <c r="R265" i="20"/>
  <c r="AA265" i="20"/>
  <c r="R88" i="20"/>
  <c r="AA88" i="20"/>
  <c r="R168" i="20"/>
  <c r="AA168" i="20"/>
  <c r="S274" i="20"/>
  <c r="AC274" i="20" s="1"/>
  <c r="AB274" i="20"/>
  <c r="V274" i="20" s="1"/>
  <c r="U274" i="20" s="1"/>
  <c r="T274" i="20" s="1"/>
  <c r="R125" i="20"/>
  <c r="AA125" i="20"/>
  <c r="R283" i="20"/>
  <c r="AA283" i="20"/>
  <c r="R159" i="20"/>
  <c r="AA159" i="20"/>
  <c r="R42" i="20"/>
  <c r="AA42" i="20"/>
  <c r="S234" i="20"/>
  <c r="AC234" i="20" s="1"/>
  <c r="AB234" i="20"/>
  <c r="V234" i="20" s="1"/>
  <c r="U234" i="20" s="1"/>
  <c r="T234" i="20" s="1"/>
  <c r="S282" i="20"/>
  <c r="AC282" i="20" s="1"/>
  <c r="AB282" i="20"/>
  <c r="S250" i="20"/>
  <c r="AC250" i="20" s="1"/>
  <c r="AB250" i="20"/>
  <c r="V250" i="20" s="1"/>
  <c r="U250" i="20" s="1"/>
  <c r="T250" i="20" s="1"/>
  <c r="R213" i="20"/>
  <c r="AA213" i="20"/>
  <c r="R293" i="20"/>
  <c r="AA293" i="20"/>
  <c r="R170" i="20"/>
  <c r="AA170" i="20"/>
  <c r="S238" i="20"/>
  <c r="AC238" i="20" s="1"/>
  <c r="AB238" i="20"/>
  <c r="V238" i="20" s="1"/>
  <c r="U238" i="20" s="1"/>
  <c r="T238" i="20" s="1"/>
  <c r="S218" i="20"/>
  <c r="AC218" i="20" s="1"/>
  <c r="AB218" i="20"/>
  <c r="V218" i="20" s="1"/>
  <c r="U218" i="20" s="1"/>
  <c r="T218" i="20" s="1"/>
  <c r="R268" i="20"/>
  <c r="AA268" i="20"/>
  <c r="R255" i="20"/>
  <c r="AA255" i="20"/>
  <c r="R185" i="20"/>
  <c r="AA185" i="20"/>
  <c r="R56" i="20"/>
  <c r="AA56" i="20"/>
  <c r="R34" i="20"/>
  <c r="AA34" i="20"/>
  <c r="R133" i="20"/>
  <c r="AA133" i="20"/>
  <c r="R10" i="20"/>
  <c r="AA10" i="20"/>
  <c r="R227" i="20"/>
  <c r="AA227" i="20"/>
  <c r="R291" i="20"/>
  <c r="AA291" i="20"/>
  <c r="R37" i="20"/>
  <c r="AA37" i="20"/>
  <c r="R73" i="20"/>
  <c r="AA73" i="20"/>
  <c r="R171" i="20"/>
  <c r="AA171" i="20"/>
  <c r="R237" i="20"/>
  <c r="AA237" i="20"/>
  <c r="R301" i="20"/>
  <c r="AA301" i="20"/>
  <c r="R100" i="20"/>
  <c r="AA100" i="20"/>
  <c r="R50" i="20"/>
  <c r="AA50" i="20"/>
  <c r="R114" i="20"/>
  <c r="AA114" i="20"/>
  <c r="R178" i="20"/>
  <c r="AA178" i="20"/>
  <c r="R53" i="20"/>
  <c r="AA53" i="20"/>
  <c r="R103" i="20"/>
  <c r="AA103" i="20"/>
  <c r="R207" i="20"/>
  <c r="AA207" i="20"/>
  <c r="R289" i="20"/>
  <c r="AA289" i="20"/>
  <c r="R104" i="20"/>
  <c r="AA104" i="20"/>
  <c r="R192" i="20"/>
  <c r="AA192" i="20"/>
  <c r="S298" i="20"/>
  <c r="AC298" i="20" s="1"/>
  <c r="AB298" i="20"/>
  <c r="V298" i="20" s="1"/>
  <c r="U298" i="20" s="1"/>
  <c r="T298" i="20" s="1"/>
  <c r="R219" i="20"/>
  <c r="AA219" i="20"/>
  <c r="R69" i="20"/>
  <c r="AA69" i="20"/>
  <c r="R229" i="20"/>
  <c r="AA229" i="20"/>
  <c r="R92" i="20"/>
  <c r="AA92" i="20"/>
  <c r="R106" i="20"/>
  <c r="AA106" i="20"/>
  <c r="R87" i="20"/>
  <c r="AA87" i="20"/>
  <c r="R273" i="20"/>
  <c r="AA273" i="20"/>
  <c r="R184" i="20"/>
  <c r="AA184" i="20"/>
  <c r="R263" i="20"/>
  <c r="AA263" i="20"/>
  <c r="R80" i="20"/>
  <c r="AA80" i="20"/>
  <c r="R235" i="20"/>
  <c r="AA235" i="20"/>
  <c r="R79" i="20"/>
  <c r="AA79" i="20"/>
  <c r="R245" i="20"/>
  <c r="AA245" i="20"/>
  <c r="R44" i="20"/>
  <c r="AA44" i="20"/>
  <c r="R108" i="20"/>
  <c r="AA108" i="20"/>
  <c r="R186" i="20"/>
  <c r="AA186" i="20"/>
  <c r="S266" i="20"/>
  <c r="AC266" i="20" s="1"/>
  <c r="AB266" i="20"/>
  <c r="J11" i="29"/>
  <c r="R105" i="20"/>
  <c r="R224" i="20"/>
  <c r="R232" i="20"/>
  <c r="R240" i="20"/>
  <c r="R248" i="20"/>
  <c r="R256" i="20"/>
  <c r="R264" i="20"/>
  <c r="R272" i="20"/>
  <c r="R280" i="20"/>
  <c r="R288" i="20"/>
  <c r="R296" i="20"/>
  <c r="R304" i="20"/>
  <c r="R99" i="20"/>
  <c r="R131" i="20"/>
  <c r="R163" i="20"/>
  <c r="R278" i="20"/>
  <c r="R116" i="20"/>
  <c r="R124" i="20"/>
  <c r="R132" i="20"/>
  <c r="R140" i="20"/>
  <c r="R148" i="20"/>
  <c r="R156" i="20"/>
  <c r="R164" i="20"/>
  <c r="R172" i="20"/>
  <c r="R180" i="20"/>
  <c r="R188" i="20"/>
  <c r="R196" i="20"/>
  <c r="R204" i="20"/>
  <c r="R212" i="20"/>
  <c r="R38" i="20"/>
  <c r="R46" i="20"/>
  <c r="R54" i="20"/>
  <c r="R62" i="20"/>
  <c r="R70" i="20"/>
  <c r="R78" i="20"/>
  <c r="R94" i="20"/>
  <c r="R102" i="20"/>
  <c r="R110" i="20"/>
  <c r="R118" i="20"/>
  <c r="R134" i="20"/>
  <c r="R142" i="20"/>
  <c r="R158" i="20"/>
  <c r="R166" i="20"/>
  <c r="R174" i="20"/>
  <c r="R190" i="20"/>
  <c r="R206" i="20"/>
  <c r="R214" i="20"/>
  <c r="R12" i="20"/>
  <c r="R9" i="20"/>
  <c r="R19" i="20"/>
  <c r="R27" i="20"/>
  <c r="R35" i="20"/>
  <c r="R22" i="20"/>
  <c r="R30" i="20"/>
  <c r="R45" i="20"/>
  <c r="R77" i="20"/>
  <c r="R89" i="20"/>
  <c r="R97" i="20"/>
  <c r="R113" i="20"/>
  <c r="R121" i="20"/>
  <c r="R129" i="20"/>
  <c r="R137" i="20"/>
  <c r="R145" i="20"/>
  <c r="R153" i="20"/>
  <c r="R161" i="20"/>
  <c r="R169" i="20"/>
  <c r="R13" i="20"/>
  <c r="R11" i="20"/>
  <c r="R17" i="20"/>
  <c r="R25" i="20"/>
  <c r="R33" i="20"/>
  <c r="R24" i="20"/>
  <c r="R32" i="20"/>
  <c r="R86" i="20"/>
  <c r="R126" i="20"/>
  <c r="R150" i="20"/>
  <c r="R182" i="20"/>
  <c r="R198" i="20"/>
  <c r="R91" i="20"/>
  <c r="R107" i="20"/>
  <c r="R123" i="20"/>
  <c r="R139" i="20"/>
  <c r="R155" i="20"/>
  <c r="R230" i="20"/>
  <c r="R262" i="20"/>
  <c r="R294" i="20"/>
  <c r="Q16" i="20"/>
  <c r="Q7" i="20"/>
  <c r="V115" i="20" l="1"/>
  <c r="U115" i="20" s="1"/>
  <c r="T115" i="20" s="1"/>
  <c r="V217" i="20"/>
  <c r="U217" i="20" s="1"/>
  <c r="T217" i="20" s="1"/>
  <c r="V239" i="20"/>
  <c r="U239" i="20" s="1"/>
  <c r="T239" i="20" s="1"/>
  <c r="V75" i="20"/>
  <c r="U75" i="20" s="1"/>
  <c r="T75" i="20" s="1"/>
  <c r="V200" i="20"/>
  <c r="U200" i="20" s="1"/>
  <c r="T200" i="20" s="1"/>
  <c r="V179" i="20"/>
  <c r="U179" i="20" s="1"/>
  <c r="T179" i="20" s="1"/>
  <c r="V269" i="20"/>
  <c r="U269" i="20" s="1"/>
  <c r="T269" i="20" s="1"/>
  <c r="V259" i="20"/>
  <c r="U259" i="20" s="1"/>
  <c r="T259" i="20" s="1"/>
  <c r="V136" i="20"/>
  <c r="U136" i="20" s="1"/>
  <c r="T136" i="20" s="1"/>
  <c r="V26" i="20"/>
  <c r="U26" i="20" s="1"/>
  <c r="T26" i="20" s="1"/>
  <c r="V287" i="20"/>
  <c r="U287" i="20" s="1"/>
  <c r="T287" i="20" s="1"/>
  <c r="V229" i="20"/>
  <c r="U229" i="20" s="1"/>
  <c r="T229" i="20" s="1"/>
  <c r="V80" i="20"/>
  <c r="U80" i="20" s="1"/>
  <c r="T80" i="20" s="1"/>
  <c r="V63" i="20"/>
  <c r="U63" i="20" s="1"/>
  <c r="T63" i="20" s="1"/>
  <c r="V29" i="20"/>
  <c r="U29" i="20" s="1"/>
  <c r="T29" i="20" s="1"/>
  <c r="V255" i="20"/>
  <c r="U255" i="20" s="1"/>
  <c r="T255" i="20" s="1"/>
  <c r="V284" i="20"/>
  <c r="U284" i="20" s="1"/>
  <c r="T284" i="20" s="1"/>
  <c r="V261" i="20"/>
  <c r="U261" i="20" s="1"/>
  <c r="T261" i="20" s="1"/>
  <c r="V213" i="20"/>
  <c r="U213" i="20" s="1"/>
  <c r="T213" i="20" s="1"/>
  <c r="V147" i="20"/>
  <c r="U147" i="20" s="1"/>
  <c r="T147" i="20" s="1"/>
  <c r="V170" i="20"/>
  <c r="U170" i="20" s="1"/>
  <c r="T170" i="20" s="1"/>
  <c r="V88" i="20"/>
  <c r="U88" i="20" s="1"/>
  <c r="T88" i="20" s="1"/>
  <c r="V40" i="20"/>
  <c r="U40" i="20" s="1"/>
  <c r="T40" i="20" s="1"/>
  <c r="V253" i="20"/>
  <c r="U253" i="20" s="1"/>
  <c r="T253" i="20" s="1"/>
  <c r="V48" i="20"/>
  <c r="U48" i="20" s="1"/>
  <c r="T48" i="20" s="1"/>
  <c r="V273" i="20"/>
  <c r="U273" i="20" s="1"/>
  <c r="T273" i="20" s="1"/>
  <c r="V44" i="20"/>
  <c r="U44" i="20" s="1"/>
  <c r="T44" i="20" s="1"/>
  <c r="V162" i="20"/>
  <c r="U162" i="20" s="1"/>
  <c r="T162" i="20" s="1"/>
  <c r="V275" i="20"/>
  <c r="U275" i="20" s="1"/>
  <c r="T275" i="20" s="1"/>
  <c r="V59" i="20"/>
  <c r="U59" i="20" s="1"/>
  <c r="T59" i="20" s="1"/>
  <c r="V187" i="20"/>
  <c r="U187" i="20" s="1"/>
  <c r="T187" i="20" s="1"/>
  <c r="V112" i="20"/>
  <c r="U112" i="20" s="1"/>
  <c r="T112" i="20" s="1"/>
  <c r="V297" i="20"/>
  <c r="U297" i="20" s="1"/>
  <c r="T297" i="20" s="1"/>
  <c r="V195" i="20"/>
  <c r="U195" i="20" s="1"/>
  <c r="T195" i="20" s="1"/>
  <c r="V191" i="20"/>
  <c r="U191" i="20" s="1"/>
  <c r="T191" i="20" s="1"/>
  <c r="V76" i="20"/>
  <c r="U76" i="20" s="1"/>
  <c r="T76" i="20" s="1"/>
  <c r="V79" i="20"/>
  <c r="U79" i="20" s="1"/>
  <c r="T79" i="20" s="1"/>
  <c r="V92" i="20"/>
  <c r="U92" i="20" s="1"/>
  <c r="T92" i="20" s="1"/>
  <c r="V72" i="20"/>
  <c r="U72" i="20" s="1"/>
  <c r="T72" i="20" s="1"/>
  <c r="V197" i="20"/>
  <c r="U197" i="20" s="1"/>
  <c r="T197" i="20" s="1"/>
  <c r="V23" i="20"/>
  <c r="U23" i="20" s="1"/>
  <c r="T23" i="20" s="1"/>
  <c r="S19" i="20"/>
  <c r="AC19" i="20" s="1"/>
  <c r="AB19" i="20"/>
  <c r="V19" i="20" s="1"/>
  <c r="U19" i="20" s="1"/>
  <c r="T19" i="20" s="1"/>
  <c r="S224" i="20"/>
  <c r="AC224" i="20" s="1"/>
  <c r="AB224" i="20"/>
  <c r="V224" i="20" s="1"/>
  <c r="U224" i="20" s="1"/>
  <c r="T224" i="20" s="1"/>
  <c r="S174" i="20"/>
  <c r="AC174" i="20" s="1"/>
  <c r="AB174" i="20"/>
  <c r="V174" i="20" s="1"/>
  <c r="U174" i="20" s="1"/>
  <c r="T174" i="20" s="1"/>
  <c r="S97" i="20"/>
  <c r="AC97" i="20" s="1"/>
  <c r="AB97" i="20"/>
  <c r="V97" i="20" s="1"/>
  <c r="U97" i="20" s="1"/>
  <c r="T97" i="20" s="1"/>
  <c r="S188" i="20"/>
  <c r="AC188" i="20" s="1"/>
  <c r="AB188" i="20"/>
  <c r="V188" i="20" s="1"/>
  <c r="U188" i="20" s="1"/>
  <c r="T188" i="20" s="1"/>
  <c r="S288" i="20"/>
  <c r="AC288" i="20" s="1"/>
  <c r="AB288" i="20"/>
  <c r="V288" i="20" s="1"/>
  <c r="U288" i="20" s="1"/>
  <c r="T288" i="20" s="1"/>
  <c r="S230" i="20"/>
  <c r="AC230" i="20" s="1"/>
  <c r="AB230" i="20"/>
  <c r="V230" i="20" s="1"/>
  <c r="U230" i="20" s="1"/>
  <c r="T230" i="20" s="1"/>
  <c r="S150" i="20"/>
  <c r="AC150" i="20" s="1"/>
  <c r="AB150" i="20"/>
  <c r="V150" i="20" s="1"/>
  <c r="U150" i="20" s="1"/>
  <c r="T150" i="20" s="1"/>
  <c r="S11" i="20"/>
  <c r="AC11" i="20" s="1"/>
  <c r="AB11" i="20"/>
  <c r="V11" i="20" s="1"/>
  <c r="U11" i="20" s="1"/>
  <c r="T11" i="20" s="1"/>
  <c r="S121" i="20"/>
  <c r="AC121" i="20" s="1"/>
  <c r="AB121" i="20"/>
  <c r="V121" i="20" s="1"/>
  <c r="U121" i="20" s="1"/>
  <c r="T121" i="20" s="1"/>
  <c r="S35" i="20"/>
  <c r="AC35" i="20" s="1"/>
  <c r="AB35" i="20"/>
  <c r="V35" i="20" s="1"/>
  <c r="U35" i="20" s="1"/>
  <c r="T35" i="20" s="1"/>
  <c r="S94" i="20"/>
  <c r="AC94" i="20" s="1"/>
  <c r="AB94" i="20"/>
  <c r="V94" i="20" s="1"/>
  <c r="U94" i="20" s="1"/>
  <c r="T94" i="20" s="1"/>
  <c r="S204" i="20"/>
  <c r="AC204" i="20" s="1"/>
  <c r="AB204" i="20"/>
  <c r="V204" i="20" s="1"/>
  <c r="U204" i="20" s="1"/>
  <c r="T204" i="20" s="1"/>
  <c r="S140" i="20"/>
  <c r="AC140" i="20" s="1"/>
  <c r="AB140" i="20"/>
  <c r="V140" i="20" s="1"/>
  <c r="U140" i="20" s="1"/>
  <c r="T140" i="20" s="1"/>
  <c r="S304" i="20"/>
  <c r="AC304" i="20" s="1"/>
  <c r="AB304" i="20"/>
  <c r="V304" i="20" s="1"/>
  <c r="U304" i="20" s="1"/>
  <c r="T304" i="20" s="1"/>
  <c r="S240" i="20"/>
  <c r="AC240" i="20" s="1"/>
  <c r="AB240" i="20"/>
  <c r="V240" i="20" s="1"/>
  <c r="U240" i="20" s="1"/>
  <c r="T240" i="20" s="1"/>
  <c r="S155" i="20"/>
  <c r="AC155" i="20" s="1"/>
  <c r="AB155" i="20"/>
  <c r="V155" i="20" s="1"/>
  <c r="U155" i="20" s="1"/>
  <c r="T155" i="20" s="1"/>
  <c r="S126" i="20"/>
  <c r="AC126" i="20" s="1"/>
  <c r="AB126" i="20"/>
  <c r="V126" i="20" s="1"/>
  <c r="U126" i="20" s="1"/>
  <c r="T126" i="20" s="1"/>
  <c r="S13" i="20"/>
  <c r="AC13" i="20" s="1"/>
  <c r="AB13" i="20"/>
  <c r="V13" i="20" s="1"/>
  <c r="U13" i="20" s="1"/>
  <c r="T13" i="20" s="1"/>
  <c r="S113" i="20"/>
  <c r="AC113" i="20" s="1"/>
  <c r="AB113" i="20"/>
  <c r="V113" i="20" s="1"/>
  <c r="U113" i="20" s="1"/>
  <c r="T113" i="20" s="1"/>
  <c r="S27" i="20"/>
  <c r="AC27" i="20" s="1"/>
  <c r="AB27" i="20"/>
  <c r="V27" i="20" s="1"/>
  <c r="U27" i="20" s="1"/>
  <c r="T27" i="20" s="1"/>
  <c r="S166" i="20"/>
  <c r="AC166" i="20" s="1"/>
  <c r="AB166" i="20"/>
  <c r="V166" i="20" s="1"/>
  <c r="U166" i="20" s="1"/>
  <c r="T166" i="20" s="1"/>
  <c r="S78" i="20"/>
  <c r="AC78" i="20" s="1"/>
  <c r="AB78" i="20"/>
  <c r="V78" i="20" s="1"/>
  <c r="U78" i="20" s="1"/>
  <c r="T78" i="20" s="1"/>
  <c r="S196" i="20"/>
  <c r="AC196" i="20" s="1"/>
  <c r="AB196" i="20"/>
  <c r="V196" i="20" s="1"/>
  <c r="U196" i="20" s="1"/>
  <c r="T196" i="20" s="1"/>
  <c r="S132" i="20"/>
  <c r="AC132" i="20" s="1"/>
  <c r="AB132" i="20"/>
  <c r="V132" i="20" s="1"/>
  <c r="U132" i="20" s="1"/>
  <c r="T132" i="20" s="1"/>
  <c r="S296" i="20"/>
  <c r="AC296" i="20" s="1"/>
  <c r="AB296" i="20"/>
  <c r="V296" i="20" s="1"/>
  <c r="U296" i="20" s="1"/>
  <c r="T296" i="20" s="1"/>
  <c r="S232" i="20"/>
  <c r="AC232" i="20" s="1"/>
  <c r="AB232" i="20"/>
  <c r="V232" i="20" s="1"/>
  <c r="U232" i="20" s="1"/>
  <c r="T232" i="20" s="1"/>
  <c r="S186" i="20"/>
  <c r="AC186" i="20" s="1"/>
  <c r="AB186" i="20"/>
  <c r="V186" i="20" s="1"/>
  <c r="U186" i="20" s="1"/>
  <c r="T186" i="20" s="1"/>
  <c r="S79" i="20"/>
  <c r="AC79" i="20" s="1"/>
  <c r="AB79" i="20"/>
  <c r="S184" i="20"/>
  <c r="AC184" i="20" s="1"/>
  <c r="AB184" i="20"/>
  <c r="V184" i="20" s="1"/>
  <c r="U184" i="20" s="1"/>
  <c r="T184" i="20" s="1"/>
  <c r="S92" i="20"/>
  <c r="AC92" i="20" s="1"/>
  <c r="AB92" i="20"/>
  <c r="S207" i="20"/>
  <c r="AC207" i="20" s="1"/>
  <c r="AB207" i="20"/>
  <c r="V207" i="20" s="1"/>
  <c r="U207" i="20" s="1"/>
  <c r="T207" i="20" s="1"/>
  <c r="S114" i="20"/>
  <c r="AC114" i="20" s="1"/>
  <c r="AB114" i="20"/>
  <c r="V114" i="20" s="1"/>
  <c r="U114" i="20" s="1"/>
  <c r="T114" i="20" s="1"/>
  <c r="S237" i="20"/>
  <c r="AC237" i="20" s="1"/>
  <c r="AB237" i="20"/>
  <c r="V237" i="20" s="1"/>
  <c r="U237" i="20" s="1"/>
  <c r="T237" i="20" s="1"/>
  <c r="S291" i="20"/>
  <c r="AC291" i="20" s="1"/>
  <c r="AB291" i="20"/>
  <c r="V291" i="20" s="1"/>
  <c r="U291" i="20" s="1"/>
  <c r="T291" i="20" s="1"/>
  <c r="S34" i="20"/>
  <c r="AC34" i="20" s="1"/>
  <c r="AB34" i="20"/>
  <c r="V34" i="20" s="1"/>
  <c r="U34" i="20" s="1"/>
  <c r="T34" i="20" s="1"/>
  <c r="S268" i="20"/>
  <c r="AC268" i="20" s="1"/>
  <c r="AB268" i="20"/>
  <c r="V268" i="20" s="1"/>
  <c r="U268" i="20" s="1"/>
  <c r="T268" i="20" s="1"/>
  <c r="S293" i="20"/>
  <c r="AC293" i="20" s="1"/>
  <c r="AB293" i="20"/>
  <c r="V293" i="20" s="1"/>
  <c r="U293" i="20" s="1"/>
  <c r="T293" i="20" s="1"/>
  <c r="S125" i="20"/>
  <c r="AC125" i="20" s="1"/>
  <c r="AB125" i="20"/>
  <c r="V125" i="20" s="1"/>
  <c r="U125" i="20" s="1"/>
  <c r="T125" i="20" s="1"/>
  <c r="S265" i="20"/>
  <c r="AC265" i="20" s="1"/>
  <c r="AB265" i="20"/>
  <c r="V265" i="20" s="1"/>
  <c r="U265" i="20" s="1"/>
  <c r="T265" i="20" s="1"/>
  <c r="S162" i="20"/>
  <c r="AC162" i="20" s="1"/>
  <c r="AB162" i="20"/>
  <c r="S221" i="20"/>
  <c r="AC221" i="20" s="1"/>
  <c r="AB221" i="20"/>
  <c r="V221" i="20" s="1"/>
  <c r="U221" i="20" s="1"/>
  <c r="T221" i="20" s="1"/>
  <c r="S275" i="20"/>
  <c r="AC275" i="20" s="1"/>
  <c r="AB275" i="20"/>
  <c r="S233" i="20"/>
  <c r="AC233" i="20" s="1"/>
  <c r="AB233" i="20"/>
  <c r="V233" i="20" s="1"/>
  <c r="U233" i="20" s="1"/>
  <c r="T233" i="20" s="1"/>
  <c r="S72" i="20"/>
  <c r="AC72" i="20" s="1"/>
  <c r="AB72" i="20"/>
  <c r="S90" i="20"/>
  <c r="AC90" i="20" s="1"/>
  <c r="AB90" i="20"/>
  <c r="V90" i="20" s="1"/>
  <c r="U90" i="20" s="1"/>
  <c r="T90" i="20" s="1"/>
  <c r="S197" i="20"/>
  <c r="AC197" i="20" s="1"/>
  <c r="AB197" i="20"/>
  <c r="S151" i="20"/>
  <c r="AC151" i="20" s="1"/>
  <c r="AB151" i="20"/>
  <c r="V151" i="20" s="1"/>
  <c r="U151" i="20" s="1"/>
  <c r="T151" i="20" s="1"/>
  <c r="S59" i="20"/>
  <c r="AC59" i="20" s="1"/>
  <c r="AB59" i="20"/>
  <c r="S231" i="20"/>
  <c r="AC231" i="20" s="1"/>
  <c r="AB231" i="20"/>
  <c r="V231" i="20" s="1"/>
  <c r="U231" i="20" s="1"/>
  <c r="T231" i="20" s="1"/>
  <c r="S225" i="20"/>
  <c r="AC225" i="20" s="1"/>
  <c r="AB225" i="20"/>
  <c r="V225" i="20" s="1"/>
  <c r="U225" i="20" s="1"/>
  <c r="T225" i="20" s="1"/>
  <c r="S130" i="20"/>
  <c r="AC130" i="20" s="1"/>
  <c r="AB130" i="20"/>
  <c r="V130" i="20" s="1"/>
  <c r="U130" i="20" s="1"/>
  <c r="T130" i="20" s="1"/>
  <c r="S187" i="20"/>
  <c r="AC187" i="20" s="1"/>
  <c r="AB187" i="20"/>
  <c r="S243" i="20"/>
  <c r="AC243" i="20" s="1"/>
  <c r="AB243" i="20"/>
  <c r="V243" i="20" s="1"/>
  <c r="U243" i="20" s="1"/>
  <c r="T243" i="20" s="1"/>
  <c r="S112" i="20"/>
  <c r="AC112" i="20" s="1"/>
  <c r="AB112" i="20"/>
  <c r="S220" i="20"/>
  <c r="AC220" i="20" s="1"/>
  <c r="AB220" i="20"/>
  <c r="V220" i="20" s="1"/>
  <c r="U220" i="20" s="1"/>
  <c r="T220" i="20" s="1"/>
  <c r="S297" i="20"/>
  <c r="AC297" i="20" s="1"/>
  <c r="AB297" i="20"/>
  <c r="S122" i="20"/>
  <c r="AC122" i="20" s="1"/>
  <c r="AB122" i="20"/>
  <c r="V122" i="20" s="1"/>
  <c r="U122" i="20" s="1"/>
  <c r="T122" i="20" s="1"/>
  <c r="S299" i="20"/>
  <c r="AC299" i="20" s="1"/>
  <c r="AB299" i="20"/>
  <c r="V299" i="20" s="1"/>
  <c r="U299" i="20" s="1"/>
  <c r="T299" i="20" s="1"/>
  <c r="S61" i="20"/>
  <c r="AC61" i="20" s="1"/>
  <c r="AB61" i="20"/>
  <c r="V61" i="20" s="1"/>
  <c r="U61" i="20" s="1"/>
  <c r="T61" i="20" s="1"/>
  <c r="S199" i="20"/>
  <c r="AC199" i="20" s="1"/>
  <c r="AB199" i="20"/>
  <c r="V199" i="20" s="1"/>
  <c r="U199" i="20" s="1"/>
  <c r="T199" i="20" s="1"/>
  <c r="S189" i="20"/>
  <c r="AC189" i="20" s="1"/>
  <c r="AB189" i="20"/>
  <c r="V189" i="20" s="1"/>
  <c r="U189" i="20" s="1"/>
  <c r="T189" i="20" s="1"/>
  <c r="S152" i="20"/>
  <c r="AC152" i="20" s="1"/>
  <c r="AB152" i="20"/>
  <c r="V152" i="20" s="1"/>
  <c r="U152" i="20" s="1"/>
  <c r="T152" i="20" s="1"/>
  <c r="S71" i="20"/>
  <c r="AC71" i="20" s="1"/>
  <c r="AB71" i="20"/>
  <c r="V71" i="20" s="1"/>
  <c r="U71" i="20" s="1"/>
  <c r="T71" i="20" s="1"/>
  <c r="S269" i="20"/>
  <c r="AC269" i="20" s="1"/>
  <c r="AB269" i="20"/>
  <c r="S259" i="20"/>
  <c r="AC259" i="20" s="1"/>
  <c r="AB259" i="20"/>
  <c r="S136" i="20"/>
  <c r="AC136" i="20" s="1"/>
  <c r="AB136" i="20"/>
  <c r="S67" i="20"/>
  <c r="AC67" i="20" s="1"/>
  <c r="AB67" i="20"/>
  <c r="V67" i="20" s="1"/>
  <c r="U67" i="20" s="1"/>
  <c r="T67" i="20" s="1"/>
  <c r="S60" i="20"/>
  <c r="AC60" i="20" s="1"/>
  <c r="AB60" i="20"/>
  <c r="V60" i="20" s="1"/>
  <c r="U60" i="20" s="1"/>
  <c r="T60" i="20" s="1"/>
  <c r="S51" i="20"/>
  <c r="AC51" i="20" s="1"/>
  <c r="AB51" i="20"/>
  <c r="V51" i="20" s="1"/>
  <c r="U51" i="20" s="1"/>
  <c r="T51" i="20" s="1"/>
  <c r="S21" i="20"/>
  <c r="AC21" i="20" s="1"/>
  <c r="AB21" i="20"/>
  <c r="V21" i="20" s="1"/>
  <c r="U21" i="20" s="1"/>
  <c r="T21" i="20" s="1"/>
  <c r="S144" i="20"/>
  <c r="AC144" i="20" s="1"/>
  <c r="AB144" i="20"/>
  <c r="V144" i="20" s="1"/>
  <c r="U144" i="20" s="1"/>
  <c r="T144" i="20" s="1"/>
  <c r="S26" i="20"/>
  <c r="AC26" i="20" s="1"/>
  <c r="AB26" i="20"/>
  <c r="S287" i="20"/>
  <c r="AC287" i="20" s="1"/>
  <c r="AB287" i="20"/>
  <c r="S158" i="20"/>
  <c r="AC158" i="20" s="1"/>
  <c r="AB158" i="20"/>
  <c r="V158" i="20" s="1"/>
  <c r="U158" i="20" s="1"/>
  <c r="T158" i="20" s="1"/>
  <c r="S123" i="20"/>
  <c r="AC123" i="20" s="1"/>
  <c r="AB123" i="20"/>
  <c r="V123" i="20" s="1"/>
  <c r="U123" i="20" s="1"/>
  <c r="T123" i="20" s="1"/>
  <c r="S32" i="20"/>
  <c r="AC32" i="20" s="1"/>
  <c r="AB32" i="20"/>
  <c r="V32" i="20" s="1"/>
  <c r="U32" i="20" s="1"/>
  <c r="T32" i="20" s="1"/>
  <c r="S161" i="20"/>
  <c r="AC161" i="20" s="1"/>
  <c r="AB161" i="20"/>
  <c r="V161" i="20" s="1"/>
  <c r="U161" i="20" s="1"/>
  <c r="T161" i="20" s="1"/>
  <c r="S89" i="20"/>
  <c r="AC89" i="20" s="1"/>
  <c r="AB89" i="20"/>
  <c r="V89" i="20" s="1"/>
  <c r="U89" i="20" s="1"/>
  <c r="T89" i="20" s="1"/>
  <c r="S9" i="20"/>
  <c r="AC9" i="20" s="1"/>
  <c r="AB9" i="20"/>
  <c r="V9" i="20" s="1"/>
  <c r="U9" i="20" s="1"/>
  <c r="T9" i="20" s="1"/>
  <c r="S142" i="20"/>
  <c r="AC142" i="20" s="1"/>
  <c r="AB142" i="20"/>
  <c r="V142" i="20" s="1"/>
  <c r="U142" i="20" s="1"/>
  <c r="T142" i="20" s="1"/>
  <c r="S62" i="20"/>
  <c r="AC62" i="20" s="1"/>
  <c r="AB62" i="20"/>
  <c r="V62" i="20" s="1"/>
  <c r="U62" i="20" s="1"/>
  <c r="T62" i="20" s="1"/>
  <c r="S180" i="20"/>
  <c r="AC180" i="20" s="1"/>
  <c r="AB180" i="20"/>
  <c r="V180" i="20" s="1"/>
  <c r="U180" i="20" s="1"/>
  <c r="T180" i="20" s="1"/>
  <c r="S116" i="20"/>
  <c r="AC116" i="20" s="1"/>
  <c r="AB116" i="20"/>
  <c r="V116" i="20" s="1"/>
  <c r="U116" i="20" s="1"/>
  <c r="T116" i="20" s="1"/>
  <c r="S280" i="20"/>
  <c r="AC280" i="20" s="1"/>
  <c r="AB280" i="20"/>
  <c r="V280" i="20" s="1"/>
  <c r="U280" i="20" s="1"/>
  <c r="T280" i="20" s="1"/>
  <c r="S105" i="20"/>
  <c r="AC105" i="20" s="1"/>
  <c r="AB105" i="20"/>
  <c r="V105" i="20" s="1"/>
  <c r="U105" i="20" s="1"/>
  <c r="T105" i="20" s="1"/>
  <c r="S108" i="20"/>
  <c r="AC108" i="20" s="1"/>
  <c r="AB108" i="20"/>
  <c r="V108" i="20" s="1"/>
  <c r="U108" i="20" s="1"/>
  <c r="T108" i="20" s="1"/>
  <c r="S235" i="20"/>
  <c r="AC235" i="20" s="1"/>
  <c r="AB235" i="20"/>
  <c r="V235" i="20" s="1"/>
  <c r="U235" i="20" s="1"/>
  <c r="T235" i="20" s="1"/>
  <c r="S273" i="20"/>
  <c r="AC273" i="20" s="1"/>
  <c r="AB273" i="20"/>
  <c r="S229" i="20"/>
  <c r="AC229" i="20" s="1"/>
  <c r="AB229" i="20"/>
  <c r="S192" i="20"/>
  <c r="AC192" i="20" s="1"/>
  <c r="AB192" i="20"/>
  <c r="V192" i="20" s="1"/>
  <c r="U192" i="20" s="1"/>
  <c r="T192" i="20" s="1"/>
  <c r="S103" i="20"/>
  <c r="AC103" i="20" s="1"/>
  <c r="AB103" i="20"/>
  <c r="V103" i="20" s="1"/>
  <c r="U103" i="20" s="1"/>
  <c r="T103" i="20" s="1"/>
  <c r="S50" i="20"/>
  <c r="AC50" i="20" s="1"/>
  <c r="AB50" i="20"/>
  <c r="V50" i="20" s="1"/>
  <c r="U50" i="20" s="1"/>
  <c r="T50" i="20" s="1"/>
  <c r="S171" i="20"/>
  <c r="AC171" i="20" s="1"/>
  <c r="AB171" i="20"/>
  <c r="V171" i="20" s="1"/>
  <c r="U171" i="20" s="1"/>
  <c r="T171" i="20" s="1"/>
  <c r="S227" i="20"/>
  <c r="AC227" i="20" s="1"/>
  <c r="AB227" i="20"/>
  <c r="V227" i="20" s="1"/>
  <c r="U227" i="20" s="1"/>
  <c r="T227" i="20" s="1"/>
  <c r="S56" i="20"/>
  <c r="AC56" i="20" s="1"/>
  <c r="AB56" i="20"/>
  <c r="V56" i="20" s="1"/>
  <c r="U56" i="20" s="1"/>
  <c r="T56" i="20" s="1"/>
  <c r="S213" i="20"/>
  <c r="AC213" i="20" s="1"/>
  <c r="AB213" i="20"/>
  <c r="S42" i="20"/>
  <c r="AC42" i="20" s="1"/>
  <c r="AB42" i="20"/>
  <c r="V42" i="20" s="1"/>
  <c r="U42" i="20" s="1"/>
  <c r="T42" i="20" s="1"/>
  <c r="S191" i="20"/>
  <c r="AC191" i="20" s="1"/>
  <c r="AB191" i="20"/>
  <c r="S98" i="20"/>
  <c r="AC98" i="20" s="1"/>
  <c r="AB98" i="20"/>
  <c r="V98" i="20" s="1"/>
  <c r="U98" i="20" s="1"/>
  <c r="T98" i="20" s="1"/>
  <c r="S143" i="20"/>
  <c r="AC143" i="20" s="1"/>
  <c r="AB143" i="20"/>
  <c r="V143" i="20" s="1"/>
  <c r="U143" i="20" s="1"/>
  <c r="T143" i="20" s="1"/>
  <c r="S28" i="20"/>
  <c r="AC28" i="20" s="1"/>
  <c r="AB28" i="20"/>
  <c r="V28" i="20" s="1"/>
  <c r="U28" i="20" s="1"/>
  <c r="T28" i="20" s="1"/>
  <c r="S303" i="20"/>
  <c r="AC303" i="20" s="1"/>
  <c r="AB303" i="20"/>
  <c r="V303" i="20" s="1"/>
  <c r="U303" i="20" s="1"/>
  <c r="T303" i="20" s="1"/>
  <c r="S183" i="20"/>
  <c r="AC183" i="20" s="1"/>
  <c r="AB183" i="20"/>
  <c r="V183" i="20" s="1"/>
  <c r="U183" i="20" s="1"/>
  <c r="T183" i="20" s="1"/>
  <c r="S76" i="20"/>
  <c r="AC76" i="20" s="1"/>
  <c r="AB76" i="20"/>
  <c r="S267" i="20"/>
  <c r="AC267" i="20" s="1"/>
  <c r="AB267" i="20"/>
  <c r="V267" i="20" s="1"/>
  <c r="U267" i="20" s="1"/>
  <c r="T267" i="20" s="1"/>
  <c r="S295" i="20"/>
  <c r="AC295" i="20" s="1"/>
  <c r="AB295" i="20"/>
  <c r="V295" i="20" s="1"/>
  <c r="U295" i="20" s="1"/>
  <c r="T295" i="20" s="1"/>
  <c r="S257" i="20"/>
  <c r="AC257" i="20" s="1"/>
  <c r="AB257" i="20"/>
  <c r="V257" i="20" s="1"/>
  <c r="U257" i="20" s="1"/>
  <c r="T257" i="20" s="1"/>
  <c r="S246" i="20"/>
  <c r="AC246" i="20" s="1"/>
  <c r="AB246" i="20"/>
  <c r="V246" i="20" s="1"/>
  <c r="U246" i="20" s="1"/>
  <c r="T246" i="20" s="1"/>
  <c r="R6" i="20"/>
  <c r="AA6" i="20"/>
  <c r="S216" i="20"/>
  <c r="AC216" i="20" s="1"/>
  <c r="AB216" i="20"/>
  <c r="V216" i="20" s="1"/>
  <c r="U216" i="20" s="1"/>
  <c r="T216" i="20" s="1"/>
  <c r="S135" i="20"/>
  <c r="AC135" i="20" s="1"/>
  <c r="AB135" i="20"/>
  <c r="V135" i="20" s="1"/>
  <c r="U135" i="20" s="1"/>
  <c r="T135" i="20" s="1"/>
  <c r="S66" i="20"/>
  <c r="AC66" i="20" s="1"/>
  <c r="AB66" i="20"/>
  <c r="V66" i="20" s="1"/>
  <c r="U66" i="20" s="1"/>
  <c r="T66" i="20" s="1"/>
  <c r="S85" i="20"/>
  <c r="AC85" i="20" s="1"/>
  <c r="AB85" i="20"/>
  <c r="V85" i="20" s="1"/>
  <c r="U85" i="20" s="1"/>
  <c r="T85" i="20" s="1"/>
  <c r="S15" i="20"/>
  <c r="AC15" i="20" s="1"/>
  <c r="AB15" i="20"/>
  <c r="V15" i="20" s="1"/>
  <c r="U15" i="20" s="1"/>
  <c r="T15" i="20" s="1"/>
  <c r="S201" i="20"/>
  <c r="AC201" i="20" s="1"/>
  <c r="AB201" i="20"/>
  <c r="V201" i="20" s="1"/>
  <c r="U201" i="20" s="1"/>
  <c r="T201" i="20" s="1"/>
  <c r="S215" i="20"/>
  <c r="AC215" i="20" s="1"/>
  <c r="AB215" i="20"/>
  <c r="V215" i="20" s="1"/>
  <c r="U215" i="20" s="1"/>
  <c r="T215" i="20" s="1"/>
  <c r="S58" i="20"/>
  <c r="AC58" i="20" s="1"/>
  <c r="AB58" i="20"/>
  <c r="V58" i="20" s="1"/>
  <c r="U58" i="20" s="1"/>
  <c r="T58" i="20" s="1"/>
  <c r="S115" i="20"/>
  <c r="AC115" i="20" s="1"/>
  <c r="AB115" i="20"/>
  <c r="S193" i="20"/>
  <c r="AC193" i="20" s="1"/>
  <c r="AB193" i="20"/>
  <c r="V193" i="20" s="1"/>
  <c r="U193" i="20" s="1"/>
  <c r="T193" i="20" s="1"/>
  <c r="S49" i="20"/>
  <c r="AC49" i="20" s="1"/>
  <c r="AB49" i="20"/>
  <c r="V49" i="20" s="1"/>
  <c r="U49" i="20" s="1"/>
  <c r="T49" i="20" s="1"/>
  <c r="S29" i="20"/>
  <c r="AC29" i="20" s="1"/>
  <c r="AB29" i="20"/>
  <c r="S64" i="20"/>
  <c r="AC64" i="20" s="1"/>
  <c r="AB64" i="20"/>
  <c r="V64" i="20" s="1"/>
  <c r="U64" i="20" s="1"/>
  <c r="T64" i="20" s="1"/>
  <c r="S210" i="20"/>
  <c r="AC210" i="20" s="1"/>
  <c r="AB210" i="20"/>
  <c r="V210" i="20" s="1"/>
  <c r="U210" i="20" s="1"/>
  <c r="T210" i="20" s="1"/>
  <c r="S203" i="20"/>
  <c r="AC203" i="20" s="1"/>
  <c r="AB203" i="20"/>
  <c r="V203" i="20" s="1"/>
  <c r="U203" i="20" s="1"/>
  <c r="T203" i="20" s="1"/>
  <c r="S101" i="20"/>
  <c r="AC101" i="20" s="1"/>
  <c r="AB101" i="20"/>
  <c r="V101" i="20" s="1"/>
  <c r="U101" i="20" s="1"/>
  <c r="T101" i="20" s="1"/>
  <c r="S48" i="20"/>
  <c r="AC48" i="20" s="1"/>
  <c r="AB48" i="20"/>
  <c r="S202" i="20"/>
  <c r="AC202" i="20" s="1"/>
  <c r="AB202" i="20"/>
  <c r="V202" i="20" s="1"/>
  <c r="U202" i="20" s="1"/>
  <c r="T202" i="20" s="1"/>
  <c r="S261" i="20"/>
  <c r="AC261" i="20" s="1"/>
  <c r="AB261" i="20"/>
  <c r="S181" i="20"/>
  <c r="AC181" i="20" s="1"/>
  <c r="AB181" i="20"/>
  <c r="V181" i="20" s="1"/>
  <c r="U181" i="20" s="1"/>
  <c r="T181" i="20" s="1"/>
  <c r="S157" i="20"/>
  <c r="AC157" i="20" s="1"/>
  <c r="AB157" i="20"/>
  <c r="V157" i="20" s="1"/>
  <c r="U157" i="20" s="1"/>
  <c r="T157" i="20" s="1"/>
  <c r="S209" i="20"/>
  <c r="AC209" i="20" s="1"/>
  <c r="AB209" i="20"/>
  <c r="V209" i="20" s="1"/>
  <c r="U209" i="20" s="1"/>
  <c r="T209" i="20" s="1"/>
  <c r="S281" i="20"/>
  <c r="AC281" i="20" s="1"/>
  <c r="AB281" i="20"/>
  <c r="V281" i="20" s="1"/>
  <c r="U281" i="20" s="1"/>
  <c r="T281" i="20" s="1"/>
  <c r="S236" i="20"/>
  <c r="AC236" i="20" s="1"/>
  <c r="AB236" i="20"/>
  <c r="V236" i="20" s="1"/>
  <c r="U236" i="20" s="1"/>
  <c r="T236" i="20" s="1"/>
  <c r="S77" i="20"/>
  <c r="AC77" i="20" s="1"/>
  <c r="AB77" i="20"/>
  <c r="V77" i="20" s="1"/>
  <c r="U77" i="20" s="1"/>
  <c r="T77" i="20" s="1"/>
  <c r="S278" i="20"/>
  <c r="AC278" i="20" s="1"/>
  <c r="AB278" i="20"/>
  <c r="V278" i="20" s="1"/>
  <c r="U278" i="20" s="1"/>
  <c r="T278" i="20" s="1"/>
  <c r="S86" i="20"/>
  <c r="AC86" i="20" s="1"/>
  <c r="AB86" i="20"/>
  <c r="V86" i="20" s="1"/>
  <c r="U86" i="20" s="1"/>
  <c r="T86" i="20" s="1"/>
  <c r="R7" i="20"/>
  <c r="AA7" i="20"/>
  <c r="S107" i="20"/>
  <c r="AC107" i="20" s="1"/>
  <c r="AB107" i="20"/>
  <c r="V107" i="20" s="1"/>
  <c r="U107" i="20" s="1"/>
  <c r="T107" i="20" s="1"/>
  <c r="S12" i="20"/>
  <c r="AC12" i="20" s="1"/>
  <c r="AB12" i="20"/>
  <c r="V12" i="20" s="1"/>
  <c r="U12" i="20" s="1"/>
  <c r="T12" i="20" s="1"/>
  <c r="S172" i="20"/>
  <c r="AC172" i="20" s="1"/>
  <c r="AB172" i="20"/>
  <c r="V172" i="20" s="1"/>
  <c r="U172" i="20" s="1"/>
  <c r="T172" i="20" s="1"/>
  <c r="S272" i="20"/>
  <c r="AC272" i="20" s="1"/>
  <c r="AB272" i="20"/>
  <c r="V272" i="20" s="1"/>
  <c r="U272" i="20" s="1"/>
  <c r="T272" i="20" s="1"/>
  <c r="R16" i="20"/>
  <c r="AA16" i="20"/>
  <c r="S91" i="20"/>
  <c r="AC91" i="20" s="1"/>
  <c r="AB91" i="20"/>
  <c r="V91" i="20" s="1"/>
  <c r="U91" i="20" s="1"/>
  <c r="T91" i="20" s="1"/>
  <c r="S33" i="20"/>
  <c r="AC33" i="20" s="1"/>
  <c r="AB33" i="20"/>
  <c r="V33" i="20" s="1"/>
  <c r="U33" i="20" s="1"/>
  <c r="T33" i="20" s="1"/>
  <c r="S145" i="20"/>
  <c r="AC145" i="20" s="1"/>
  <c r="AB145" i="20"/>
  <c r="V145" i="20" s="1"/>
  <c r="U145" i="20" s="1"/>
  <c r="T145" i="20" s="1"/>
  <c r="S45" i="20"/>
  <c r="AC45" i="20" s="1"/>
  <c r="AB45" i="20"/>
  <c r="V45" i="20" s="1"/>
  <c r="U45" i="20" s="1"/>
  <c r="T45" i="20" s="1"/>
  <c r="S214" i="20"/>
  <c r="AC214" i="20" s="1"/>
  <c r="AB214" i="20"/>
  <c r="V214" i="20" s="1"/>
  <c r="U214" i="20" s="1"/>
  <c r="T214" i="20" s="1"/>
  <c r="S118" i="20"/>
  <c r="AC118" i="20" s="1"/>
  <c r="AB118" i="20"/>
  <c r="V118" i="20" s="1"/>
  <c r="U118" i="20" s="1"/>
  <c r="T118" i="20" s="1"/>
  <c r="S46" i="20"/>
  <c r="AC46" i="20" s="1"/>
  <c r="AB46" i="20"/>
  <c r="V46" i="20" s="1"/>
  <c r="U46" i="20" s="1"/>
  <c r="T46" i="20" s="1"/>
  <c r="S164" i="20"/>
  <c r="AC164" i="20" s="1"/>
  <c r="AB164" i="20"/>
  <c r="V164" i="20" s="1"/>
  <c r="U164" i="20" s="1"/>
  <c r="T164" i="20" s="1"/>
  <c r="S163" i="20"/>
  <c r="AC163" i="20" s="1"/>
  <c r="AB163" i="20"/>
  <c r="V163" i="20" s="1"/>
  <c r="U163" i="20" s="1"/>
  <c r="T163" i="20" s="1"/>
  <c r="S264" i="20"/>
  <c r="AC264" i="20" s="1"/>
  <c r="AB264" i="20"/>
  <c r="V264" i="20" s="1"/>
  <c r="U264" i="20" s="1"/>
  <c r="T264" i="20" s="1"/>
  <c r="S44" i="20"/>
  <c r="AC44" i="20" s="1"/>
  <c r="AB44" i="20"/>
  <c r="S80" i="20"/>
  <c r="AC80" i="20" s="1"/>
  <c r="AB80" i="20"/>
  <c r="S87" i="20"/>
  <c r="AC87" i="20" s="1"/>
  <c r="AB87" i="20"/>
  <c r="V87" i="20" s="1"/>
  <c r="U87" i="20" s="1"/>
  <c r="T87" i="20" s="1"/>
  <c r="S69" i="20"/>
  <c r="AC69" i="20" s="1"/>
  <c r="AB69" i="20"/>
  <c r="V69" i="20" s="1"/>
  <c r="U69" i="20" s="1"/>
  <c r="T69" i="20" s="1"/>
  <c r="S104" i="20"/>
  <c r="AC104" i="20" s="1"/>
  <c r="AB104" i="20"/>
  <c r="V104" i="20" s="1"/>
  <c r="U104" i="20" s="1"/>
  <c r="T104" i="20" s="1"/>
  <c r="S53" i="20"/>
  <c r="AC53" i="20" s="1"/>
  <c r="AB53" i="20"/>
  <c r="V53" i="20" s="1"/>
  <c r="U53" i="20" s="1"/>
  <c r="T53" i="20" s="1"/>
  <c r="S100" i="20"/>
  <c r="AC100" i="20" s="1"/>
  <c r="AB100" i="20"/>
  <c r="V100" i="20" s="1"/>
  <c r="U100" i="20" s="1"/>
  <c r="T100" i="20" s="1"/>
  <c r="S73" i="20"/>
  <c r="AC73" i="20" s="1"/>
  <c r="AB73" i="20"/>
  <c r="V73" i="20" s="1"/>
  <c r="U73" i="20" s="1"/>
  <c r="T73" i="20" s="1"/>
  <c r="S10" i="20"/>
  <c r="AC10" i="20" s="1"/>
  <c r="AB10" i="20"/>
  <c r="V10" i="20" s="1"/>
  <c r="U10" i="20" s="1"/>
  <c r="T10" i="20" s="1"/>
  <c r="S185" i="20"/>
  <c r="AC185" i="20" s="1"/>
  <c r="AB185" i="20"/>
  <c r="V185" i="20" s="1"/>
  <c r="U185" i="20" s="1"/>
  <c r="T185" i="20" s="1"/>
  <c r="S159" i="20"/>
  <c r="AC159" i="20" s="1"/>
  <c r="AB159" i="20"/>
  <c r="V159" i="20" s="1"/>
  <c r="U159" i="20" s="1"/>
  <c r="T159" i="20" s="1"/>
  <c r="S168" i="20"/>
  <c r="AC168" i="20" s="1"/>
  <c r="AB168" i="20"/>
  <c r="V168" i="20" s="1"/>
  <c r="U168" i="20" s="1"/>
  <c r="T168" i="20" s="1"/>
  <c r="S83" i="20"/>
  <c r="AC83" i="20" s="1"/>
  <c r="AB83" i="20"/>
  <c r="V83" i="20" s="1"/>
  <c r="U83" i="20" s="1"/>
  <c r="T83" i="20" s="1"/>
  <c r="S84" i="20"/>
  <c r="AC84" i="20" s="1"/>
  <c r="AB84" i="20"/>
  <c r="V84" i="20" s="1"/>
  <c r="U84" i="20" s="1"/>
  <c r="T84" i="20" s="1"/>
  <c r="S65" i="20"/>
  <c r="AC65" i="20" s="1"/>
  <c r="AB65" i="20"/>
  <c r="V65" i="20" s="1"/>
  <c r="U65" i="20" s="1"/>
  <c r="T65" i="20" s="1"/>
  <c r="S117" i="20"/>
  <c r="AC117" i="20" s="1"/>
  <c r="AB117" i="20"/>
  <c r="V117" i="20" s="1"/>
  <c r="U117" i="20" s="1"/>
  <c r="T117" i="20" s="1"/>
  <c r="S239" i="20"/>
  <c r="AC239" i="20" s="1"/>
  <c r="AB239" i="20"/>
  <c r="S75" i="20"/>
  <c r="AC75" i="20" s="1"/>
  <c r="AB75" i="20"/>
  <c r="S211" i="20"/>
  <c r="AC211" i="20" s="1"/>
  <c r="AB211" i="20"/>
  <c r="V211" i="20" s="1"/>
  <c r="U211" i="20" s="1"/>
  <c r="T211" i="20" s="1"/>
  <c r="S20" i="20"/>
  <c r="AC20" i="20" s="1"/>
  <c r="AB20" i="20"/>
  <c r="V20" i="20" s="1"/>
  <c r="U20" i="20" s="1"/>
  <c r="T20" i="20" s="1"/>
  <c r="S244" i="20"/>
  <c r="AC244" i="20" s="1"/>
  <c r="AB244" i="20"/>
  <c r="V244" i="20" s="1"/>
  <c r="U244" i="20" s="1"/>
  <c r="T244" i="20" s="1"/>
  <c r="S154" i="20"/>
  <c r="AC154" i="20" s="1"/>
  <c r="AB154" i="20"/>
  <c r="V154" i="20" s="1"/>
  <c r="U154" i="20" s="1"/>
  <c r="T154" i="20" s="1"/>
  <c r="S109" i="20"/>
  <c r="AC109" i="20" s="1"/>
  <c r="AB109" i="20"/>
  <c r="V109" i="20" s="1"/>
  <c r="U109" i="20" s="1"/>
  <c r="T109" i="20" s="1"/>
  <c r="S128" i="20"/>
  <c r="AC128" i="20" s="1"/>
  <c r="AB128" i="20"/>
  <c r="V128" i="20" s="1"/>
  <c r="U128" i="20" s="1"/>
  <c r="T128" i="20" s="1"/>
  <c r="S63" i="20"/>
  <c r="AC63" i="20" s="1"/>
  <c r="AB63" i="20"/>
  <c r="S52" i="20"/>
  <c r="AC52" i="20" s="1"/>
  <c r="AB52" i="20"/>
  <c r="V52" i="20" s="1"/>
  <c r="U52" i="20" s="1"/>
  <c r="T52" i="20" s="1"/>
  <c r="S47" i="20"/>
  <c r="AC47" i="20" s="1"/>
  <c r="AB47" i="20"/>
  <c r="V47" i="20" s="1"/>
  <c r="U47" i="20" s="1"/>
  <c r="T47" i="20" s="1"/>
  <c r="S149" i="20"/>
  <c r="AC149" i="20" s="1"/>
  <c r="AB149" i="20"/>
  <c r="V149" i="20" s="1"/>
  <c r="U149" i="20" s="1"/>
  <c r="T149" i="20" s="1"/>
  <c r="S271" i="20"/>
  <c r="AC271" i="20" s="1"/>
  <c r="AB271" i="20"/>
  <c r="V271" i="20" s="1"/>
  <c r="U271" i="20" s="1"/>
  <c r="T271" i="20" s="1"/>
  <c r="S200" i="20"/>
  <c r="AC200" i="20" s="1"/>
  <c r="AB200" i="20"/>
  <c r="S119" i="20"/>
  <c r="AC119" i="20" s="1"/>
  <c r="AB119" i="20"/>
  <c r="V119" i="20" s="1"/>
  <c r="U119" i="20" s="1"/>
  <c r="T119" i="20" s="1"/>
  <c r="S179" i="20"/>
  <c r="AC179" i="20" s="1"/>
  <c r="AB179" i="20"/>
  <c r="S8" i="20"/>
  <c r="AC8" i="20" s="1"/>
  <c r="AB8" i="20"/>
  <c r="V8" i="20" s="1"/>
  <c r="U8" i="20" s="1"/>
  <c r="T8" i="20" s="1"/>
  <c r="S276" i="20"/>
  <c r="AC276" i="20" s="1"/>
  <c r="AB276" i="20"/>
  <c r="V276" i="20" s="1"/>
  <c r="U276" i="20" s="1"/>
  <c r="T276" i="20" s="1"/>
  <c r="S36" i="20"/>
  <c r="AC36" i="20" s="1"/>
  <c r="AB36" i="20"/>
  <c r="V36" i="20" s="1"/>
  <c r="U36" i="20" s="1"/>
  <c r="T36" i="20" s="1"/>
  <c r="S176" i="20"/>
  <c r="AC176" i="20" s="1"/>
  <c r="AB176" i="20"/>
  <c r="V176" i="20" s="1"/>
  <c r="U176" i="20" s="1"/>
  <c r="T176" i="20" s="1"/>
  <c r="S165" i="20"/>
  <c r="AC165" i="20" s="1"/>
  <c r="AB165" i="20"/>
  <c r="V165" i="20" s="1"/>
  <c r="U165" i="20" s="1"/>
  <c r="T165" i="20" s="1"/>
  <c r="S249" i="20"/>
  <c r="AC249" i="20" s="1"/>
  <c r="AB249" i="20"/>
  <c r="V249" i="20" s="1"/>
  <c r="U249" i="20" s="1"/>
  <c r="T249" i="20" s="1"/>
  <c r="S146" i="20"/>
  <c r="AC146" i="20" s="1"/>
  <c r="AB146" i="20"/>
  <c r="V146" i="20" s="1"/>
  <c r="U146" i="20" s="1"/>
  <c r="T146" i="20" s="1"/>
  <c r="S111" i="20"/>
  <c r="AC111" i="20" s="1"/>
  <c r="AB111" i="20"/>
  <c r="V111" i="20" s="1"/>
  <c r="U111" i="20" s="1"/>
  <c r="T111" i="20" s="1"/>
  <c r="S23" i="20"/>
  <c r="AC23" i="20" s="1"/>
  <c r="AB23" i="20"/>
  <c r="S241" i="20"/>
  <c r="AC241" i="20" s="1"/>
  <c r="AB241" i="20"/>
  <c r="V241" i="20" s="1"/>
  <c r="U241" i="20" s="1"/>
  <c r="T241" i="20" s="1"/>
  <c r="S138" i="20"/>
  <c r="AC138" i="20" s="1"/>
  <c r="AB138" i="20"/>
  <c r="V138" i="20" s="1"/>
  <c r="U138" i="20" s="1"/>
  <c r="T138" i="20" s="1"/>
  <c r="S195" i="20"/>
  <c r="AC195" i="20" s="1"/>
  <c r="AB195" i="20"/>
  <c r="S251" i="20"/>
  <c r="AC251" i="20" s="1"/>
  <c r="AB251" i="20"/>
  <c r="V251" i="20" s="1"/>
  <c r="U251" i="20" s="1"/>
  <c r="T251" i="20" s="1"/>
  <c r="S93" i="20"/>
  <c r="AC93" i="20" s="1"/>
  <c r="AB93" i="20"/>
  <c r="V93" i="20" s="1"/>
  <c r="U93" i="20" s="1"/>
  <c r="T93" i="20" s="1"/>
  <c r="S279" i="20"/>
  <c r="AC279" i="20" s="1"/>
  <c r="AB279" i="20"/>
  <c r="V279" i="20" s="1"/>
  <c r="U279" i="20" s="1"/>
  <c r="T279" i="20" s="1"/>
  <c r="S247" i="20"/>
  <c r="AC247" i="20" s="1"/>
  <c r="AB247" i="20"/>
  <c r="V247" i="20" s="1"/>
  <c r="U247" i="20" s="1"/>
  <c r="T247" i="20" s="1"/>
  <c r="S292" i="20"/>
  <c r="AC292" i="20" s="1"/>
  <c r="AB292" i="20"/>
  <c r="V292" i="20" s="1"/>
  <c r="U292" i="20" s="1"/>
  <c r="T292" i="20" s="1"/>
  <c r="S169" i="20"/>
  <c r="AC169" i="20" s="1"/>
  <c r="AB169" i="20"/>
  <c r="V169" i="20" s="1"/>
  <c r="U169" i="20" s="1"/>
  <c r="T169" i="20" s="1"/>
  <c r="S124" i="20"/>
  <c r="AC124" i="20" s="1"/>
  <c r="AB124" i="20"/>
  <c r="V124" i="20" s="1"/>
  <c r="U124" i="20" s="1"/>
  <c r="T124" i="20" s="1"/>
  <c r="S153" i="20"/>
  <c r="AC153" i="20" s="1"/>
  <c r="AB153" i="20"/>
  <c r="V153" i="20" s="1"/>
  <c r="U153" i="20" s="1"/>
  <c r="T153" i="20" s="1"/>
  <c r="S54" i="20"/>
  <c r="AC54" i="20" s="1"/>
  <c r="AB54" i="20"/>
  <c r="V54" i="20" s="1"/>
  <c r="U54" i="20" s="1"/>
  <c r="T54" i="20" s="1"/>
  <c r="S198" i="20"/>
  <c r="AC198" i="20" s="1"/>
  <c r="AB198" i="20"/>
  <c r="V198" i="20" s="1"/>
  <c r="U198" i="20" s="1"/>
  <c r="T198" i="20" s="1"/>
  <c r="S30" i="20"/>
  <c r="AC30" i="20" s="1"/>
  <c r="AB30" i="20"/>
  <c r="V30" i="20" s="1"/>
  <c r="U30" i="20" s="1"/>
  <c r="T30" i="20" s="1"/>
  <c r="S38" i="20"/>
  <c r="AC38" i="20" s="1"/>
  <c r="AB38" i="20"/>
  <c r="V38" i="20" s="1"/>
  <c r="U38" i="20" s="1"/>
  <c r="T38" i="20" s="1"/>
  <c r="S139" i="20"/>
  <c r="AC139" i="20" s="1"/>
  <c r="AB139" i="20"/>
  <c r="V139" i="20" s="1"/>
  <c r="U139" i="20" s="1"/>
  <c r="T139" i="20" s="1"/>
  <c r="S70" i="20"/>
  <c r="AC70" i="20" s="1"/>
  <c r="AB70" i="20"/>
  <c r="V70" i="20" s="1"/>
  <c r="U70" i="20" s="1"/>
  <c r="T70" i="20" s="1"/>
  <c r="S24" i="20"/>
  <c r="AC24" i="20" s="1"/>
  <c r="AB24" i="20"/>
  <c r="V24" i="20" s="1"/>
  <c r="U24" i="20" s="1"/>
  <c r="T24" i="20" s="1"/>
  <c r="S134" i="20"/>
  <c r="AC134" i="20" s="1"/>
  <c r="AB134" i="20"/>
  <c r="V134" i="20" s="1"/>
  <c r="U134" i="20" s="1"/>
  <c r="T134" i="20" s="1"/>
  <c r="S294" i="20"/>
  <c r="AC294" i="20" s="1"/>
  <c r="AB294" i="20"/>
  <c r="V294" i="20" s="1"/>
  <c r="U294" i="20" s="1"/>
  <c r="T294" i="20" s="1"/>
  <c r="S25" i="20"/>
  <c r="AC25" i="20" s="1"/>
  <c r="AB25" i="20"/>
  <c r="V25" i="20" s="1"/>
  <c r="U25" i="20" s="1"/>
  <c r="T25" i="20" s="1"/>
  <c r="S137" i="20"/>
  <c r="AC137" i="20" s="1"/>
  <c r="AB137" i="20"/>
  <c r="V137" i="20" s="1"/>
  <c r="U137" i="20" s="1"/>
  <c r="T137" i="20" s="1"/>
  <c r="S206" i="20"/>
  <c r="AC206" i="20" s="1"/>
  <c r="AB206" i="20"/>
  <c r="V206" i="20" s="1"/>
  <c r="U206" i="20" s="1"/>
  <c r="T206" i="20" s="1"/>
  <c r="S110" i="20"/>
  <c r="AC110" i="20" s="1"/>
  <c r="AB110" i="20"/>
  <c r="V110" i="20" s="1"/>
  <c r="U110" i="20" s="1"/>
  <c r="T110" i="20" s="1"/>
  <c r="S156" i="20"/>
  <c r="AC156" i="20" s="1"/>
  <c r="AB156" i="20"/>
  <c r="V156" i="20" s="1"/>
  <c r="U156" i="20" s="1"/>
  <c r="T156" i="20" s="1"/>
  <c r="S131" i="20"/>
  <c r="AC131" i="20" s="1"/>
  <c r="AB131" i="20"/>
  <c r="V131" i="20" s="1"/>
  <c r="U131" i="20" s="1"/>
  <c r="T131" i="20" s="1"/>
  <c r="S256" i="20"/>
  <c r="AC256" i="20" s="1"/>
  <c r="AB256" i="20"/>
  <c r="V256" i="20" s="1"/>
  <c r="U256" i="20" s="1"/>
  <c r="T256" i="20" s="1"/>
  <c r="S262" i="20"/>
  <c r="AC262" i="20" s="1"/>
  <c r="AB262" i="20"/>
  <c r="V262" i="20" s="1"/>
  <c r="U262" i="20" s="1"/>
  <c r="T262" i="20" s="1"/>
  <c r="S182" i="20"/>
  <c r="AC182" i="20" s="1"/>
  <c r="AB182" i="20"/>
  <c r="V182" i="20" s="1"/>
  <c r="U182" i="20" s="1"/>
  <c r="T182" i="20" s="1"/>
  <c r="S17" i="20"/>
  <c r="AC17" i="20" s="1"/>
  <c r="AB17" i="20"/>
  <c r="V17" i="20" s="1"/>
  <c r="U17" i="20" s="1"/>
  <c r="T17" i="20" s="1"/>
  <c r="S129" i="20"/>
  <c r="AC129" i="20" s="1"/>
  <c r="AB129" i="20"/>
  <c r="V129" i="20" s="1"/>
  <c r="U129" i="20" s="1"/>
  <c r="T129" i="20" s="1"/>
  <c r="S22" i="20"/>
  <c r="AC22" i="20" s="1"/>
  <c r="AB22" i="20"/>
  <c r="V22" i="20" s="1"/>
  <c r="U22" i="20" s="1"/>
  <c r="T22" i="20" s="1"/>
  <c r="S190" i="20"/>
  <c r="AC190" i="20" s="1"/>
  <c r="AB190" i="20"/>
  <c r="V190" i="20" s="1"/>
  <c r="U190" i="20" s="1"/>
  <c r="T190" i="20" s="1"/>
  <c r="S102" i="20"/>
  <c r="AC102" i="20" s="1"/>
  <c r="AB102" i="20"/>
  <c r="V102" i="20" s="1"/>
  <c r="U102" i="20" s="1"/>
  <c r="T102" i="20" s="1"/>
  <c r="S212" i="20"/>
  <c r="AC212" i="20" s="1"/>
  <c r="AB212" i="20"/>
  <c r="V212" i="20" s="1"/>
  <c r="U212" i="20" s="1"/>
  <c r="T212" i="20" s="1"/>
  <c r="S148" i="20"/>
  <c r="AC148" i="20" s="1"/>
  <c r="AB148" i="20"/>
  <c r="V148" i="20" s="1"/>
  <c r="U148" i="20" s="1"/>
  <c r="T148" i="20" s="1"/>
  <c r="S99" i="20"/>
  <c r="AC99" i="20" s="1"/>
  <c r="AB99" i="20"/>
  <c r="V99" i="20" s="1"/>
  <c r="U99" i="20" s="1"/>
  <c r="T99" i="20" s="1"/>
  <c r="S248" i="20"/>
  <c r="AC248" i="20" s="1"/>
  <c r="AB248" i="20"/>
  <c r="V248" i="20" s="1"/>
  <c r="U248" i="20" s="1"/>
  <c r="T248" i="20" s="1"/>
  <c r="S245" i="20"/>
  <c r="AC245" i="20" s="1"/>
  <c r="AB245" i="20"/>
  <c r="V245" i="20" s="1"/>
  <c r="U245" i="20" s="1"/>
  <c r="T245" i="20" s="1"/>
  <c r="S263" i="20"/>
  <c r="AC263" i="20" s="1"/>
  <c r="AB263" i="20"/>
  <c r="V263" i="20" s="1"/>
  <c r="U263" i="20" s="1"/>
  <c r="T263" i="20" s="1"/>
  <c r="S106" i="20"/>
  <c r="AC106" i="20" s="1"/>
  <c r="AB106" i="20"/>
  <c r="V106" i="20" s="1"/>
  <c r="U106" i="20" s="1"/>
  <c r="T106" i="20" s="1"/>
  <c r="S219" i="20"/>
  <c r="AC219" i="20" s="1"/>
  <c r="AB219" i="20"/>
  <c r="V219" i="20" s="1"/>
  <c r="U219" i="20" s="1"/>
  <c r="T219" i="20" s="1"/>
  <c r="S289" i="20"/>
  <c r="AC289" i="20" s="1"/>
  <c r="AB289" i="20"/>
  <c r="V289" i="20" s="1"/>
  <c r="U289" i="20" s="1"/>
  <c r="T289" i="20" s="1"/>
  <c r="S178" i="20"/>
  <c r="AC178" i="20" s="1"/>
  <c r="AB178" i="20"/>
  <c r="V178" i="20" s="1"/>
  <c r="U178" i="20" s="1"/>
  <c r="T178" i="20" s="1"/>
  <c r="S301" i="20"/>
  <c r="AC301" i="20" s="1"/>
  <c r="AB301" i="20"/>
  <c r="V301" i="20" s="1"/>
  <c r="U301" i="20" s="1"/>
  <c r="T301" i="20" s="1"/>
  <c r="S37" i="20"/>
  <c r="AC37" i="20" s="1"/>
  <c r="AB37" i="20"/>
  <c r="V37" i="20" s="1"/>
  <c r="U37" i="20" s="1"/>
  <c r="T37" i="20" s="1"/>
  <c r="S133" i="20"/>
  <c r="AC133" i="20" s="1"/>
  <c r="AB133" i="20"/>
  <c r="V133" i="20" s="1"/>
  <c r="U133" i="20" s="1"/>
  <c r="T133" i="20" s="1"/>
  <c r="S255" i="20"/>
  <c r="AC255" i="20" s="1"/>
  <c r="AB255" i="20"/>
  <c r="S170" i="20"/>
  <c r="AC170" i="20" s="1"/>
  <c r="AB170" i="20"/>
  <c r="S283" i="20"/>
  <c r="AC283" i="20" s="1"/>
  <c r="AB283" i="20"/>
  <c r="V283" i="20" s="1"/>
  <c r="U283" i="20" s="1"/>
  <c r="T283" i="20" s="1"/>
  <c r="S88" i="20"/>
  <c r="AC88" i="20" s="1"/>
  <c r="AB88" i="20"/>
  <c r="S43" i="20"/>
  <c r="AC43" i="20" s="1"/>
  <c r="AB43" i="20"/>
  <c r="V43" i="20" s="1"/>
  <c r="U43" i="20" s="1"/>
  <c r="T43" i="20" s="1"/>
  <c r="S285" i="20"/>
  <c r="AC285" i="20" s="1"/>
  <c r="AB285" i="20"/>
  <c r="V285" i="20" s="1"/>
  <c r="U285" i="20" s="1"/>
  <c r="T285" i="20" s="1"/>
  <c r="S205" i="20"/>
  <c r="AC205" i="20" s="1"/>
  <c r="AB205" i="20"/>
  <c r="V205" i="20" s="1"/>
  <c r="U205" i="20" s="1"/>
  <c r="T205" i="20" s="1"/>
  <c r="S18" i="20"/>
  <c r="AC18" i="20" s="1"/>
  <c r="AB18" i="20"/>
  <c r="V18" i="20" s="1"/>
  <c r="U18" i="20" s="1"/>
  <c r="T18" i="20" s="1"/>
  <c r="S252" i="20"/>
  <c r="AC252" i="20" s="1"/>
  <c r="AB252" i="20"/>
  <c r="V252" i="20" s="1"/>
  <c r="U252" i="20" s="1"/>
  <c r="T252" i="20" s="1"/>
  <c r="S160" i="20"/>
  <c r="AC160" i="20" s="1"/>
  <c r="AB160" i="20"/>
  <c r="V160" i="20" s="1"/>
  <c r="U160" i="20" s="1"/>
  <c r="T160" i="20" s="1"/>
  <c r="S39" i="20"/>
  <c r="AC39" i="20" s="1"/>
  <c r="AB39" i="20"/>
  <c r="V39" i="20" s="1"/>
  <c r="U39" i="20" s="1"/>
  <c r="T39" i="20" s="1"/>
  <c r="S127" i="20"/>
  <c r="AC127" i="20" s="1"/>
  <c r="AB127" i="20"/>
  <c r="V127" i="20" s="1"/>
  <c r="U127" i="20" s="1"/>
  <c r="T127" i="20" s="1"/>
  <c r="S31" i="20"/>
  <c r="AC31" i="20" s="1"/>
  <c r="AB31" i="20"/>
  <c r="V31" i="20" s="1"/>
  <c r="U31" i="20" s="1"/>
  <c r="T31" i="20" s="1"/>
  <c r="S277" i="20"/>
  <c r="AC277" i="20" s="1"/>
  <c r="AB277" i="20"/>
  <c r="V277" i="20" s="1"/>
  <c r="U277" i="20" s="1"/>
  <c r="T277" i="20" s="1"/>
  <c r="S208" i="20"/>
  <c r="AC208" i="20" s="1"/>
  <c r="AB208" i="20"/>
  <c r="V208" i="20" s="1"/>
  <c r="U208" i="20" s="1"/>
  <c r="T208" i="20" s="1"/>
  <c r="S40" i="20"/>
  <c r="AC40" i="20" s="1"/>
  <c r="AB40" i="20"/>
  <c r="S194" i="20"/>
  <c r="AC194" i="20" s="1"/>
  <c r="AB194" i="20"/>
  <c r="V194" i="20" s="1"/>
  <c r="U194" i="20" s="1"/>
  <c r="T194" i="20" s="1"/>
  <c r="S253" i="20"/>
  <c r="AC253" i="20" s="1"/>
  <c r="AB253" i="20"/>
  <c r="S173" i="20"/>
  <c r="AC173" i="20" s="1"/>
  <c r="AB173" i="20"/>
  <c r="V173" i="20" s="1"/>
  <c r="U173" i="20" s="1"/>
  <c r="T173" i="20" s="1"/>
  <c r="S81" i="20"/>
  <c r="AC81" i="20" s="1"/>
  <c r="AB81" i="20"/>
  <c r="V81" i="20" s="1"/>
  <c r="U81" i="20" s="1"/>
  <c r="T81" i="20" s="1"/>
  <c r="S284" i="20"/>
  <c r="AC284" i="20" s="1"/>
  <c r="AB284" i="20"/>
  <c r="S120" i="20"/>
  <c r="AC120" i="20" s="1"/>
  <c r="AB120" i="20"/>
  <c r="V120" i="20" s="1"/>
  <c r="U120" i="20" s="1"/>
  <c r="T120" i="20" s="1"/>
  <c r="S57" i="20"/>
  <c r="AC57" i="20" s="1"/>
  <c r="AB57" i="20"/>
  <c r="V57" i="20" s="1"/>
  <c r="U57" i="20" s="1"/>
  <c r="T57" i="20" s="1"/>
  <c r="S41" i="20"/>
  <c r="AC41" i="20" s="1"/>
  <c r="AB41" i="20"/>
  <c r="V41" i="20" s="1"/>
  <c r="U41" i="20" s="1"/>
  <c r="T41" i="20" s="1"/>
  <c r="S141" i="20"/>
  <c r="AC141" i="20" s="1"/>
  <c r="AB141" i="20"/>
  <c r="V141" i="20" s="1"/>
  <c r="U141" i="20" s="1"/>
  <c r="T141" i="20" s="1"/>
  <c r="S96" i="20"/>
  <c r="AC96" i="20" s="1"/>
  <c r="AB96" i="20"/>
  <c r="V96" i="20" s="1"/>
  <c r="U96" i="20" s="1"/>
  <c r="T96" i="20" s="1"/>
  <c r="S82" i="20"/>
  <c r="AC82" i="20" s="1"/>
  <c r="AB82" i="20"/>
  <c r="V82" i="20" s="1"/>
  <c r="U82" i="20" s="1"/>
  <c r="T82" i="20" s="1"/>
  <c r="S300" i="20"/>
  <c r="AC300" i="20" s="1"/>
  <c r="AB300" i="20"/>
  <c r="V300" i="20" s="1"/>
  <c r="U300" i="20" s="1"/>
  <c r="T300" i="20" s="1"/>
  <c r="S223" i="20"/>
  <c r="AC223" i="20" s="1"/>
  <c r="AB223" i="20"/>
  <c r="V223" i="20" s="1"/>
  <c r="U223" i="20" s="1"/>
  <c r="T223" i="20" s="1"/>
  <c r="S175" i="20"/>
  <c r="AC175" i="20" s="1"/>
  <c r="AB175" i="20"/>
  <c r="V175" i="20" s="1"/>
  <c r="U175" i="20" s="1"/>
  <c r="T175" i="20" s="1"/>
  <c r="S68" i="20"/>
  <c r="AC68" i="20" s="1"/>
  <c r="AB68" i="20"/>
  <c r="V68" i="20" s="1"/>
  <c r="U68" i="20" s="1"/>
  <c r="T68" i="20" s="1"/>
  <c r="S55" i="20"/>
  <c r="AC55" i="20" s="1"/>
  <c r="AB55" i="20"/>
  <c r="V55" i="20" s="1"/>
  <c r="U55" i="20" s="1"/>
  <c r="T55" i="20" s="1"/>
  <c r="S217" i="20"/>
  <c r="AC217" i="20" s="1"/>
  <c r="AB217" i="20"/>
  <c r="S167" i="20"/>
  <c r="AC167" i="20" s="1"/>
  <c r="AB167" i="20"/>
  <c r="V167" i="20" s="1"/>
  <c r="U167" i="20" s="1"/>
  <c r="T167" i="20" s="1"/>
  <c r="S74" i="20"/>
  <c r="AC74" i="20" s="1"/>
  <c r="AB74" i="20"/>
  <c r="V74" i="20" s="1"/>
  <c r="U74" i="20" s="1"/>
  <c r="T74" i="20" s="1"/>
  <c r="S95" i="20"/>
  <c r="AC95" i="20" s="1"/>
  <c r="AB95" i="20"/>
  <c r="V95" i="20" s="1"/>
  <c r="U95" i="20" s="1"/>
  <c r="T95" i="20" s="1"/>
  <c r="S147" i="20"/>
  <c r="AC147" i="20" s="1"/>
  <c r="AB147" i="20"/>
  <c r="S14" i="20"/>
  <c r="AC14" i="20" s="1"/>
  <c r="AB14" i="20"/>
  <c r="V14" i="20" s="1"/>
  <c r="U14" i="20" s="1"/>
  <c r="T14" i="20" s="1"/>
  <c r="S177" i="20"/>
  <c r="AC177" i="20" s="1"/>
  <c r="AB177" i="20"/>
  <c r="V177" i="20" s="1"/>
  <c r="U177" i="20" s="1"/>
  <c r="T177" i="20" s="1"/>
  <c r="S260" i="20"/>
  <c r="AC260" i="20" s="1"/>
  <c r="AB260" i="20"/>
  <c r="V260" i="20" s="1"/>
  <c r="U260" i="20" s="1"/>
  <c r="T260" i="20" s="1"/>
  <c r="S228" i="20"/>
  <c r="AC228" i="20" s="1"/>
  <c r="AB228" i="20"/>
  <c r="V228" i="20" s="1"/>
  <c r="U228" i="20" s="1"/>
  <c r="T228" i="20" s="1"/>
  <c r="E11" i="29"/>
  <c r="J6" i="29"/>
  <c r="J7" i="29"/>
  <c r="S16" i="20" l="1"/>
  <c r="AC16" i="20" s="1"/>
  <c r="AB16" i="20"/>
  <c r="V16" i="20" s="1"/>
  <c r="U16" i="20" s="1"/>
  <c r="T16" i="20" s="1"/>
  <c r="S7" i="20"/>
  <c r="AC7" i="20" s="1"/>
  <c r="AB7" i="20"/>
  <c r="V7" i="20" s="1"/>
  <c r="U7" i="20" s="1"/>
  <c r="T7" i="20" s="1"/>
  <c r="S6" i="20"/>
  <c r="AB6" i="20"/>
  <c r="V6" i="20" s="1"/>
  <c r="D29" i="29"/>
  <c r="D23" i="29"/>
  <c r="M27" i="29"/>
  <c r="O27" i="29" s="1"/>
  <c r="D27" i="29"/>
  <c r="D28" i="29"/>
  <c r="D22" i="29"/>
  <c r="D17" i="29"/>
  <c r="D13" i="29"/>
  <c r="M20" i="29"/>
  <c r="O20" i="29" s="1"/>
  <c r="M28" i="29"/>
  <c r="O28" i="29" s="1"/>
  <c r="M24" i="29"/>
  <c r="O24" i="29" s="1"/>
  <c r="AC6" i="20" l="1"/>
  <c r="U6" i="20"/>
  <c r="J16" i="29"/>
  <c r="N24" i="29"/>
  <c r="N28" i="29"/>
  <c r="N20" i="29"/>
  <c r="N27" i="29"/>
  <c r="M21" i="29"/>
  <c r="O21" i="29" s="1"/>
  <c r="M23" i="29"/>
  <c r="O23" i="29" s="1"/>
  <c r="M29" i="29"/>
  <c r="O29" i="29" s="1"/>
  <c r="M31" i="29"/>
  <c r="O31" i="29" s="1"/>
  <c r="M22" i="29"/>
  <c r="O22" i="29" s="1"/>
  <c r="M14" i="29"/>
  <c r="M17" i="29"/>
  <c r="M26" i="29"/>
  <c r="O26" i="29" s="1"/>
  <c r="D26" i="29"/>
  <c r="M30" i="29"/>
  <c r="O30" i="29" s="1"/>
  <c r="D30" i="29"/>
  <c r="D31" i="29"/>
  <c r="M15" i="29"/>
  <c r="D24" i="29"/>
  <c r="G11" i="29"/>
  <c r="M19" i="29"/>
  <c r="O19" i="29" s="1"/>
  <c r="D19" i="29"/>
  <c r="M13" i="29"/>
  <c r="D15" i="29"/>
  <c r="D20" i="29"/>
  <c r="D14" i="29"/>
  <c r="D21" i="29"/>
  <c r="J5" i="29" l="1"/>
  <c r="J4" i="29"/>
  <c r="T6" i="20"/>
  <c r="G16" i="29" s="1"/>
  <c r="M16" i="29" s="1"/>
  <c r="O16" i="29" s="1"/>
  <c r="E16" i="29"/>
  <c r="D16" i="29" s="1"/>
  <c r="N19" i="29"/>
  <c r="N31" i="29"/>
  <c r="N23" i="29"/>
  <c r="N30" i="29"/>
  <c r="N26" i="29"/>
  <c r="N22" i="29"/>
  <c r="N29" i="29"/>
  <c r="N21" i="29"/>
  <c r="N13" i="29"/>
  <c r="O13" i="29"/>
  <c r="N15" i="29"/>
  <c r="O15" i="29"/>
  <c r="D12" i="29"/>
  <c r="N17" i="29"/>
  <c r="O17" i="29"/>
  <c r="O14" i="29"/>
  <c r="N14" i="29"/>
  <c r="G7" i="29"/>
  <c r="M25" i="29"/>
  <c r="O25" i="29" s="1"/>
  <c r="M11" i="29"/>
  <c r="D25" i="29"/>
  <c r="D7" i="29" s="1"/>
  <c r="E7" i="29"/>
  <c r="M12" i="29"/>
  <c r="N16" i="29" l="1"/>
  <c r="E4" i="29"/>
  <c r="O7" i="29"/>
  <c r="N25" i="29"/>
  <c r="N7" i="29" s="1"/>
  <c r="O11" i="29"/>
  <c r="N11" i="29"/>
  <c r="M5" i="29"/>
  <c r="O12" i="29"/>
  <c r="N12" i="29"/>
  <c r="G4" i="29"/>
  <c r="D18" i="29"/>
  <c r="D6" i="29" s="1"/>
  <c r="E6" i="29"/>
  <c r="M7" i="29"/>
  <c r="G6" i="29"/>
  <c r="M18" i="29"/>
  <c r="O18" i="29" s="1"/>
  <c r="D11" i="29"/>
  <c r="E5" i="29"/>
  <c r="G5" i="29"/>
  <c r="P22" i="29"/>
  <c r="P29" i="29"/>
  <c r="P20" i="29"/>
  <c r="P16" i="29"/>
  <c r="P14" i="29"/>
  <c r="P31" i="29"/>
  <c r="P21" i="29"/>
  <c r="P23" i="29"/>
  <c r="P24" i="29"/>
  <c r="P13" i="29"/>
  <c r="P28" i="29"/>
  <c r="P30" i="29"/>
  <c r="P17" i="29"/>
  <c r="P15" i="29"/>
  <c r="P27" i="29"/>
  <c r="M4" i="29" l="1"/>
  <c r="O6" i="29"/>
  <c r="N18" i="29"/>
  <c r="N6" i="29" s="1"/>
  <c r="N5" i="29"/>
  <c r="P11" i="29"/>
  <c r="O5" i="29"/>
  <c r="D5" i="29"/>
  <c r="D4" i="29"/>
  <c r="M6" i="29"/>
  <c r="P26" i="29"/>
  <c r="P19" i="29"/>
  <c r="P12" i="29"/>
  <c r="N4" i="29" l="1"/>
  <c r="O4" i="29"/>
  <c r="P5" i="29"/>
  <c r="P18" i="29"/>
  <c r="P6" i="29" s="1"/>
  <c r="P25" i="29"/>
  <c r="P7" i="29" s="1"/>
  <c r="P4" i="29" l="1"/>
</calcChain>
</file>

<file path=xl/sharedStrings.xml><?xml version="1.0" encoding="utf-8"?>
<sst xmlns="http://schemas.openxmlformats.org/spreadsheetml/2006/main" count="296" uniqueCount="212">
  <si>
    <t>Firma:</t>
  </si>
  <si>
    <t>Betriebsnummer:</t>
  </si>
  <si>
    <t>Geschäfts- oder Firmenwert</t>
  </si>
  <si>
    <t>Erläuterung</t>
  </si>
  <si>
    <t>Kürzungen</t>
  </si>
  <si>
    <t>Selbst geschaffene gewerbliche Schutzrechte und ähnliche Rechte und Werte</t>
  </si>
  <si>
    <t>entgeltlich erworbene Konzessionen, gewerbliche Schutzrechte und ähnliche Rechte und Werte sowie Lizenzen an solchen Rechten und Werten</t>
  </si>
  <si>
    <t>Netznummer:</t>
  </si>
  <si>
    <t>Summe</t>
  </si>
  <si>
    <t>Anlagengruppe</t>
  </si>
  <si>
    <t>Hinzurechnungen</t>
  </si>
  <si>
    <t>Betriebsgebäude</t>
  </si>
  <si>
    <t>I. Angaben zum Netzbetreiber</t>
  </si>
  <si>
    <t>Anlagengruppen</t>
  </si>
  <si>
    <t>Jahre</t>
  </si>
  <si>
    <t>Grundstücksanlagen, Bauten für Transportwesen</t>
  </si>
  <si>
    <t>Verwaltungsgebäude</t>
  </si>
  <si>
    <t>Geschäftsausstattung (ohne EDV, Werkzeuge/Geräte); Vermittlungseinrichtungen</t>
  </si>
  <si>
    <t>Lagereinrichtung</t>
  </si>
  <si>
    <t>Hardware</t>
  </si>
  <si>
    <t>Software</t>
  </si>
  <si>
    <t>Leichtfahrzeuge</t>
  </si>
  <si>
    <t>Schwerfahrzeuge</t>
  </si>
  <si>
    <t>Angaben zur Anlage/Anlagengruppe</t>
  </si>
  <si>
    <t>Zugangsjahr</t>
  </si>
  <si>
    <t>Vermögensgegenstand</t>
  </si>
  <si>
    <t>geleistete Anzahlungen auf immaterielle Vermögensgegenstände</t>
  </si>
  <si>
    <t>geleistete Anzahlungen und Anlagen im Bau des Sachanlagevermögens</t>
  </si>
  <si>
    <t>Nutzungsdauer (handelsrechtlich)</t>
  </si>
  <si>
    <t>WAV-Positionen</t>
  </si>
  <si>
    <t>Unterer Rand</t>
  </si>
  <si>
    <t>Oberer Rand</t>
  </si>
  <si>
    <t>bitte wählen</t>
  </si>
  <si>
    <t>kalkulatorische Abschreibungen</t>
  </si>
  <si>
    <t>kalkulatorische Gewerbesteuer</t>
  </si>
  <si>
    <t>Restwerte zum 31.12.</t>
  </si>
  <si>
    <t>kalkulatorische Verzinsungsbasis</t>
  </si>
  <si>
    <t>Zu berücksichtigende Werte</t>
  </si>
  <si>
    <t>EK-Zins</t>
  </si>
  <si>
    <t>nach § 7 Abs. 6 NEV</t>
  </si>
  <si>
    <t>nach § 7 Abs. 7 NEV</t>
  </si>
  <si>
    <t>gewichtet</t>
  </si>
  <si>
    <t>kalkulatorische Verzinsung</t>
  </si>
  <si>
    <t>Angaben zu den (erwarteten) Anschaffungs- und Herstellungskosten</t>
  </si>
  <si>
    <t>Angaben zu den (erwarteten) bilanziellen Wertansätzen</t>
  </si>
  <si>
    <t>Investitionsjahre</t>
  </si>
  <si>
    <t>Zeitreihe_1</t>
  </si>
  <si>
    <t>Zeitreihe_2</t>
  </si>
  <si>
    <t>Erhebungsbogen für Stromnetzbetreiber nach § 10a ARegV</t>
  </si>
  <si>
    <t>NetzID</t>
  </si>
  <si>
    <t>Kabel 220 kV</t>
  </si>
  <si>
    <t>Kabel 110 kV</t>
  </si>
  <si>
    <t>Kabel Mittelspannungsnetz</t>
  </si>
  <si>
    <t>Kabel 1 kV</t>
  </si>
  <si>
    <t>Kabel Abnehmeranschlüsse</t>
  </si>
  <si>
    <t>Freileitungen 110-380kV</t>
  </si>
  <si>
    <t>Freileitungen Mittelspannungsnetz</t>
  </si>
  <si>
    <t>Freileitungen 1 kV</t>
  </si>
  <si>
    <t>Freileitungen Abnehmeranschlüsse</t>
  </si>
  <si>
    <t>Stationseinrichtungen und Hilfsanlagen inklusive Trafo und Schalter</t>
  </si>
  <si>
    <t>Schutz-, Mess- und Überspannungsschutzeinrichtungen, Fernsteuer-, Fernmelde-, Fernmess- und Automatikanlagen sowie Rundsteuerungsanlagen einschließlich Kopplungs-, Trafo- und Schaltanlagen</t>
  </si>
  <si>
    <t>Sonstiges</t>
  </si>
  <si>
    <t>380/220/110/30/10 kV-Stationen</t>
  </si>
  <si>
    <t>Hauptverteilerstationen</t>
  </si>
  <si>
    <t>Ortsnetzstationen</t>
  </si>
  <si>
    <t>Kundenstationen</t>
  </si>
  <si>
    <t>Stationsgebäude</t>
  </si>
  <si>
    <t>Allgemeine Stationseinrichtungen, Hilfsanlagen</t>
  </si>
  <si>
    <t>ortsfeste Hebezeuge und Lastenaufzüge einschließlich Laufschienen, Außenbeleuchtung in Umspann- und Schaltanlagen</t>
  </si>
  <si>
    <t>Schalteinrichtungen</t>
  </si>
  <si>
    <t>Rundsteuer-, Fernsteuer-, Fernmelde-, Fernmess-, Automatikanlagen, Strom- und Spannungswandler, Netzschutzeinrichtungen</t>
  </si>
  <si>
    <t>Ortsnetz-Transformatoren, Kabelverteilerschränke</t>
  </si>
  <si>
    <t>Zähler, Messeinrichtungen, Uhren, TFR-Empfänger</t>
  </si>
  <si>
    <t>Telefonleitungen</t>
  </si>
  <si>
    <t>Fahrbare Stromaggregate</t>
  </si>
  <si>
    <t>Werkzeuge/ Geräte</t>
  </si>
  <si>
    <t>moderne Messeinrichtungen</t>
  </si>
  <si>
    <t>Smart-Meter-Gateway</t>
  </si>
  <si>
    <t>Netzbezeichnung</t>
  </si>
  <si>
    <t>Sachanlage-vermögen</t>
  </si>
  <si>
    <t>BKZ/NAKB</t>
  </si>
  <si>
    <t>davon Sachanlage-vermögen</t>
  </si>
  <si>
    <t>Kategorie</t>
  </si>
  <si>
    <t>III. Informationen über Netzeigentümer / Verpächter / Netzveränderungen / Investmaßnahmen</t>
  </si>
  <si>
    <t>Übersicht Tabellenblätter</t>
  </si>
  <si>
    <t>A_Stammdaten</t>
  </si>
  <si>
    <t>B_KKAuf</t>
  </si>
  <si>
    <t>D_SAV</t>
  </si>
  <si>
    <t>Allgemeine Hinweise zum Erhebungsbogen</t>
  </si>
  <si>
    <t>Die Zellen des Erhebungsbogens sind farblich markiert:</t>
  </si>
  <si>
    <t>keine Eingabe</t>
  </si>
  <si>
    <t>Eingabe erwartet</t>
  </si>
  <si>
    <r>
      <t>Betriebsnummer:</t>
    </r>
    <r>
      <rPr>
        <sz val="10"/>
        <rFont val="Arial"/>
        <family val="2"/>
      </rPr>
      <t xml:space="preserve"> Hier ist die von der Bundesnetzagentur dem Stromnetzbetreiber zugewiesene aktuelle Betriebsnummer einzutragen.</t>
    </r>
  </si>
  <si>
    <r>
      <t xml:space="preserve">Netznummer: </t>
    </r>
    <r>
      <rPr>
        <sz val="10"/>
        <rFont val="Arial"/>
        <family val="2"/>
      </rPr>
      <t>Hier ist die jeweilige von der Bundesnetzagentur zugeordnete Netznummer einzutragen.</t>
    </r>
  </si>
  <si>
    <t>In dieser Tabelle werden die Ergebnisse der eingetragenen Werte zusammengefasst und der Kapitalkostenaufschlag ermittelt.</t>
  </si>
  <si>
    <r>
      <t>Anlagengruppe:</t>
    </r>
    <r>
      <rPr>
        <sz val="10"/>
        <rFont val="Arial"/>
        <family val="2"/>
      </rPr>
      <t xml:space="preserve"> Wählen Sie die Anlagengruppe aus der Auswahlliste aus.</t>
    </r>
  </si>
  <si>
    <r>
      <t>Hinzurechnungen:</t>
    </r>
    <r>
      <rPr>
        <sz val="10"/>
        <rFont val="Arial"/>
        <family val="2"/>
      </rPr>
      <t xml:space="preserve"> Die Spalte ist für Hinzurechnungen vorgesehen.</t>
    </r>
  </si>
  <si>
    <r>
      <t>Kürzungen:</t>
    </r>
    <r>
      <rPr>
        <sz val="10"/>
        <rFont val="Arial"/>
        <family val="2"/>
      </rPr>
      <t xml:space="preserve"> Die Spalte ist für Kürzungen vorgesehen.</t>
    </r>
  </si>
  <si>
    <r>
      <t>Anschaffungsjahr:</t>
    </r>
    <r>
      <rPr>
        <sz val="10"/>
        <rFont val="Arial"/>
        <family val="2"/>
      </rPr>
      <t xml:space="preserve"> Wählen Sie das Anschaffungsjahr aus der Auswahlliste aus.</t>
    </r>
  </si>
  <si>
    <t>Zur Berücksichtigung des weiteren Anlagevermögens besteht in dieser Tabelle die Möglichkeit.</t>
  </si>
  <si>
    <r>
      <t>Abschreibung 20xx:</t>
    </r>
    <r>
      <rPr>
        <sz val="10"/>
        <rFont val="Arial"/>
        <family val="2"/>
      </rPr>
      <t xml:space="preserve"> Es ist die Abschreibung des Jahres anzugeben.</t>
    </r>
  </si>
  <si>
    <r>
      <t>handelsrechtlicher Wertansatz zum 01.01.20xx:</t>
    </r>
    <r>
      <rPr>
        <sz val="10"/>
        <rFont val="Arial"/>
        <family val="2"/>
      </rPr>
      <t xml:space="preserve"> Es ist der handelsrechtliche Wertansatz zum 01.01. des Jahres für den Vermögensgegenstand anzugeben.</t>
    </r>
  </si>
  <si>
    <r>
      <t>handelsrechtlicher Wertansatz zum 31.12.20xx:</t>
    </r>
    <r>
      <rPr>
        <sz val="10"/>
        <rFont val="Arial"/>
        <family val="2"/>
      </rPr>
      <t xml:space="preserve"> Es ist der handelsrechtliche Wertansatz zum 01.01. des Jahres für den Vermögensgegenstand anzugeben.</t>
    </r>
  </si>
  <si>
    <r>
      <t>Zugangsjahr:</t>
    </r>
    <r>
      <rPr>
        <sz val="10"/>
        <rFont val="Arial"/>
        <family val="2"/>
      </rPr>
      <t xml:space="preserve"> Wählen Sie das Zugangsjahr aus der Auswahlliste aus.</t>
    </r>
  </si>
  <si>
    <t>Allgemeine Daten zum Netzbetreiber sowie den betriebenen Netzteilen werden in diesem Tabellenblatt abgefragt.</t>
  </si>
  <si>
    <r>
      <t>Firma:</t>
    </r>
    <r>
      <rPr>
        <sz val="10"/>
        <rFont val="Arial"/>
        <family val="2"/>
      </rPr>
      <t xml:space="preserve"> Hier ist der aktuell im Handelsregister eingetragene Name des Stromnetzbetreibers einzutragen.</t>
    </r>
  </si>
  <si>
    <r>
      <t>NetzID:</t>
    </r>
    <r>
      <rPr>
        <sz val="10"/>
        <rFont val="Arial"/>
        <family val="2"/>
      </rPr>
      <t xml:space="preserve"> Wählen Sie die NetzID aus der Auswahlliste aus. Die Auswahlliste besteht aus den Angaben in dem Tabellenblatt "A_Stammdaten".</t>
    </r>
  </si>
  <si>
    <t>Das Tabellenblatt dient der Eingabe der Anschaffungs- und Herstellungskosten je Anschaffungsjahr, Anlagengruppe und NetzID.</t>
  </si>
  <si>
    <t>Kategorie_2</t>
  </si>
  <si>
    <t>Netzanschlusskostenbeiträge</t>
  </si>
  <si>
    <t>Baukostenzuschüsse</t>
  </si>
  <si>
    <t>SoPo Investitionszuschüsse</t>
  </si>
  <si>
    <t>Grundstücke</t>
  </si>
  <si>
    <t>grundstücksgleiche Rechte</t>
  </si>
  <si>
    <t xml:space="preserve">Formel vorgegeben, kann überschrieben werden </t>
  </si>
  <si>
    <r>
      <t>Kürzungen / Abgänge:</t>
    </r>
    <r>
      <rPr>
        <sz val="10"/>
        <rFont val="Arial"/>
        <family val="2"/>
      </rPr>
      <t xml:space="preserve"> Die Spalte ist für Kürzungen sowie nachträgliche Abgänge in Folgejahren vorgesehen.</t>
    </r>
  </si>
  <si>
    <t>Kürzungen / Abgänge</t>
  </si>
  <si>
    <r>
      <t>Kategorie:</t>
    </r>
    <r>
      <rPr>
        <sz val="10"/>
        <rFont val="Arial"/>
        <family val="2"/>
      </rPr>
      <t xml:space="preserve"> Wählen Sie die zu erfassende Kategorie (Baukostenzuschüsse, Netzanschlusskostenbeiträge oder SoPo Investitionszuschüsse) aus der Auswahlliste aus.</t>
    </r>
  </si>
  <si>
    <t>Das Tabellenblatt dient der Hinterlegung der Angaben zum Baukostenzuschuss, den Netzanschlussbeiträgen sowie dem Sonderposten Investitionszuschüsse. Dabei erfolgt grundlegend eine passivische Absetzung über 20 Jahre.</t>
  </si>
  <si>
    <r>
      <t xml:space="preserve">Antragsjahr/Kapitalkostenaufschlag für die Erlösobergrenze: </t>
    </r>
    <r>
      <rPr>
        <sz val="10"/>
        <rFont val="Arial"/>
        <family val="2"/>
      </rPr>
      <t>Hier ist das Jahr, für welches der Antrag auf Kapitalkostenaufschlag gestellt wird, einzutragen.</t>
    </r>
  </si>
  <si>
    <r>
      <t>NetzID:</t>
    </r>
    <r>
      <rPr>
        <sz val="10"/>
        <rFont val="Arial"/>
        <family val="2"/>
      </rPr>
      <t xml:space="preserve"> Die einzutragende NetzID dient als eindeutige Bezeichnung eines Netzteiles. Diese NetzID muss mit der NetzID des Netzbereiches aus der Kostenprüfung des zu Grunde liegenden Basisjahres übereinstimmen, dem das Anlagengut zugeordnet wurde.  
</t>
    </r>
  </si>
  <si>
    <t>E_Erläuterung</t>
  </si>
  <si>
    <t>Jahr</t>
  </si>
  <si>
    <t>Kapitalkosten-aufschlag</t>
  </si>
  <si>
    <r>
      <t>Netzbezeichnung:</t>
    </r>
    <r>
      <rPr>
        <sz val="10"/>
        <rFont val="Arial"/>
        <family val="2"/>
      </rPr>
      <t xml:space="preserve"> Nähere Erläuterung des Netzteiles. Beim Netz mit der NetzID=1 handelt es sich stets um das originäre Netz des Netzbetreibers. Das originäre Netz steht im Eigentum des Netzbetreibers. Bestehende Pachtnetze bzw. Netzteile die seit dem letzten Basisjahr durch Netzkauf, Einbringung, Fusion oder vergleichbare Vorgänge zugegangen sind, sind gesondert anzugeben. </t>
    </r>
  </si>
  <si>
    <t>Konzessionen, gewerbliche Schutzrechte und ähnliche Rechte und Werte sowie Lizenzen an solchen Rechten und Werten</t>
  </si>
  <si>
    <t>geleistete Anzahlungen</t>
  </si>
  <si>
    <t>Grundstücke, grundstücksgleiche Rechte und Bauten einschließlich der Bauten auf fremden Grundstücken</t>
  </si>
  <si>
    <t>technische Anlagen und Maschinen</t>
  </si>
  <si>
    <t>andere Anlagen, Betriebs- und Geschäftsausstattung</t>
  </si>
  <si>
    <t>geleistete Anzahlungen und Anlagen im Bau</t>
  </si>
  <si>
    <t>SAV</t>
  </si>
  <si>
    <t>D4.Zuordnung</t>
  </si>
  <si>
    <t>nicht im KKAuf verwendet</t>
  </si>
  <si>
    <r>
      <t>GewSt-Hebesatz (Basisjahr 2021):</t>
    </r>
    <r>
      <rPr>
        <sz val="10"/>
        <rFont val="Arial"/>
        <family val="2"/>
      </rPr>
      <t xml:space="preserve"> Es ist der Gewerbesteuerhebesatz des Basisjahres 2021 anzugeben, der in der Kostenprüfung verwendet wurde.</t>
    </r>
  </si>
  <si>
    <t>Historische AKHK, der Investitionen seit dem 01.01.2022: Tragen Sie die AKHK der Investitionen seit dem 01.01.2022 ein.</t>
  </si>
  <si>
    <t>Angaben zu den Nutzungsdauern (ND)</t>
  </si>
  <si>
    <t>ND 
Unterer Rand</t>
  </si>
  <si>
    <t>ND
Oberer
Rand</t>
  </si>
  <si>
    <t>AJ</t>
  </si>
  <si>
    <r>
      <t>Anschaffungsjahr (AJ):</t>
    </r>
    <r>
      <rPr>
        <sz val="10"/>
        <rFont val="Arial"/>
        <family val="2"/>
      </rPr>
      <t xml:space="preserve"> Wählen Sie das Anschaffungsjahr aus der Auswahlliste aus.</t>
    </r>
  </si>
  <si>
    <r>
      <t>Nutzungsdauer (ND) (handelsrechtlich):</t>
    </r>
    <r>
      <rPr>
        <sz val="10"/>
        <rFont val="Arial"/>
        <family val="2"/>
      </rPr>
      <t xml:space="preserve"> Die handelsrechtliche Nutzungsdauer des Vermögensgegenstandes ist anzugeben.</t>
    </r>
  </si>
  <si>
    <t xml:space="preserve">II. Informationen über Netzeigentümer / Verpächter / Netzveränderungen </t>
  </si>
  <si>
    <t>D2_BKZ_NAKB_SoPo</t>
  </si>
  <si>
    <t>D3_WAV</t>
  </si>
  <si>
    <t>WAV</t>
  </si>
  <si>
    <r>
      <rPr>
        <b/>
        <u/>
        <sz val="11"/>
        <color rgb="FFFF0000"/>
        <rFont val="Calibri"/>
        <family val="2"/>
        <scheme val="minor"/>
      </rPr>
      <t>davon</t>
    </r>
    <r>
      <rPr>
        <sz val="11"/>
        <rFont val="Calibri"/>
        <family val="2"/>
        <scheme val="minor"/>
      </rPr>
      <t xml:space="preserve">
Zugänge auf Grund von Netzübergängen nach Basisjahr</t>
    </r>
  </si>
  <si>
    <r>
      <rPr>
        <b/>
        <u/>
        <sz val="11"/>
        <color rgb="FFFF0000"/>
        <rFont val="Calibri"/>
        <family val="2"/>
        <scheme val="minor"/>
      </rPr>
      <t xml:space="preserve">davon </t>
    </r>
    <r>
      <rPr>
        <sz val="11"/>
        <rFont val="Calibri"/>
        <family val="2"/>
        <scheme val="minor"/>
      </rPr>
      <t xml:space="preserve">
Kürzungen aufgrund von 
 modernen Messeinrichtungen und/oder intelligente Messsysteme</t>
    </r>
  </si>
  <si>
    <t>D Sachanlagevermögen (für Zugänge ab 2022)</t>
  </si>
  <si>
    <t>D2 Auflösung von Baukostenzuschüssen/Netzanschlusskostenbeiträgen und SoPo Investitionszuschüsse in Verbindung mit der StromNEV  (für Zugänge ab 2022)</t>
  </si>
  <si>
    <t>Zugänge im Zugangsjahr</t>
  </si>
  <si>
    <t>D3 Weiteres Anlagevermögen (für Zugänge ab 2022)</t>
  </si>
  <si>
    <t>Kürzungen/
Abgänge</t>
  </si>
  <si>
    <r>
      <rPr>
        <b/>
        <u/>
        <sz val="11"/>
        <color rgb="FFFF0000"/>
        <rFont val="Calibri"/>
        <family val="2"/>
        <scheme val="minor"/>
      </rPr>
      <t>davon</t>
    </r>
    <r>
      <rPr>
        <sz val="11"/>
        <rFont val="Calibri"/>
        <family val="2"/>
        <scheme val="minor"/>
      </rPr>
      <t xml:space="preserve">
Abgänge auf Grund von Netzübergängen nach dem Basisjahr</t>
    </r>
  </si>
  <si>
    <t>E Erläuterung</t>
  </si>
  <si>
    <t>Erwartete historische AKHK im Anschaffungsjahr [negativ= Netzabgang]: Tragen Sie die erwarteten AKHK ein. Sofern es sich bei dem Netzteil um einen Netzabgang handelt, sind die Werte als negative Werte einzutragen. Hierbei sind lediglich die AKHK nach dem Basisjahr (2021) einzutragen.</t>
  </si>
  <si>
    <r>
      <t>Nutzungsdauern:</t>
    </r>
    <r>
      <rPr>
        <sz val="10"/>
        <rFont val="Arial"/>
        <family val="2"/>
      </rPr>
      <t xml:space="preserve"> Der Erhebungsbogen rechnet grundsätzlich mit der Nutzungsdauer unterer Rand. Sollte hier eine abweichende Handhabung gewünscht sein, so können die Spalten L-R manuell überschrieben werden. </t>
    </r>
  </si>
  <si>
    <r>
      <t>Zugänge im Zugangsjahr:</t>
    </r>
    <r>
      <rPr>
        <sz val="10"/>
        <rFont val="Arial"/>
        <family val="2"/>
      </rPr>
      <t xml:space="preserve"> Tragen Sie die Zugänge an BKZ /NAKB/Sonderposten für Investitionszuschüsse ein.</t>
    </r>
  </si>
  <si>
    <r>
      <t>Vermögensgegenstand:</t>
    </r>
    <r>
      <rPr>
        <sz val="10"/>
        <rFont val="Arial"/>
        <family val="2"/>
      </rPr>
      <t xml:space="preserve"> Wählen Sie aus der Auswahlliste den entsprechenden Vermögensgegenstand aus. 
Bei geleisteten Anzahlungen auf immaterielle Vermögensgegenstände und geleisteten Anzahlungen und Anlagen im Bau des Sachanlagevermögens sind lediglich die Spalten I, II, III, IV, X sowie XII zu befüllen. In den Spalten X und XII sind in diesen Fällen die Gesamtbestände anzugeben. </t>
    </r>
  </si>
  <si>
    <t>FK-Zins</t>
  </si>
  <si>
    <t>Mischzins</t>
  </si>
  <si>
    <t>Abbildung der Zinssätze</t>
  </si>
  <si>
    <t>davon SAV</t>
  </si>
  <si>
    <t>davon WAV</t>
  </si>
  <si>
    <t>BKZ/NAKB/SoPo</t>
  </si>
  <si>
    <t xml:space="preserve">Erwartete historische AKHK im AJ
</t>
  </si>
  <si>
    <t>Historische AKHK, der Investitionen seit dem 01.01.2022</t>
  </si>
  <si>
    <t>B Berechnung Kapitalkostenaufschlag (für Zugänge ab 2022)</t>
  </si>
  <si>
    <t>davon weiteres Anlagevermögen</t>
  </si>
  <si>
    <t>weiteres Anlagevermögen</t>
  </si>
  <si>
    <t>(Erwartete) historische Zugänge von Baukostenzuschüssen,Netzanschlusskostenbeiträgen und SoPo Investitionszuschüsse</t>
  </si>
  <si>
    <r>
      <rPr>
        <b/>
        <u/>
        <sz val="11"/>
        <color rgb="FFFF0000"/>
        <rFont val="Calibri"/>
        <family val="2"/>
        <scheme val="minor"/>
      </rPr>
      <t>davon</t>
    </r>
    <r>
      <rPr>
        <sz val="11"/>
        <rFont val="Calibri"/>
        <family val="2"/>
        <scheme val="minor"/>
      </rPr>
      <t xml:space="preserve">
Abgänge auf Grund von Netzüber-gängen nach dem Basisjahr</t>
    </r>
  </si>
  <si>
    <r>
      <t>GewSt-Hebesatz
(</t>
    </r>
    <r>
      <rPr>
        <sz val="11"/>
        <color rgb="FFFF0000"/>
        <rFont val="Calibri"/>
        <family val="2"/>
        <scheme val="minor"/>
      </rPr>
      <t>Basisjahr 2021</t>
    </r>
    <r>
      <rPr>
        <sz val="11"/>
        <color theme="1"/>
        <rFont val="Calibri"/>
        <family val="2"/>
        <scheme val="minor"/>
      </rPr>
      <t>)</t>
    </r>
  </si>
  <si>
    <t>1. Sind seit dem Basisjahr 2021 Netzteile durch den Netzbetreiber aufgenommen worden?</t>
  </si>
  <si>
    <t>1.a Werden für diese Netzaufnahmen Beträge geltend gemacht, die ursprünglich nicht beim Antragsteller angefallen sind?</t>
  </si>
  <si>
    <t>2. Werden Netzteile im Antragsjahr voraussichtlich aufgenommen?</t>
  </si>
  <si>
    <t>2.a Werden für diese voraussichtlichen Netzaufnahmen Beträge als Planwerte geltend gemacht?</t>
  </si>
  <si>
    <t>3. Sind seit dem Basisjahr 2021 Netzteile durch den Netzbetreiber abgegeben worden?</t>
  </si>
  <si>
    <t>3.a Werden Beträge für das abgegebene Netzteil in Abzug gebracht?</t>
  </si>
  <si>
    <t>4. Werden Netzteile im Antragsjahr vorrausichtlich abgegeben?</t>
  </si>
  <si>
    <t>4.a Werden für diese voraussichtlichen Netzabgaben Beträge als Planwerte in Abzug gebracht?</t>
  </si>
  <si>
    <t>5. Wurden im Tabellenblatt "D_SAV" AKHK für moderne Messeinrichtungen und/oder intelligente Messsysteme geltend gemacht?</t>
  </si>
  <si>
    <t>5a. Falls ja, wurden die Abgänge über die Spalte G im Tabellenblatt "D_SAV" gekürzt?</t>
  </si>
  <si>
    <t>6. Sind in den Anschaffungsjahren AKHK für vom Dienstleister angeschaffte Wirtschaftsgüter oder Investitionskosten enthalten?</t>
  </si>
  <si>
    <t>III. Fragen</t>
  </si>
  <si>
    <t>Tabellenblatt</t>
  </si>
  <si>
    <t>Zelle bzw. Spalte</t>
  </si>
  <si>
    <t>Sachverhalt</t>
  </si>
  <si>
    <t>Aktenzeichen</t>
  </si>
  <si>
    <t>Art des Übergangs</t>
  </si>
  <si>
    <t>Bezeichnung Netz/Anlage</t>
  </si>
  <si>
    <t>Datum des Übergangs</t>
  </si>
  <si>
    <t>Antragsjahr/Kapitalkosten-aufschlag für die Erlösobergrenze</t>
  </si>
  <si>
    <r>
      <t xml:space="preserve">
Darstellung der Anlagen im Bau oder Anzahlung auf immaterielle Vermögensgegenstände: 
</t>
    </r>
    <r>
      <rPr>
        <sz val="10"/>
        <rFont val="Arial"/>
        <family val="2"/>
      </rPr>
      <t xml:space="preserve">Sofern der Netzbetreiber Anlagen im Bau geltend macht, ist darauf zu achten, dass nur die Buchwerte der Anlagen im Bau angegeben werden, welche im Antragsjahr als Anlage im Bau bilanziert  bzw. voraussichtlich bilanziert werden und bei denen nicht erwartet wird, dass diese für den im Antragsjahr betrachteten Zeitraum in Betrieb genommen werden. 
Wird die Anlage im Bau im Folgejahr erweitert, ist dafür eine neue Zeile - für des Zwecke des KKAUF als seperate Anlage im Bau - in diesem Folgejahr zu erfassen.  Die im Vorjahr angesetzte Anlage im Bau ist für dieses Vorjahr weiter anzusetzen. Sofern die Anlage im Bau im Antragsjahr als Fertiganlage in Betrieb genommen wird, sind die handelsrechtlichen Wertansätze der Anlage im Bau zum 31.12. mit Null anzusetzen.
Die in Betrieb genommen Fertiganlage ist sodann über das Tabellenblatt "D_SAV" zu erfassen. 
</t>
    </r>
  </si>
  <si>
    <t>Der Netzbetreiber kann hier Anmerkungen im Zusammenhang mit der Befüllung des Erhebungsbogens vornehmen. Insbesondere sind die Zugänge, Abgänge sowie Hinzurechnungen und Kürzungen zu erläutern. Des Weiteren sind etwaige Netzübergänge im Tabellenblatt E_Erläuterung aufzulisten.</t>
  </si>
  <si>
    <t>NB1</t>
  </si>
  <si>
    <t>II. Fragen</t>
  </si>
  <si>
    <t>Einige ergänzende Fragen zur Erläuterung des aktuellen Netzes.</t>
  </si>
  <si>
    <t>7. Entsprechen die Angaben im Erhebungsbogen den Angaben ihrer offiziellen unternehmensinternen Investitionsplanung?</t>
  </si>
  <si>
    <t>HE_Strom_KKauf_2027_v1.0</t>
  </si>
  <si>
    <t>B9</t>
  </si>
  <si>
    <t>auf 2027 angepasst</t>
  </si>
  <si>
    <t>Version umbenannt</t>
  </si>
  <si>
    <t>Listenbezüge auf 2027 angepasst</t>
  </si>
  <si>
    <t>S16; T16</t>
  </si>
  <si>
    <t>S23; T23</t>
  </si>
  <si>
    <t>S30; T30</t>
  </si>
  <si>
    <t>Übersicht über die Teile des Stromversorgungsnetzes oder die Anlagen des Netzbetreibers welche zwischen dem 1.1.2022 und dem 31.12.2026 übergegangen sind:</t>
  </si>
  <si>
    <t>A26 auf 31.12.2026 angepasst</t>
  </si>
  <si>
    <t>Spalte C</t>
  </si>
  <si>
    <t>Werte bis 2027 aus Liste zugelassen</t>
  </si>
  <si>
    <t>Spalte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</si>
</sst>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 _€_-;\-* #,##0.00\ _€_-;_-* &quot;-&quot;??\ _€_-;_-@_-"/>
    <numFmt numFmtId="165" formatCode="##\ ##"/>
    <numFmt numFmtId="166" formatCode="##\ ##\ #"/>
    <numFmt numFmtId="167" formatCode="##\ ##\ ##"/>
    <numFmt numFmtId="168" formatCode="##\ ##\ ##\ ###"/>
    <numFmt numFmtId="169" formatCode="_([$€]* #,##0.00_);_([$€]* \(#,##0.00\);_([$€]* &quot;-&quot;??_);_(@_)"/>
    <numFmt numFmtId="170" formatCode="_-* #,##0\ _€_-;\-* #,##0\ _€_-;_-* &quot;-&quot;??\ _€_-;_-@_-"/>
    <numFmt numFmtId="171" formatCode="#,##0.00_ ;[Red]\-#,##0.00;\-"/>
    <numFmt numFmtId="172" formatCode="0_ ;\-0\ "/>
    <numFmt numFmtId="173" formatCode="#,##0_ ;[Red]\-#,##0\ "/>
    <numFmt numFmtId="174" formatCode="_-* #,##0\ _€_-;\-* #,##0\ _€_-;_-* &quot;-&quot;\ _€_-;_-@_-"/>
    <numFmt numFmtId="175" formatCode="0.000%"/>
  </numFmts>
  <fonts count="40" x14ac:knownFonts="1">
    <font>
      <sz val="11"/>
      <color theme="1"/>
      <name val="Calibri"/>
      <family val="2"/>
      <scheme val="minor"/>
    </font>
    <font>
      <sz val="11"/>
      <color theme="1"/>
      <name val="Calibri"/>
      <family val="2"/>
      <scheme val="minor"/>
    </font>
    <font>
      <b/>
      <sz val="11"/>
      <color rgb="FF3F3F3F"/>
      <name val="Calibri"/>
      <family val="2"/>
      <scheme val="minor"/>
    </font>
    <font>
      <b/>
      <sz val="11"/>
      <color theme="1"/>
      <name val="Calibri"/>
      <family val="2"/>
      <scheme val="minor"/>
    </font>
    <font>
      <sz val="10"/>
      <name val="Arial"/>
      <family val="2"/>
    </font>
    <font>
      <sz val="11"/>
      <name val="Arial"/>
      <family val="2"/>
    </font>
    <font>
      <sz val="11"/>
      <color indexed="8"/>
      <name val="Calibri"/>
      <family val="2"/>
    </font>
    <font>
      <sz val="8"/>
      <name val="Times New Roman"/>
      <family val="1"/>
    </font>
    <font>
      <sz val="11"/>
      <color indexed="9"/>
      <name val="Calibri"/>
      <family val="2"/>
    </font>
    <font>
      <sz val="8"/>
      <name val="Arial"/>
      <family val="2"/>
    </font>
    <font>
      <b/>
      <sz val="10"/>
      <name val="Arial"/>
      <family val="2"/>
    </font>
    <font>
      <b/>
      <sz val="9"/>
      <name val="Arial"/>
      <family val="2"/>
    </font>
    <font>
      <sz val="10"/>
      <name val="Arial"/>
      <family val="2"/>
    </font>
    <font>
      <b/>
      <sz val="11"/>
      <name val="Calibri"/>
      <family val="2"/>
      <scheme val="minor"/>
    </font>
    <font>
      <sz val="11"/>
      <name val="Calibri"/>
      <family val="2"/>
      <scheme val="minor"/>
    </font>
    <font>
      <b/>
      <sz val="14"/>
      <name val="Calibri"/>
      <family val="2"/>
      <scheme val="minor"/>
    </font>
    <font>
      <b/>
      <sz val="14"/>
      <color theme="1"/>
      <name val="Calibri"/>
      <family val="2"/>
      <scheme val="minor"/>
    </font>
    <font>
      <sz val="11"/>
      <color theme="0"/>
      <name val="Calibri"/>
      <family val="2"/>
      <scheme val="minor"/>
    </font>
    <font>
      <sz val="8"/>
      <color theme="1"/>
      <name val="Calibri"/>
      <family val="2"/>
      <scheme val="minor"/>
    </font>
    <font>
      <b/>
      <sz val="16"/>
      <color theme="1"/>
      <name val="Calibri"/>
      <family val="2"/>
      <scheme val="minor"/>
    </font>
    <font>
      <sz val="14"/>
      <name val="Calibri"/>
      <family val="2"/>
      <scheme val="minor"/>
    </font>
    <font>
      <i/>
      <sz val="10"/>
      <name val="Arial"/>
      <family val="2"/>
    </font>
    <font>
      <b/>
      <i/>
      <sz val="10"/>
      <name val="Arial"/>
      <family val="2"/>
    </font>
    <font>
      <b/>
      <i/>
      <sz val="9"/>
      <name val="Arial"/>
      <family val="2"/>
    </font>
    <font>
      <sz val="10"/>
      <name val="Courier"/>
      <family val="3"/>
    </font>
    <font>
      <b/>
      <sz val="11"/>
      <color rgb="FFFA7D00"/>
      <name val="Calibri"/>
      <family val="2"/>
      <scheme val="minor"/>
    </font>
    <font>
      <sz val="11"/>
      <color theme="1"/>
      <name val="Arial"/>
      <family val="2"/>
    </font>
    <font>
      <b/>
      <sz val="11"/>
      <color theme="1"/>
      <name val="Arial"/>
      <family val="2"/>
    </font>
    <font>
      <b/>
      <u/>
      <sz val="10"/>
      <name val="Arial"/>
      <family val="2"/>
    </font>
    <font>
      <sz val="10"/>
      <color theme="1"/>
      <name val="Arial"/>
      <family val="2"/>
    </font>
    <font>
      <u/>
      <sz val="11"/>
      <color indexed="12"/>
      <name val="Arial"/>
      <family val="2"/>
    </font>
    <font>
      <b/>
      <u/>
      <sz val="11"/>
      <color indexed="12"/>
      <name val="Arial"/>
      <family val="2"/>
    </font>
    <font>
      <sz val="11"/>
      <name val="Arial"/>
      <family val="2"/>
    </font>
    <font>
      <b/>
      <sz val="11"/>
      <name val="Arial"/>
      <family val="2"/>
    </font>
    <font>
      <b/>
      <u/>
      <sz val="11"/>
      <color rgb="FFFF0000"/>
      <name val="Calibri"/>
      <family val="2"/>
      <scheme val="minor"/>
    </font>
    <font>
      <b/>
      <sz val="12"/>
      <name val="Arial"/>
      <family val="2"/>
    </font>
    <font>
      <sz val="11"/>
      <color rgb="FFFF0000"/>
      <name val="Calibri"/>
      <family val="2"/>
      <scheme val="minor"/>
    </font>
    <font>
      <b/>
      <sz val="12"/>
      <color rgb="FF000000"/>
      <name val="Calibri"/>
      <family val="2"/>
    </font>
    <font>
      <i/>
      <sz val="11"/>
      <name val="Calibri"/>
      <family val="2"/>
      <scheme val="minor"/>
    </font>
    <font>
      <sz val="8"/>
      <name val="Calibri"/>
      <family val="2"/>
      <scheme val="minor"/>
    </font>
  </fonts>
  <fills count="35">
    <fill>
      <patternFill patternType="none"/>
    </fill>
    <fill>
      <patternFill patternType="gray125"/>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tint="0.59999389629810485"/>
        <bgColor indexed="65"/>
      </patternFill>
    </fill>
    <fill>
      <patternFill patternType="solid">
        <fgColor theme="4" tint="0.39997558519241921"/>
        <bgColor indexed="65"/>
      </patternFill>
    </fill>
    <fill>
      <patternFill patternType="solid">
        <fgColor indexed="22"/>
        <bgColor indexed="64"/>
      </patternFill>
    </fill>
    <fill>
      <patternFill patternType="solid">
        <fgColor indexed="26"/>
        <bgColor indexed="64"/>
      </patternFill>
    </fill>
    <fill>
      <patternFill patternType="solid">
        <fgColor theme="5" tint="0.79998168889431442"/>
        <bgColor indexed="65"/>
      </patternFill>
    </fill>
    <fill>
      <patternFill patternType="solid">
        <fgColor theme="0" tint="-0.249977111117893"/>
        <bgColor indexed="64"/>
      </patternFill>
    </fill>
    <fill>
      <patternFill patternType="solid">
        <fgColor rgb="FFFFFF99"/>
        <bgColor indexed="64"/>
      </patternFill>
    </fill>
    <fill>
      <patternFill patternType="gray0625">
        <fgColor auto="1"/>
        <bgColor rgb="FFFFFF99"/>
      </patternFill>
    </fill>
    <fill>
      <patternFill patternType="gray0625">
        <fgColor theme="0" tint="-0.499984740745262"/>
        <bgColor rgb="FFFFFF99"/>
      </patternFill>
    </fill>
    <fill>
      <patternFill patternType="solid">
        <fgColor rgb="FFBFBFBF"/>
        <bgColor indexed="64"/>
      </patternFill>
    </fill>
    <fill>
      <patternFill patternType="solid">
        <fgColor indexed="9"/>
        <bgColor indexed="64"/>
      </patternFill>
    </fill>
    <fill>
      <patternFill patternType="solid">
        <fgColor indexed="43"/>
        <bgColor indexed="64"/>
      </patternFill>
    </fill>
    <fill>
      <patternFill patternType="solid">
        <fgColor theme="0" tint="-0.14999847407452621"/>
        <bgColor indexed="64"/>
      </patternFill>
    </fill>
    <fill>
      <patternFill patternType="solid">
        <fgColor theme="5"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lightUp"/>
    </fill>
    <fill>
      <patternFill patternType="solid">
        <fgColor theme="0"/>
        <bgColor indexed="64"/>
      </patternFill>
    </fill>
  </fills>
  <borders count="2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7F7F7F"/>
      </right>
      <top style="thin">
        <color rgb="FF7F7F7F"/>
      </top>
      <bottom style="thin">
        <color rgb="FF7F7F7F"/>
      </bottom>
      <diagonal/>
    </border>
    <border>
      <left/>
      <right/>
      <top/>
      <bottom style="hair">
        <color indexed="22"/>
      </bottom>
      <diagonal/>
    </border>
    <border>
      <left/>
      <right/>
      <top/>
      <bottom style="thin">
        <color indexed="64"/>
      </bottom>
      <diagonal/>
    </border>
    <border>
      <left/>
      <right/>
      <top style="thin">
        <color indexed="64"/>
      </top>
      <bottom/>
      <diagonal/>
    </border>
    <border>
      <left style="dashDot">
        <color indexed="64"/>
      </left>
      <right/>
      <top style="thin">
        <color indexed="64"/>
      </top>
      <bottom/>
      <diagonal/>
    </border>
    <border>
      <left/>
      <right style="dashDot">
        <color indexed="64"/>
      </right>
      <top style="thin">
        <color indexed="64"/>
      </top>
      <bottom/>
      <diagonal/>
    </border>
    <border>
      <left style="dashDot">
        <color indexed="64"/>
      </left>
      <right/>
      <top/>
      <bottom style="thin">
        <color indexed="64"/>
      </bottom>
      <diagonal/>
    </border>
    <border>
      <left/>
      <right style="dashDot">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7F7F7F"/>
      </right>
      <top/>
      <bottom/>
      <diagonal/>
    </border>
  </borders>
  <cellStyleXfs count="80">
    <xf numFmtId="0" fontId="0" fillId="0" borderId="0"/>
    <xf numFmtId="0" fontId="2" fillId="2" borderId="2" applyNumberFormat="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165" fontId="7" fillId="0" borderId="3">
      <alignment horizontal="left"/>
    </xf>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166" fontId="7" fillId="0" borderId="3">
      <alignment horizontal="left"/>
    </xf>
    <xf numFmtId="167" fontId="7" fillId="0" borderId="3">
      <alignment horizontal="left"/>
    </xf>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168" fontId="7" fillId="0" borderId="3">
      <alignment horizontal="left"/>
    </xf>
    <xf numFmtId="16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4" fillId="0" borderId="0"/>
    <xf numFmtId="0" fontId="12" fillId="0" borderId="0"/>
    <xf numFmtId="49" fontId="4" fillId="0" borderId="0"/>
    <xf numFmtId="9" fontId="4" fillId="0" borderId="0" applyFont="0" applyFill="0" applyBorder="0" applyAlignment="0" applyProtection="0"/>
    <xf numFmtId="0" fontId="4" fillId="0" borderId="0"/>
    <xf numFmtId="0" fontId="5" fillId="0" borderId="0"/>
    <xf numFmtId="164" fontId="1" fillId="0" borderId="0" applyFont="0" applyFill="0" applyBorder="0" applyAlignment="0" applyProtection="0"/>
    <xf numFmtId="0" fontId="5" fillId="0" borderId="0"/>
    <xf numFmtId="0" fontId="5" fillId="0" borderId="0"/>
    <xf numFmtId="0" fontId="1" fillId="17" borderId="0" applyNumberFormat="0" applyBorder="0" applyAlignment="0" applyProtection="0"/>
    <xf numFmtId="0" fontId="17" fillId="18" borderId="0" applyNumberFormat="0" applyBorder="0" applyAlignment="0" applyProtection="0"/>
    <xf numFmtId="0" fontId="4" fillId="19" borderId="0"/>
    <xf numFmtId="0" fontId="4" fillId="19" borderId="0"/>
    <xf numFmtId="0" fontId="4" fillId="19" borderId="0"/>
    <xf numFmtId="0" fontId="4" fillId="19" borderId="0"/>
    <xf numFmtId="0" fontId="10" fillId="19" borderId="0"/>
    <xf numFmtId="0" fontId="21" fillId="19" borderId="0"/>
    <xf numFmtId="0" fontId="22" fillId="19" borderId="0"/>
    <xf numFmtId="0" fontId="22" fillId="19" borderId="0"/>
    <xf numFmtId="0" fontId="22" fillId="19" borderId="0"/>
    <xf numFmtId="0" fontId="22" fillId="19" borderId="0"/>
    <xf numFmtId="0" fontId="23" fillId="19" borderId="0"/>
    <xf numFmtId="0" fontId="11" fillId="19" borderId="0"/>
    <xf numFmtId="0" fontId="9" fillId="19" borderId="0"/>
    <xf numFmtId="171" fontId="4" fillId="20" borderId="8"/>
    <xf numFmtId="171" fontId="4" fillId="20" borderId="8"/>
    <xf numFmtId="0" fontId="21" fillId="20" borderId="0"/>
    <xf numFmtId="0" fontId="4" fillId="19" borderId="0"/>
    <xf numFmtId="0" fontId="4" fillId="19" borderId="0"/>
    <xf numFmtId="0" fontId="4" fillId="19" borderId="0"/>
    <xf numFmtId="0" fontId="4" fillId="19" borderId="0"/>
    <xf numFmtId="0" fontId="10" fillId="19" borderId="0"/>
    <xf numFmtId="0" fontId="21" fillId="19" borderId="0"/>
    <xf numFmtId="0" fontId="4" fillId="19" borderId="0"/>
    <xf numFmtId="0" fontId="23" fillId="19" borderId="0"/>
    <xf numFmtId="0" fontId="11" fillId="19" borderId="0"/>
    <xf numFmtId="0" fontId="9" fillId="19" borderId="0"/>
    <xf numFmtId="0" fontId="24" fillId="0" borderId="0"/>
    <xf numFmtId="0" fontId="1" fillId="21" borderId="0" applyNumberFormat="0" applyBorder="0" applyAlignment="0" applyProtection="0"/>
    <xf numFmtId="9" fontId="1" fillId="0" borderId="0" applyFont="0" applyFill="0" applyBorder="0" applyAlignment="0" applyProtection="0"/>
    <xf numFmtId="0" fontId="25" fillId="2" borderId="1" applyNumberFormat="0" applyAlignment="0" applyProtection="0"/>
    <xf numFmtId="0" fontId="4" fillId="0" borderId="0"/>
    <xf numFmtId="0" fontId="4" fillId="0" borderId="0"/>
    <xf numFmtId="0" fontId="30" fillId="0" borderId="0" applyNumberFormat="0" applyFill="0" applyBorder="0" applyAlignment="0" applyProtection="0">
      <alignment vertical="top"/>
      <protection locked="0"/>
    </xf>
    <xf numFmtId="0" fontId="1" fillId="0" borderId="0"/>
    <xf numFmtId="0" fontId="32" fillId="0" borderId="0"/>
    <xf numFmtId="174" fontId="14" fillId="31" borderId="0">
      <alignment horizontal="left" vertical="center"/>
    </xf>
    <xf numFmtId="174" fontId="14" fillId="32" borderId="0">
      <alignment horizontal="left" vertical="center"/>
    </xf>
    <xf numFmtId="174" fontId="2" fillId="2" borderId="2" applyAlignment="0" applyProtection="0"/>
    <xf numFmtId="174" fontId="1" fillId="30" borderId="3">
      <alignment horizontal="left" vertical="center"/>
      <protection locked="0"/>
    </xf>
    <xf numFmtId="0" fontId="4" fillId="0" borderId="0"/>
    <xf numFmtId="0" fontId="5" fillId="0" borderId="0"/>
    <xf numFmtId="43" fontId="1" fillId="0" borderId="0" applyFont="0" applyFill="0" applyBorder="0" applyAlignment="0" applyProtection="0"/>
  </cellStyleXfs>
  <cellXfs count="180">
    <xf numFmtId="0" fontId="0" fillId="0" borderId="0" xfId="0"/>
    <xf numFmtId="0" fontId="14" fillId="0" borderId="0" xfId="34" applyFont="1" applyProtection="1"/>
    <xf numFmtId="0" fontId="14" fillId="0" borderId="0" xfId="34" applyFont="1" applyFill="1" applyBorder="1" applyAlignment="1" applyProtection="1">
      <alignment horizontal="centerContinuous" vertical="center"/>
    </xf>
    <xf numFmtId="0" fontId="13" fillId="0" borderId="0" xfId="34" applyFont="1" applyProtection="1"/>
    <xf numFmtId="0" fontId="20" fillId="0" borderId="0" xfId="34" applyFont="1" applyProtection="1"/>
    <xf numFmtId="0" fontId="15" fillId="0" borderId="0" xfId="34" applyFont="1" applyBorder="1" applyAlignment="1" applyProtection="1">
      <alignment horizontal="left" vertical="center"/>
    </xf>
    <xf numFmtId="0" fontId="0" fillId="0" borderId="0" xfId="0" applyProtection="1"/>
    <xf numFmtId="0" fontId="19" fillId="0" borderId="0" xfId="0" applyFont="1" applyProtection="1"/>
    <xf numFmtId="0" fontId="0" fillId="0" borderId="3" xfId="0" applyBorder="1" applyAlignment="1" applyProtection="1">
      <alignment horizontal="left" vertical="center"/>
    </xf>
    <xf numFmtId="0" fontId="0" fillId="0" borderId="0" xfId="0" applyFill="1" applyBorder="1" applyProtection="1"/>
    <xf numFmtId="0" fontId="0" fillId="0" borderId="0" xfId="0" applyFill="1" applyProtection="1"/>
    <xf numFmtId="0" fontId="16" fillId="0" borderId="0" xfId="0" applyFont="1" applyProtection="1"/>
    <xf numFmtId="0" fontId="0" fillId="0" borderId="0" xfId="0" applyAlignment="1" applyProtection="1">
      <alignment vertical="center" wrapText="1"/>
    </xf>
    <xf numFmtId="0" fontId="14" fillId="0" borderId="0" xfId="0" applyFont="1" applyProtection="1"/>
    <xf numFmtId="1" fontId="0" fillId="0" borderId="0" xfId="0" applyNumberFormat="1" applyProtection="1"/>
    <xf numFmtId="0" fontId="0" fillId="0" borderId="0" xfId="0" applyAlignment="1" applyProtection="1">
      <alignment horizontal="center"/>
    </xf>
    <xf numFmtId="0" fontId="3" fillId="22" borderId="0" xfId="0" applyFont="1" applyFill="1" applyAlignment="1" applyProtection="1">
      <alignment horizontal="center"/>
    </xf>
    <xf numFmtId="1" fontId="3" fillId="23" borderId="7" xfId="65" applyNumberFormat="1" applyFont="1" applyFill="1" applyBorder="1" applyAlignment="1" applyProtection="1">
      <alignment horizontal="center" vertical="center"/>
      <protection locked="0"/>
    </xf>
    <xf numFmtId="0" fontId="20" fillId="26" borderId="4" xfId="37" applyFont="1" applyFill="1" applyBorder="1" applyProtection="1"/>
    <xf numFmtId="0" fontId="20" fillId="26" borderId="6" xfId="37" applyFont="1" applyFill="1" applyBorder="1" applyProtection="1"/>
    <xf numFmtId="0" fontId="20" fillId="26" borderId="5" xfId="37" applyFont="1" applyFill="1" applyBorder="1" applyProtection="1"/>
    <xf numFmtId="0" fontId="20" fillId="26" borderId="4" xfId="37" applyFont="1" applyFill="1" applyBorder="1" applyAlignment="1" applyProtection="1">
      <alignment vertical="center"/>
    </xf>
    <xf numFmtId="0" fontId="20" fillId="26" borderId="6" xfId="37" applyFont="1" applyFill="1" applyBorder="1" applyAlignment="1" applyProtection="1">
      <alignment vertical="center"/>
    </xf>
    <xf numFmtId="0" fontId="20" fillId="26" borderId="5" xfId="37" applyFont="1" applyFill="1" applyBorder="1" applyAlignment="1" applyProtection="1">
      <alignment vertical="center"/>
    </xf>
    <xf numFmtId="0" fontId="20" fillId="26" borderId="4" xfId="37" applyFont="1" applyFill="1" applyBorder="1" applyAlignment="1" applyProtection="1"/>
    <xf numFmtId="0" fontId="20" fillId="26" borderId="6" xfId="37" applyFont="1" applyFill="1" applyBorder="1" applyAlignment="1" applyProtection="1"/>
    <xf numFmtId="0" fontId="20" fillId="26" borderId="5" xfId="37" applyFont="1" applyFill="1" applyBorder="1" applyAlignment="1" applyProtection="1"/>
    <xf numFmtId="0" fontId="20" fillId="26" borderId="3" xfId="37" applyFont="1" applyFill="1" applyBorder="1" applyProtection="1"/>
    <xf numFmtId="0" fontId="20" fillId="26" borderId="3" xfId="37" applyFont="1" applyFill="1" applyBorder="1" applyAlignment="1" applyProtection="1">
      <alignment horizontal="centerContinuous" vertical="center" wrapText="1"/>
    </xf>
    <xf numFmtId="0" fontId="20" fillId="26" borderId="4" xfId="37" applyFont="1" applyFill="1" applyBorder="1" applyAlignment="1" applyProtection="1">
      <alignment horizontal="left" vertical="center"/>
    </xf>
    <xf numFmtId="0" fontId="0" fillId="26" borderId="3" xfId="36" applyFont="1" applyFill="1" applyBorder="1" applyAlignment="1" applyProtection="1">
      <alignment vertical="center" wrapText="1"/>
    </xf>
    <xf numFmtId="0" fontId="1" fillId="26" borderId="3" xfId="36" applyFill="1" applyBorder="1" applyAlignment="1" applyProtection="1">
      <alignment vertical="center" wrapText="1"/>
    </xf>
    <xf numFmtId="0" fontId="0" fillId="26" borderId="3" xfId="36" applyFont="1" applyFill="1" applyBorder="1" applyAlignment="1" applyProtection="1">
      <alignment horizontal="center" vertical="center" wrapText="1"/>
    </xf>
    <xf numFmtId="0" fontId="14" fillId="26" borderId="3" xfId="36" applyFont="1" applyFill="1" applyBorder="1" applyAlignment="1" applyProtection="1">
      <alignment horizontal="center" vertical="center" wrapText="1"/>
    </xf>
    <xf numFmtId="0" fontId="3" fillId="26" borderId="3" xfId="36" applyFont="1" applyFill="1" applyBorder="1" applyAlignment="1" applyProtection="1">
      <alignment horizontal="center" vertical="center" wrapText="1"/>
    </xf>
    <xf numFmtId="0" fontId="1" fillId="26" borderId="3" xfId="36" applyFill="1" applyBorder="1" applyAlignment="1" applyProtection="1">
      <alignment horizontal="center" vertical="center" wrapText="1"/>
    </xf>
    <xf numFmtId="0" fontId="0" fillId="26" borderId="3" xfId="36" applyFont="1" applyFill="1" applyBorder="1" applyAlignment="1" applyProtection="1">
      <alignment horizontal="center" vertical="center"/>
    </xf>
    <xf numFmtId="0" fontId="26" fillId="26" borderId="4" xfId="36" applyFont="1" applyFill="1" applyBorder="1" applyAlignment="1" applyProtection="1">
      <alignment horizontal="left" vertical="center"/>
    </xf>
    <xf numFmtId="0" fontId="26" fillId="26" borderId="4" xfId="36" applyFont="1" applyFill="1" applyBorder="1" applyAlignment="1" applyProtection="1">
      <alignment horizontal="center" vertical="center" wrapText="1"/>
    </xf>
    <xf numFmtId="0" fontId="27" fillId="26" borderId="4" xfId="36" applyFont="1" applyFill="1" applyBorder="1" applyAlignment="1" applyProtection="1">
      <alignment horizontal="center" vertical="center" wrapText="1"/>
    </xf>
    <xf numFmtId="170" fontId="1" fillId="23" borderId="3" xfId="65" applyNumberFormat="1" applyFill="1" applyBorder="1" applyProtection="1">
      <protection locked="0"/>
    </xf>
    <xf numFmtId="172" fontId="1" fillId="23" borderId="3" xfId="65" applyNumberFormat="1" applyFill="1" applyBorder="1" applyProtection="1">
      <protection locked="0"/>
    </xf>
    <xf numFmtId="173" fontId="1" fillId="23" borderId="3" xfId="65" applyNumberFormat="1" applyFill="1" applyBorder="1" applyProtection="1">
      <protection locked="0"/>
    </xf>
    <xf numFmtId="170" fontId="0" fillId="23" borderId="3" xfId="65" applyNumberFormat="1" applyFont="1" applyFill="1" applyBorder="1" applyProtection="1">
      <protection locked="0"/>
    </xf>
    <xf numFmtId="1" fontId="1" fillId="23" borderId="3" xfId="65" applyNumberFormat="1" applyFill="1" applyBorder="1" applyProtection="1">
      <protection locked="0"/>
    </xf>
    <xf numFmtId="1" fontId="1" fillId="25" borderId="3" xfId="65" applyNumberFormat="1" applyFill="1" applyBorder="1" applyAlignment="1" applyProtection="1">
      <alignment horizontal="center"/>
      <protection locked="0"/>
    </xf>
    <xf numFmtId="173" fontId="27" fillId="24" borderId="3" xfId="65" applyNumberFormat="1" applyFont="1" applyFill="1" applyBorder="1" applyProtection="1">
      <protection locked="0"/>
    </xf>
    <xf numFmtId="0" fontId="27" fillId="26" borderId="3" xfId="36" applyFont="1" applyFill="1" applyBorder="1" applyAlignment="1" applyProtection="1">
      <alignment horizontal="center" vertical="center" wrapText="1"/>
    </xf>
    <xf numFmtId="0" fontId="0" fillId="26" borderId="5" xfId="36" applyFont="1" applyFill="1" applyBorder="1" applyAlignment="1" applyProtection="1">
      <alignment horizontal="center" vertical="center" wrapText="1"/>
    </xf>
    <xf numFmtId="172" fontId="0" fillId="23" borderId="3" xfId="65" applyNumberFormat="1" applyFont="1" applyFill="1" applyBorder="1" applyAlignment="1" applyProtection="1">
      <alignment horizontal="center" vertical="center"/>
      <protection locked="0"/>
    </xf>
    <xf numFmtId="170" fontId="1" fillId="23" borderId="3" xfId="65" applyNumberFormat="1" applyFill="1" applyBorder="1" applyAlignment="1" applyProtection="1">
      <alignment horizontal="left" vertical="top"/>
      <protection locked="0"/>
    </xf>
    <xf numFmtId="173" fontId="13" fillId="0" borderId="3" xfId="67" applyNumberFormat="1" applyFont="1" applyFill="1" applyBorder="1" applyProtection="1"/>
    <xf numFmtId="1" fontId="2" fillId="0" borderId="3" xfId="1" applyNumberFormat="1" applyFill="1" applyBorder="1" applyAlignment="1" applyProtection="1">
      <alignment horizontal="center" vertical="center"/>
    </xf>
    <xf numFmtId="173" fontId="2" fillId="0" borderId="3" xfId="1" applyNumberFormat="1" applyFill="1" applyBorder="1" applyProtection="1"/>
    <xf numFmtId="173" fontId="13" fillId="0" borderId="3" xfId="1" applyNumberFormat="1" applyFont="1" applyFill="1" applyBorder="1" applyProtection="1"/>
    <xf numFmtId="173" fontId="2" fillId="0" borderId="3" xfId="1" applyNumberFormat="1" applyFont="1" applyFill="1" applyBorder="1" applyProtection="1"/>
    <xf numFmtId="10" fontId="1" fillId="23" borderId="3" xfId="66" applyNumberFormat="1" applyFill="1" applyBorder="1" applyAlignment="1" applyProtection="1">
      <alignment horizontal="center" vertical="center"/>
      <protection locked="0"/>
    </xf>
    <xf numFmtId="170" fontId="0" fillId="23" borderId="4" xfId="65" applyNumberFormat="1" applyFont="1" applyFill="1" applyBorder="1" applyAlignment="1" applyProtection="1">
      <alignment horizontal="left" vertical="center"/>
      <protection locked="0"/>
    </xf>
    <xf numFmtId="170" fontId="1" fillId="23" borderId="5" xfId="65" applyNumberFormat="1" applyFill="1" applyBorder="1" applyAlignment="1" applyProtection="1">
      <alignment horizontal="center" vertical="center"/>
      <protection locked="0"/>
    </xf>
    <xf numFmtId="170" fontId="1" fillId="23" borderId="4" xfId="65" applyNumberFormat="1" applyFill="1" applyBorder="1" applyAlignment="1" applyProtection="1">
      <alignment horizontal="center" vertical="center"/>
      <protection locked="0"/>
    </xf>
    <xf numFmtId="0" fontId="14" fillId="26" borderId="3" xfId="37" applyFont="1" applyFill="1" applyBorder="1" applyAlignment="1" applyProtection="1">
      <alignment horizontal="center" vertical="center"/>
    </xf>
    <xf numFmtId="0" fontId="16" fillId="0" borderId="0" xfId="0" applyFont="1" applyAlignment="1" applyProtection="1">
      <alignment vertical="center"/>
    </xf>
    <xf numFmtId="4" fontId="10" fillId="19" borderId="15" xfId="0" applyNumberFormat="1" applyFont="1" applyFill="1" applyBorder="1" applyAlignment="1" applyProtection="1">
      <alignment vertical="center"/>
    </xf>
    <xf numFmtId="4" fontId="4" fillId="27" borderId="16" xfId="0" applyNumberFormat="1" applyFont="1" applyFill="1" applyBorder="1" applyAlignment="1" applyProtection="1">
      <alignment horizontal="left" indent="1"/>
    </xf>
    <xf numFmtId="4" fontId="4" fillId="27" borderId="16" xfId="0" applyNumberFormat="1" applyFont="1" applyFill="1" applyBorder="1" applyProtection="1"/>
    <xf numFmtId="4" fontId="10" fillId="19" borderId="17" xfId="0" applyNumberFormat="1" applyFont="1" applyFill="1" applyBorder="1" applyAlignment="1" applyProtection="1">
      <alignment vertical="center"/>
    </xf>
    <xf numFmtId="4" fontId="10" fillId="27" borderId="16" xfId="0" applyNumberFormat="1" applyFont="1" applyFill="1" applyBorder="1" applyAlignment="1" applyProtection="1">
      <alignment vertical="top" wrapText="1"/>
    </xf>
    <xf numFmtId="0" fontId="0" fillId="0" borderId="3" xfId="0" applyFont="1" applyBorder="1" applyAlignment="1" applyProtection="1">
      <alignment wrapText="1"/>
    </xf>
    <xf numFmtId="4" fontId="28" fillId="0" borderId="16" xfId="0" applyNumberFormat="1" applyFont="1" applyFill="1" applyBorder="1" applyAlignment="1" applyProtection="1">
      <alignment vertical="top" wrapText="1"/>
    </xf>
    <xf numFmtId="0" fontId="0" fillId="26" borderId="4" xfId="36" applyFont="1" applyFill="1" applyBorder="1" applyAlignment="1" applyProtection="1">
      <alignment horizontal="center" vertical="center"/>
    </xf>
    <xf numFmtId="0" fontId="1" fillId="26" borderId="5" xfId="36" applyFill="1" applyBorder="1" applyAlignment="1" applyProtection="1">
      <alignment horizontal="center" vertical="center"/>
    </xf>
    <xf numFmtId="4" fontId="4" fillId="0" borderId="16" xfId="0" applyNumberFormat="1" applyFont="1" applyFill="1" applyBorder="1" applyAlignment="1" applyProtection="1">
      <alignment vertical="top" wrapText="1"/>
    </xf>
    <xf numFmtId="4" fontId="10" fillId="0" borderId="16" xfId="0" applyNumberFormat="1" applyFont="1" applyFill="1" applyBorder="1" applyAlignment="1" applyProtection="1">
      <alignment vertical="top" wrapText="1"/>
    </xf>
    <xf numFmtId="4" fontId="4" fillId="27" borderId="16" xfId="0" applyNumberFormat="1" applyFont="1" applyFill="1" applyBorder="1" applyAlignment="1" applyProtection="1">
      <alignment vertical="top" wrapText="1"/>
    </xf>
    <xf numFmtId="4" fontId="4" fillId="27" borderId="16" xfId="0" applyNumberFormat="1" applyFont="1" applyFill="1" applyBorder="1" applyAlignment="1" applyProtection="1">
      <alignment vertical="top"/>
    </xf>
    <xf numFmtId="4" fontId="4" fillId="27" borderId="17" xfId="0" applyNumberFormat="1" applyFont="1" applyFill="1" applyBorder="1" applyAlignment="1" applyProtection="1">
      <alignment vertical="top"/>
    </xf>
    <xf numFmtId="4" fontId="4" fillId="28" borderId="17" xfId="0" applyNumberFormat="1" applyFont="1" applyFill="1" applyBorder="1" applyAlignment="1" applyProtection="1">
      <alignment vertical="top"/>
    </xf>
    <xf numFmtId="4" fontId="4" fillId="27" borderId="18" xfId="0" applyNumberFormat="1" applyFont="1" applyFill="1" applyBorder="1" applyAlignment="1" applyProtection="1">
      <alignment vertical="top"/>
    </xf>
    <xf numFmtId="0" fontId="26" fillId="0" borderId="0" xfId="0" applyFont="1" applyProtection="1"/>
    <xf numFmtId="0" fontId="27" fillId="0" borderId="4" xfId="0" applyFont="1" applyBorder="1" applyAlignment="1" applyProtection="1">
      <alignment horizontal="centerContinuous"/>
    </xf>
    <xf numFmtId="0" fontId="26" fillId="0" borderId="5" xfId="0" applyFont="1" applyBorder="1" applyAlignment="1" applyProtection="1">
      <alignment horizontal="centerContinuous"/>
    </xf>
    <xf numFmtId="0" fontId="26" fillId="0" borderId="6" xfId="0" applyFont="1" applyBorder="1" applyAlignment="1" applyProtection="1">
      <alignment horizontal="centerContinuous"/>
    </xf>
    <xf numFmtId="173" fontId="27" fillId="0" borderId="3" xfId="0" applyNumberFormat="1" applyFont="1" applyBorder="1" applyAlignment="1" applyProtection="1">
      <alignment vertical="center"/>
    </xf>
    <xf numFmtId="173" fontId="26" fillId="0" borderId="3" xfId="0" applyNumberFormat="1" applyFont="1" applyBorder="1" applyAlignment="1" applyProtection="1">
      <alignment vertical="center"/>
    </xf>
    <xf numFmtId="173" fontId="27" fillId="0" borderId="11" xfId="0" applyNumberFormat="1" applyFont="1" applyBorder="1" applyAlignment="1" applyProtection="1">
      <alignment vertical="center"/>
    </xf>
    <xf numFmtId="173" fontId="26" fillId="0" borderId="10" xfId="0" applyNumberFormat="1" applyFont="1" applyBorder="1" applyAlignment="1" applyProtection="1">
      <alignment vertical="center"/>
    </xf>
    <xf numFmtId="173" fontId="26" fillId="0" borderId="11" xfId="0" applyNumberFormat="1" applyFont="1" applyBorder="1" applyAlignment="1" applyProtection="1">
      <alignment vertical="center"/>
    </xf>
    <xf numFmtId="173" fontId="26" fillId="0" borderId="12" xfId="0" applyNumberFormat="1" applyFont="1" applyBorder="1" applyAlignment="1" applyProtection="1">
      <alignment vertical="center"/>
    </xf>
    <xf numFmtId="173" fontId="26" fillId="0" borderId="0" xfId="0" applyNumberFormat="1" applyFont="1" applyBorder="1" applyAlignment="1" applyProtection="1">
      <alignment vertical="center"/>
    </xf>
    <xf numFmtId="173" fontId="27" fillId="0" borderId="0" xfId="0" applyNumberFormat="1" applyFont="1" applyBorder="1" applyAlignment="1" applyProtection="1">
      <alignment vertical="center"/>
    </xf>
    <xf numFmtId="0" fontId="26" fillId="0" borderId="13" xfId="0" applyFont="1" applyBorder="1" applyProtection="1"/>
    <xf numFmtId="0" fontId="26" fillId="0" borderId="9" xfId="0" applyFont="1" applyBorder="1" applyProtection="1"/>
    <xf numFmtId="0" fontId="26" fillId="0" borderId="14" xfId="0" applyFont="1" applyBorder="1" applyProtection="1"/>
    <xf numFmtId="0" fontId="26" fillId="0" borderId="3" xfId="0" applyFont="1" applyBorder="1" applyAlignment="1" applyProtection="1">
      <alignment horizontal="left"/>
    </xf>
    <xf numFmtId="173" fontId="26" fillId="0" borderId="3" xfId="0" applyNumberFormat="1" applyFont="1" applyBorder="1" applyProtection="1"/>
    <xf numFmtId="173" fontId="29" fillId="24" borderId="17" xfId="65" applyNumberFormat="1" applyFont="1" applyFill="1" applyBorder="1" applyAlignment="1" applyProtection="1">
      <alignment vertical="top"/>
    </xf>
    <xf numFmtId="172" fontId="1" fillId="23" borderId="3" xfId="65" applyNumberFormat="1" applyFill="1" applyBorder="1" applyAlignment="1" applyProtection="1">
      <alignment horizontal="center" vertical="center"/>
      <protection locked="0"/>
    </xf>
    <xf numFmtId="172" fontId="1" fillId="23" borderId="19" xfId="65" applyNumberFormat="1" applyFill="1" applyBorder="1" applyAlignment="1" applyProtection="1">
      <alignment horizontal="center" vertical="center"/>
      <protection locked="0"/>
    </xf>
    <xf numFmtId="172" fontId="1" fillId="0" borderId="0" xfId="65" applyNumberFormat="1" applyFill="1" applyBorder="1" applyAlignment="1" applyProtection="1">
      <alignment horizontal="center" vertical="center"/>
    </xf>
    <xf numFmtId="170" fontId="1" fillId="23" borderId="5" xfId="65" applyNumberFormat="1" applyFill="1" applyBorder="1" applyAlignment="1" applyProtection="1">
      <alignment horizontal="center" vertical="center"/>
    </xf>
    <xf numFmtId="0" fontId="27" fillId="0" borderId="0" xfId="0" applyFont="1" applyAlignment="1" applyProtection="1">
      <alignment vertical="center"/>
    </xf>
    <xf numFmtId="0" fontId="5" fillId="0" borderId="0" xfId="69" applyFont="1" applyAlignment="1" applyProtection="1">
      <alignment vertical="top" wrapText="1"/>
    </xf>
    <xf numFmtId="0" fontId="31" fillId="0" borderId="0" xfId="70" quotePrefix="1" applyFont="1" applyAlignment="1" applyProtection="1">
      <alignment horizontal="left" vertical="center"/>
    </xf>
    <xf numFmtId="0" fontId="4" fillId="0" borderId="0" xfId="69" applyFont="1" applyAlignment="1" applyProtection="1">
      <alignment vertical="top" wrapText="1"/>
    </xf>
    <xf numFmtId="0" fontId="4" fillId="23" borderId="3" xfId="69" applyFont="1" applyFill="1" applyBorder="1" applyAlignment="1" applyProtection="1">
      <alignment vertical="center" wrapText="1"/>
      <protection locked="0"/>
    </xf>
    <xf numFmtId="0" fontId="10" fillId="29" borderId="3" xfId="69" applyFont="1" applyFill="1" applyBorder="1" applyAlignment="1" applyProtection="1">
      <alignment horizontal="center" vertical="center" wrapText="1"/>
    </xf>
    <xf numFmtId="0" fontId="4" fillId="23" borderId="3" xfId="69" applyFont="1" applyFill="1" applyBorder="1" applyAlignment="1" applyProtection="1">
      <alignment horizontal="center" vertical="center" wrapText="1"/>
      <protection locked="0"/>
    </xf>
    <xf numFmtId="0" fontId="4" fillId="23" borderId="3" xfId="69" applyFont="1" applyFill="1" applyBorder="1" applyAlignment="1" applyProtection="1">
      <alignment vertical="top" wrapText="1"/>
      <protection locked="0"/>
    </xf>
    <xf numFmtId="1" fontId="1" fillId="23" borderId="3" xfId="65" applyNumberFormat="1" applyFill="1" applyBorder="1" applyAlignment="1" applyProtection="1">
      <alignment horizontal="center"/>
      <protection locked="0"/>
    </xf>
    <xf numFmtId="1" fontId="0" fillId="0" borderId="0" xfId="0" applyNumberFormat="1" applyAlignment="1" applyProtection="1">
      <alignment horizontal="center"/>
    </xf>
    <xf numFmtId="0" fontId="14" fillId="0" borderId="0" xfId="34" applyFont="1" applyAlignment="1" applyProtection="1">
      <alignment horizontal="center"/>
    </xf>
    <xf numFmtId="0" fontId="20" fillId="26" borderId="3" xfId="37" applyFont="1" applyFill="1" applyBorder="1" applyAlignment="1" applyProtection="1">
      <alignment horizontal="center"/>
    </xf>
    <xf numFmtId="172" fontId="1" fillId="23" borderId="3" xfId="65" applyNumberFormat="1" applyFill="1" applyBorder="1" applyAlignment="1" applyProtection="1">
      <alignment horizontal="center"/>
      <protection locked="0"/>
    </xf>
    <xf numFmtId="0" fontId="14" fillId="0" borderId="0" xfId="0" applyFont="1" applyBorder="1" applyAlignment="1">
      <alignment vertical="center"/>
    </xf>
    <xf numFmtId="0" fontId="14" fillId="0" borderId="0" xfId="0" applyFont="1" applyAlignment="1" applyProtection="1">
      <alignment horizontal="center"/>
    </xf>
    <xf numFmtId="10" fontId="14" fillId="0" borderId="0" xfId="0" applyNumberFormat="1" applyFont="1" applyProtection="1"/>
    <xf numFmtId="0" fontId="14" fillId="0" borderId="0" xfId="0" applyFont="1" applyBorder="1" applyAlignment="1">
      <alignment horizontal="left" vertical="center"/>
    </xf>
    <xf numFmtId="10" fontId="14" fillId="0" borderId="0" xfId="66" applyNumberFormat="1" applyFont="1" applyProtection="1"/>
    <xf numFmtId="0" fontId="14" fillId="0" borderId="0" xfId="0" applyFont="1" applyFill="1" applyBorder="1" applyAlignment="1">
      <alignment vertical="center"/>
    </xf>
    <xf numFmtId="0" fontId="14" fillId="22" borderId="3" xfId="36" applyFont="1" applyFill="1" applyBorder="1" applyAlignment="1" applyProtection="1">
      <alignment horizontal="center" vertical="center" wrapText="1"/>
    </xf>
    <xf numFmtId="0" fontId="35" fillId="0" borderId="0" xfId="68" applyFont="1" applyAlignment="1" applyProtection="1"/>
    <xf numFmtId="0" fontId="14" fillId="0" borderId="0" xfId="0" applyFont="1" applyAlignment="1" applyProtection="1">
      <alignment horizontal="right"/>
    </xf>
    <xf numFmtId="0" fontId="14" fillId="0" borderId="0" xfId="0" applyFont="1" applyBorder="1" applyAlignment="1">
      <alignment horizontal="right" vertical="center"/>
    </xf>
    <xf numFmtId="0" fontId="0" fillId="0" borderId="0" xfId="0" applyAlignment="1" applyProtection="1">
      <alignment horizontal="right"/>
    </xf>
    <xf numFmtId="10" fontId="14" fillId="0" borderId="3" xfId="66" applyNumberFormat="1" applyFont="1" applyBorder="1" applyProtection="1"/>
    <xf numFmtId="10" fontId="14" fillId="0" borderId="5" xfId="66" applyNumberFormat="1" applyFont="1" applyBorder="1" applyProtection="1"/>
    <xf numFmtId="10" fontId="14" fillId="0" borderId="21" xfId="66" applyNumberFormat="1" applyFont="1" applyBorder="1" applyProtection="1"/>
    <xf numFmtId="10" fontId="14" fillId="0" borderId="19" xfId="66" applyNumberFormat="1" applyFont="1" applyBorder="1" applyProtection="1"/>
    <xf numFmtId="0" fontId="14" fillId="22" borderId="3" xfId="0" applyFont="1" applyFill="1" applyBorder="1" applyAlignment="1" applyProtection="1">
      <alignment horizontal="right"/>
    </xf>
    <xf numFmtId="0" fontId="14" fillId="22" borderId="3" xfId="0" applyFont="1" applyFill="1" applyBorder="1" applyProtection="1"/>
    <xf numFmtId="0" fontId="0" fillId="22" borderId="3" xfId="0" applyFill="1" applyBorder="1" applyProtection="1"/>
    <xf numFmtId="0" fontId="14" fillId="22" borderId="3" xfId="0" applyFont="1" applyFill="1" applyBorder="1" applyAlignment="1">
      <alignment horizontal="right" vertical="center"/>
    </xf>
    <xf numFmtId="0" fontId="0" fillId="0" borderId="0" xfId="0" applyAlignment="1" applyProtection="1"/>
    <xf numFmtId="10" fontId="14" fillId="33" borderId="5" xfId="66" applyNumberFormat="1" applyFont="1" applyFill="1" applyBorder="1" applyProtection="1"/>
    <xf numFmtId="10" fontId="14" fillId="33" borderId="3" xfId="66" applyNumberFormat="1" applyFont="1" applyFill="1" applyBorder="1" applyProtection="1"/>
    <xf numFmtId="0" fontId="27" fillId="26" borderId="4" xfId="36" applyFont="1" applyFill="1" applyBorder="1" applyAlignment="1" applyProtection="1">
      <alignment horizontal="center" vertical="center"/>
    </xf>
    <xf numFmtId="0" fontId="26" fillId="0" borderId="3" xfId="0" applyFont="1" applyBorder="1" applyAlignment="1" applyProtection="1">
      <alignment horizontal="center" vertical="top" wrapText="1"/>
    </xf>
    <xf numFmtId="10" fontId="26" fillId="0" borderId="19" xfId="66" applyNumberFormat="1" applyFont="1" applyFill="1" applyBorder="1" applyAlignment="1" applyProtection="1">
      <alignment horizontal="center"/>
    </xf>
    <xf numFmtId="0" fontId="26" fillId="0" borderId="20" xfId="0" applyFont="1" applyBorder="1" applyAlignment="1" applyProtection="1">
      <alignment horizontal="center" vertical="top" wrapText="1"/>
    </xf>
    <xf numFmtId="10" fontId="26" fillId="0" borderId="20" xfId="66" applyNumberFormat="1" applyFont="1" applyFill="1" applyBorder="1" applyAlignment="1" applyProtection="1">
      <alignment horizontal="center"/>
    </xf>
    <xf numFmtId="173" fontId="5" fillId="0" borderId="3" xfId="0" applyNumberFormat="1" applyFont="1" applyBorder="1" applyProtection="1"/>
    <xf numFmtId="173" fontId="33" fillId="24" borderId="3" xfId="65" applyNumberFormat="1" applyFont="1" applyFill="1" applyBorder="1" applyProtection="1">
      <protection locked="0"/>
    </xf>
    <xf numFmtId="173" fontId="5" fillId="0" borderId="3" xfId="0" applyNumberFormat="1" applyFont="1" applyFill="1" applyBorder="1" applyProtection="1"/>
    <xf numFmtId="0" fontId="26" fillId="0" borderId="4" xfId="36" applyFont="1" applyFill="1" applyBorder="1" applyAlignment="1" applyProtection="1">
      <alignment horizontal="left" vertical="center"/>
    </xf>
    <xf numFmtId="170" fontId="0" fillId="23" borderId="3" xfId="65" applyNumberFormat="1" applyFont="1" applyFill="1" applyBorder="1" applyAlignment="1" applyProtection="1">
      <alignment horizontal="left" vertical="top"/>
      <protection locked="0"/>
    </xf>
    <xf numFmtId="173" fontId="27" fillId="0" borderId="3" xfId="0" applyNumberFormat="1" applyFont="1" applyFill="1" applyBorder="1" applyAlignment="1" applyProtection="1">
      <alignment vertical="center"/>
    </xf>
    <xf numFmtId="173" fontId="26" fillId="0" borderId="3" xfId="0" applyNumberFormat="1" applyFont="1" applyFill="1" applyBorder="1" applyAlignment="1" applyProtection="1">
      <alignment vertical="center"/>
    </xf>
    <xf numFmtId="173" fontId="5" fillId="0" borderId="3" xfId="0" applyNumberFormat="1" applyFont="1" applyFill="1" applyBorder="1" applyAlignment="1" applyProtection="1">
      <alignment vertical="center"/>
    </xf>
    <xf numFmtId="173" fontId="26" fillId="0" borderId="3" xfId="0" applyNumberFormat="1" applyFont="1" applyFill="1" applyBorder="1" applyProtection="1"/>
    <xf numFmtId="175" fontId="14" fillId="33" borderId="3" xfId="66" applyNumberFormat="1" applyFont="1" applyFill="1" applyBorder="1" applyProtection="1"/>
    <xf numFmtId="0" fontId="0" fillId="0" borderId="0" xfId="0" applyAlignment="1">
      <alignment vertical="center"/>
    </xf>
    <xf numFmtId="10" fontId="1" fillId="23" borderId="1" xfId="66" applyNumberFormat="1" applyFill="1" applyBorder="1" applyAlignment="1" applyProtection="1">
      <alignment horizontal="center" vertical="center"/>
      <protection locked="0"/>
    </xf>
    <xf numFmtId="10" fontId="0" fillId="23" borderId="1" xfId="66" applyNumberFormat="1" applyFont="1" applyFill="1" applyBorder="1" applyAlignment="1" applyProtection="1">
      <alignment horizontal="center" vertical="center"/>
      <protection locked="0"/>
    </xf>
    <xf numFmtId="0" fontId="0" fillId="0" borderId="0" xfId="0" applyAlignment="1">
      <alignment horizontal="left" vertical="center" wrapText="1"/>
    </xf>
    <xf numFmtId="0" fontId="14" fillId="0" borderId="0" xfId="0" applyFont="1"/>
    <xf numFmtId="0" fontId="14" fillId="0" borderId="0" xfId="0" applyFont="1" applyAlignment="1">
      <alignment horizontal="center"/>
    </xf>
    <xf numFmtId="4" fontId="28" fillId="34" borderId="16" xfId="0" applyNumberFormat="1" applyFont="1" applyFill="1" applyBorder="1" applyAlignment="1">
      <alignment vertical="top" wrapText="1"/>
    </xf>
    <xf numFmtId="4" fontId="4" fillId="34" borderId="16" xfId="0" applyNumberFormat="1" applyFont="1" applyFill="1" applyBorder="1" applyAlignment="1">
      <alignment vertical="top" wrapText="1"/>
    </xf>
    <xf numFmtId="0" fontId="0" fillId="0" borderId="0" xfId="0" applyAlignment="1">
      <alignment horizontal="left" vertical="center" wrapText="1"/>
    </xf>
    <xf numFmtId="0" fontId="14" fillId="0" borderId="0" xfId="0" applyFont="1" applyAlignment="1">
      <alignment horizontal="left" vertical="center" wrapText="1"/>
    </xf>
    <xf numFmtId="0" fontId="14" fillId="0" borderId="24" xfId="0" applyFont="1" applyBorder="1" applyAlignment="1">
      <alignment horizontal="left" vertical="center" wrapText="1"/>
    </xf>
    <xf numFmtId="0" fontId="0" fillId="34" borderId="0" xfId="0" applyFill="1" applyAlignment="1">
      <alignment horizontal="left" vertical="center" wrapText="1"/>
    </xf>
    <xf numFmtId="0" fontId="0" fillId="34" borderId="24" xfId="0" applyFill="1" applyBorder="1" applyAlignment="1">
      <alignment horizontal="left" vertical="center" wrapText="1"/>
    </xf>
    <xf numFmtId="0" fontId="0" fillId="0" borderId="24" xfId="0" applyBorder="1" applyAlignment="1">
      <alignment horizontal="left" vertical="center" wrapText="1"/>
    </xf>
    <xf numFmtId="0" fontId="26" fillId="0" borderId="22" xfId="0" applyFont="1" applyBorder="1" applyAlignment="1" applyProtection="1">
      <alignment horizontal="left" vertical="center"/>
    </xf>
    <xf numFmtId="0" fontId="26" fillId="0" borderId="23" xfId="0" applyFont="1" applyBorder="1" applyAlignment="1" applyProtection="1">
      <alignment horizontal="left" vertical="center"/>
    </xf>
    <xf numFmtId="0" fontId="26" fillId="0" borderId="19" xfId="0" applyFont="1" applyBorder="1" applyAlignment="1" applyProtection="1">
      <alignment horizontal="left" vertical="center"/>
    </xf>
    <xf numFmtId="0" fontId="20" fillId="26" borderId="4" xfId="37" applyFont="1" applyFill="1" applyBorder="1" applyAlignment="1" applyProtection="1">
      <alignment horizontal="center" wrapText="1"/>
    </xf>
    <xf numFmtId="0" fontId="20" fillId="26" borderId="5" xfId="37" applyFont="1" applyFill="1" applyBorder="1" applyAlignment="1" applyProtection="1">
      <alignment horizontal="center" wrapText="1"/>
    </xf>
    <xf numFmtId="0" fontId="37" fillId="29" borderId="6" xfId="0" applyFont="1" applyFill="1" applyBorder="1" applyAlignment="1" applyProtection="1">
      <alignment horizontal="left"/>
    </xf>
    <xf numFmtId="0" fontId="37" fillId="29" borderId="5" xfId="0" applyFont="1" applyFill="1" applyBorder="1" applyAlignment="1" applyProtection="1">
      <alignment horizontal="left"/>
    </xf>
    <xf numFmtId="0" fontId="0" fillId="0" borderId="9" xfId="0" applyBorder="1" applyAlignment="1" applyProtection="1">
      <alignment horizontal="center"/>
    </xf>
    <xf numFmtId="0" fontId="18" fillId="0" borderId="0" xfId="0" applyFont="1" applyFill="1" applyProtection="1"/>
    <xf numFmtId="10" fontId="38" fillId="23" borderId="5" xfId="66" applyNumberFormat="1" applyFont="1" applyFill="1" applyBorder="1" applyProtection="1"/>
    <xf numFmtId="10" fontId="38" fillId="23" borderId="3" xfId="66" applyNumberFormat="1" applyFont="1" applyFill="1" applyBorder="1" applyProtection="1"/>
    <xf numFmtId="10" fontId="14" fillId="0" borderId="19" xfId="66" applyNumberFormat="1" applyFont="1" applyFill="1" applyBorder="1" applyProtection="1"/>
    <xf numFmtId="10" fontId="38" fillId="0" borderId="19" xfId="66" applyNumberFormat="1" applyFont="1" applyFill="1" applyBorder="1" applyProtection="1"/>
    <xf numFmtId="10" fontId="14" fillId="0" borderId="5" xfId="66" applyNumberFormat="1" applyFont="1" applyFill="1" applyBorder="1" applyProtection="1"/>
    <xf numFmtId="10" fontId="14" fillId="0" borderId="3" xfId="66" applyNumberFormat="1" applyFont="1" applyFill="1" applyBorder="1" applyProtection="1"/>
    <xf numFmtId="175" fontId="14" fillId="0" borderId="3" xfId="66" applyNumberFormat="1" applyFont="1" applyFill="1" applyBorder="1" applyProtection="1"/>
  </cellXfs>
  <cellStyles count="80">
    <cellStyle name="_Column1" xfId="38" xr:uid="{00000000-0005-0000-0000-000000000000}"/>
    <cellStyle name="_Column1_120319_BAB_KoPr2012_KEMA" xfId="39" xr:uid="{00000000-0005-0000-0000-000001000000}"/>
    <cellStyle name="_Column1_A. Allgemeine Informationen" xfId="40" xr:uid="{00000000-0005-0000-0000-000002000000}"/>
    <cellStyle name="_Column1_Ausfüllhilfe" xfId="41" xr:uid="{00000000-0005-0000-0000-000003000000}"/>
    <cellStyle name="_Column2" xfId="42" xr:uid="{00000000-0005-0000-0000-000004000000}"/>
    <cellStyle name="_Column3" xfId="43" xr:uid="{00000000-0005-0000-0000-000005000000}"/>
    <cellStyle name="_Column4" xfId="44" xr:uid="{00000000-0005-0000-0000-000006000000}"/>
    <cellStyle name="_Column4_120319_BAB_KoPr2012_KEMA" xfId="45" xr:uid="{00000000-0005-0000-0000-000007000000}"/>
    <cellStyle name="_Column4_A. Allgemeine Informationen" xfId="46" xr:uid="{00000000-0005-0000-0000-000008000000}"/>
    <cellStyle name="_Column4_Ausfüllhilfe" xfId="47" xr:uid="{00000000-0005-0000-0000-000009000000}"/>
    <cellStyle name="_Column5" xfId="48" xr:uid="{00000000-0005-0000-0000-00000A000000}"/>
    <cellStyle name="_Column6" xfId="49" xr:uid="{00000000-0005-0000-0000-00000B000000}"/>
    <cellStyle name="_Column7" xfId="50" xr:uid="{00000000-0005-0000-0000-00000C000000}"/>
    <cellStyle name="_Data" xfId="51" xr:uid="{00000000-0005-0000-0000-00000D000000}"/>
    <cellStyle name="_Data_120319_BAB_KoPr2012_KEMA" xfId="52" xr:uid="{00000000-0005-0000-0000-00000E000000}"/>
    <cellStyle name="_Header" xfId="53" xr:uid="{00000000-0005-0000-0000-00000F000000}"/>
    <cellStyle name="_Row1" xfId="54" xr:uid="{00000000-0005-0000-0000-000010000000}"/>
    <cellStyle name="_Row1_120319_BAB_KoPr2012_KEMA" xfId="55" xr:uid="{00000000-0005-0000-0000-000011000000}"/>
    <cellStyle name="_Row1_A. Allgemeine Informationen" xfId="56" xr:uid="{00000000-0005-0000-0000-000012000000}"/>
    <cellStyle name="_Row1_Ausfüllhilfe" xfId="57" xr:uid="{00000000-0005-0000-0000-000013000000}"/>
    <cellStyle name="_Row2" xfId="58" xr:uid="{00000000-0005-0000-0000-000014000000}"/>
    <cellStyle name="_Row3" xfId="59" xr:uid="{00000000-0005-0000-0000-000015000000}"/>
    <cellStyle name="_Row4" xfId="60" xr:uid="{00000000-0005-0000-0000-000016000000}"/>
    <cellStyle name="_Row5" xfId="61" xr:uid="{00000000-0005-0000-0000-000017000000}"/>
    <cellStyle name="_Row6" xfId="62" xr:uid="{00000000-0005-0000-0000-000018000000}"/>
    <cellStyle name="_Row7" xfId="63" xr:uid="{00000000-0005-0000-0000-000019000000}"/>
    <cellStyle name="20 % - Akzent2" xfId="65" builtinId="34"/>
    <cellStyle name="20% - Akzent1" xfId="2" xr:uid="{00000000-0005-0000-0000-00001B000000}"/>
    <cellStyle name="20% - Akzent2" xfId="3" xr:uid="{00000000-0005-0000-0000-00001C000000}"/>
    <cellStyle name="20% - Akzent3" xfId="4" xr:uid="{00000000-0005-0000-0000-00001D000000}"/>
    <cellStyle name="20% - Akzent4" xfId="5" xr:uid="{00000000-0005-0000-0000-00001E000000}"/>
    <cellStyle name="20% - Akzent5" xfId="6" xr:uid="{00000000-0005-0000-0000-00001F000000}"/>
    <cellStyle name="20% - Akzent6" xfId="7" xr:uid="{00000000-0005-0000-0000-000020000000}"/>
    <cellStyle name="4" xfId="8" xr:uid="{00000000-0005-0000-0000-000021000000}"/>
    <cellStyle name="40 % - Akzent1" xfId="36" builtinId="31"/>
    <cellStyle name="40% - Akzent1" xfId="9" xr:uid="{00000000-0005-0000-0000-000023000000}"/>
    <cellStyle name="40% - Akzent2" xfId="10" xr:uid="{00000000-0005-0000-0000-000024000000}"/>
    <cellStyle name="40% - Akzent3" xfId="11" xr:uid="{00000000-0005-0000-0000-000025000000}"/>
    <cellStyle name="40% - Akzent4" xfId="12" xr:uid="{00000000-0005-0000-0000-000026000000}"/>
    <cellStyle name="40% - Akzent5" xfId="13" xr:uid="{00000000-0005-0000-0000-000027000000}"/>
    <cellStyle name="40% - Akzent6" xfId="14" xr:uid="{00000000-0005-0000-0000-000028000000}"/>
    <cellStyle name="5" xfId="15" xr:uid="{00000000-0005-0000-0000-000029000000}"/>
    <cellStyle name="6" xfId="16" xr:uid="{00000000-0005-0000-0000-00002A000000}"/>
    <cellStyle name="60 % - Akzent1" xfId="37" builtinId="32"/>
    <cellStyle name="60% - Akzent1" xfId="17" xr:uid="{00000000-0005-0000-0000-00002C000000}"/>
    <cellStyle name="60% - Akzent2" xfId="18" xr:uid="{00000000-0005-0000-0000-00002D000000}"/>
    <cellStyle name="60% - Akzent3" xfId="19" xr:uid="{00000000-0005-0000-0000-00002E000000}"/>
    <cellStyle name="60% - Akzent4" xfId="20" xr:uid="{00000000-0005-0000-0000-00002F000000}"/>
    <cellStyle name="60% - Akzent5" xfId="21" xr:uid="{00000000-0005-0000-0000-000030000000}"/>
    <cellStyle name="60% - Akzent6" xfId="22" xr:uid="{00000000-0005-0000-0000-000031000000}"/>
    <cellStyle name="9" xfId="23" xr:uid="{00000000-0005-0000-0000-000032000000}"/>
    <cellStyle name="Ausgabe" xfId="1" builtinId="21"/>
    <cellStyle name="Ausgabe 2" xfId="75" xr:uid="{00000000-0005-0000-0000-000034000000}"/>
    <cellStyle name="Berechnung" xfId="67" builtinId="22"/>
    <cellStyle name="Eingabefeld1" xfId="76" xr:uid="{00000000-0005-0000-0000-000036000000}"/>
    <cellStyle name="Euro" xfId="24" xr:uid="{00000000-0005-0000-0000-000037000000}"/>
    <cellStyle name="Komma 2" xfId="25" xr:uid="{00000000-0005-0000-0000-000038000000}"/>
    <cellStyle name="Komma 3" xfId="33" xr:uid="{00000000-0005-0000-0000-000039000000}"/>
    <cellStyle name="Komma 4" xfId="79" xr:uid="{FC28ABD7-20E0-4A79-A3CD-AD0D792CF1E0}"/>
    <cellStyle name="Link" xfId="70" builtinId="8"/>
    <cellStyle name="Normal_erfassungsmatrix 04" xfId="29" xr:uid="{00000000-0005-0000-0000-00003B000000}"/>
    <cellStyle name="Prozent" xfId="66" builtinId="5"/>
    <cellStyle name="Prozent 2" xfId="26" xr:uid="{00000000-0005-0000-0000-00003D000000}"/>
    <cellStyle name="Prozent 3" xfId="30" xr:uid="{00000000-0005-0000-0000-00003E000000}"/>
    <cellStyle name="Standard" xfId="0" builtinId="0"/>
    <cellStyle name="Standard 16" xfId="71" xr:uid="{00000000-0005-0000-0000-000040000000}"/>
    <cellStyle name="Standard 2" xfId="27" xr:uid="{00000000-0005-0000-0000-000041000000}"/>
    <cellStyle name="Standard 2 2" xfId="34" xr:uid="{00000000-0005-0000-0000-000042000000}"/>
    <cellStyle name="Standard 3" xfId="28" xr:uid="{00000000-0005-0000-0000-000043000000}"/>
    <cellStyle name="Standard 3 2" xfId="35" xr:uid="{00000000-0005-0000-0000-000044000000}"/>
    <cellStyle name="Standard 3 3" xfId="77" xr:uid="{83C07655-0FEF-4DFD-A875-161FBBE450B7}"/>
    <cellStyle name="Standard 4" xfId="31" xr:uid="{00000000-0005-0000-0000-000045000000}"/>
    <cellStyle name="Standard 5" xfId="32" xr:uid="{00000000-0005-0000-0000-000046000000}"/>
    <cellStyle name="Standard 6" xfId="72" xr:uid="{00000000-0005-0000-0000-000047000000}"/>
    <cellStyle name="Standard 6 2" xfId="78" xr:uid="{BA0DFD8D-853E-4018-9740-381D0C412685}"/>
    <cellStyle name="Standard_16554" xfId="68" xr:uid="{00000000-0005-0000-0000-000048000000}"/>
    <cellStyle name="Standard_Kopie von Blanko_Verprobung_II_Runde Preisblatt MPr" xfId="69" xr:uid="{00000000-0005-0000-0000-000049000000}"/>
    <cellStyle name="Tablehead2" xfId="73" xr:uid="{00000000-0005-0000-0000-00004A000000}"/>
    <cellStyle name="Tablehead3" xfId="74" xr:uid="{00000000-0005-0000-0000-00004B000000}"/>
    <cellStyle name="Undefiniert" xfId="64" xr:uid="{00000000-0005-0000-0000-00004C000000}"/>
  </cellStyles>
  <dxfs count="6">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99"/>
        </patternFill>
      </fill>
    </dxf>
  </dxfs>
  <tableStyles count="0" defaultTableStyle="TableStyleMedium2" defaultPivotStyle="PivotStyleMedium9"/>
  <colors>
    <mruColors>
      <color rgb="FFFFFF99"/>
      <color rgb="FFFFFFCC"/>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BNetzAPowerPoint">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0"/>
          </a:spcAft>
          <a:buClr>
            <a:srgbClr val="BBC6D6"/>
          </a:buClr>
          <a:buSzPct val="80000"/>
          <a:buFont typeface="Wingdings" pitchFamily="1" charset="2"/>
          <a:buNone/>
          <a:tabLst/>
          <a:defRPr kumimoji="0" lang="de-DE" sz="1800" b="0" i="0" u="none" strike="noStrike" cap="none" normalizeH="0" baseline="0" smtClean="0">
            <a:ln>
              <a:noFill/>
            </a:ln>
            <a:solidFill>
              <a:schemeClr val="tx1"/>
            </a:solidFill>
            <a:effectLst/>
            <a:latin typeface="Arial Narrow" pitchFamily="1"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1" fontAlgn="base" latinLnBrk="0" hangingPunct="1">
          <a:lnSpc>
            <a:spcPct val="100000"/>
          </a:lnSpc>
          <a:spcBef>
            <a:spcPct val="20000"/>
          </a:spcBef>
          <a:spcAft>
            <a:spcPct val="0"/>
          </a:spcAft>
          <a:buClr>
            <a:srgbClr val="BBC6D6"/>
          </a:buClr>
          <a:buSzPct val="80000"/>
          <a:buFont typeface="Wingdings" pitchFamily="1" charset="2"/>
          <a:buNone/>
          <a:tabLst/>
          <a:defRPr kumimoji="0" lang="de-DE" sz="1800" b="0" i="0" u="none" strike="noStrike" cap="none" normalizeH="0" baseline="0" smtClean="0">
            <a:ln>
              <a:noFill/>
            </a:ln>
            <a:solidFill>
              <a:schemeClr val="tx1"/>
            </a:solidFill>
            <a:effectLst/>
            <a:latin typeface="Arial Narrow" pitchFamily="1" charset="0"/>
          </a:defRPr>
        </a:defPPr>
      </a:lstStyle>
    </a:lnDef>
  </a:objectDefaults>
  <a:extraClrSchemeLst>
    <a:extraClrScheme>
      <a:clrScheme name="Office Theme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Office Theme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Office Theme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Office Theme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Office Theme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Office Theme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Office Theme 7">
        <a:dk1>
          <a:srgbClr val="5C1F00"/>
        </a:dk1>
        <a:lt1>
          <a:srgbClr val="FFFFFF"/>
        </a:lt1>
        <a:dk2>
          <a:srgbClr val="800000"/>
        </a:dk2>
        <a:lt2>
          <a:srgbClr val="DFD293"/>
        </a:lt2>
        <a:accent1>
          <a:srgbClr val="CC3300"/>
        </a:accent1>
        <a:accent2>
          <a:srgbClr val="BE7960"/>
        </a:accent2>
        <a:accent3>
          <a:srgbClr val="C0AAAA"/>
        </a:accent3>
        <a:accent4>
          <a:srgbClr val="DADADA"/>
        </a:accent4>
        <a:accent5>
          <a:srgbClr val="E2ADAA"/>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Office Theme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Office Theme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Office Theme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Office Theme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Office Theme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
      <a:clrScheme name="Office Theme 13">
        <a:dk1>
          <a:srgbClr val="000000"/>
        </a:dk1>
        <a:lt1>
          <a:srgbClr val="FFFFFF"/>
        </a:lt1>
        <a:dk2>
          <a:srgbClr val="FFFFFF"/>
        </a:dk2>
        <a:lt2>
          <a:srgbClr val="808080"/>
        </a:lt2>
        <a:accent1>
          <a:srgbClr val="157293"/>
        </a:accent1>
        <a:accent2>
          <a:srgbClr val="5D8BA8"/>
        </a:accent2>
        <a:accent3>
          <a:srgbClr val="FFFFFF"/>
        </a:accent3>
        <a:accent4>
          <a:srgbClr val="000000"/>
        </a:accent4>
        <a:accent5>
          <a:srgbClr val="AABCC8"/>
        </a:accent5>
        <a:accent6>
          <a:srgbClr val="537D98"/>
        </a:accent6>
        <a:hlink>
          <a:srgbClr val="85A6BD"/>
        </a:hlink>
        <a:folHlink>
          <a:srgbClr val="ACC2D3"/>
        </a:folHlink>
      </a:clrScheme>
      <a:clrMap bg1="lt1" tx1="dk1" bg2="lt2" tx2="dk2" accent1="accent1" accent2="accent2" accent3="accent3" accent4="accent4" accent5="accent5" accent6="accent6" hlink="hlink" folHlink="folHlink"/>
    </a:extraClrScheme>
    <a:extraClrScheme>
      <a:clrScheme name="Office Theme 14">
        <a:dk1>
          <a:srgbClr val="000000"/>
        </a:dk1>
        <a:lt1>
          <a:srgbClr val="FFFFFF"/>
        </a:lt1>
        <a:dk2>
          <a:srgbClr val="FFFFFF"/>
        </a:dk2>
        <a:lt2>
          <a:srgbClr val="D5E0E9"/>
        </a:lt2>
        <a:accent1>
          <a:srgbClr val="157293"/>
        </a:accent1>
        <a:accent2>
          <a:srgbClr val="5D8BA8"/>
        </a:accent2>
        <a:accent3>
          <a:srgbClr val="FFFFFF"/>
        </a:accent3>
        <a:accent4>
          <a:srgbClr val="000000"/>
        </a:accent4>
        <a:accent5>
          <a:srgbClr val="AABCC8"/>
        </a:accent5>
        <a:accent6>
          <a:srgbClr val="537D98"/>
        </a:accent6>
        <a:hlink>
          <a:srgbClr val="85A6BD"/>
        </a:hlink>
        <a:folHlink>
          <a:srgbClr val="ACC2D3"/>
        </a:folHlink>
      </a:clrScheme>
      <a:clrMap bg1="lt1" tx1="dk1" bg2="lt2" tx2="dk2" accent1="accent1" accent2="accent2" accent3="accent3" accent4="accent4" accent5="accent5" accent6="accent6" hlink="hlink" folHlink="folHlink"/>
    </a:extraClrScheme>
    <a:extraClrScheme>
      <a:clrScheme name="Bundesnetzagentur-Vorlage 1">
        <a:dk1>
          <a:srgbClr val="000000"/>
        </a:dk1>
        <a:lt1>
          <a:srgbClr val="FFFFFF"/>
        </a:lt1>
        <a:dk2>
          <a:srgbClr val="FFFFFF"/>
        </a:dk2>
        <a:lt2>
          <a:srgbClr val="D9E5F2"/>
        </a:lt2>
        <a:accent1>
          <a:srgbClr val="417DBE"/>
        </a:accent1>
        <a:accent2>
          <a:srgbClr val="E16900"/>
        </a:accent2>
        <a:accent3>
          <a:srgbClr val="FFFFFF"/>
        </a:accent3>
        <a:accent4>
          <a:srgbClr val="000000"/>
        </a:accent4>
        <a:accent5>
          <a:srgbClr val="B0BFDB"/>
        </a:accent5>
        <a:accent6>
          <a:srgbClr val="CC5E00"/>
        </a:accent6>
        <a:hlink>
          <a:srgbClr val="8DB1D8"/>
        </a:hlink>
        <a:folHlink>
          <a:srgbClr val="57676F"/>
        </a:folHlink>
      </a:clrScheme>
      <a:clrMap bg1="lt1" tx1="dk1" bg2="lt2" tx2="dk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usfüllhilfe">
    <tabColor theme="6" tint="0.39997558519241921"/>
  </sheetPr>
  <dimension ref="B1:B75"/>
  <sheetViews>
    <sheetView showGridLines="0" showZeros="0" zoomScaleNormal="100" workbookViewId="0">
      <selection activeCell="B30" sqref="B30"/>
    </sheetView>
  </sheetViews>
  <sheetFormatPr baseColWidth="10" defaultRowHeight="15" x14ac:dyDescent="0.25"/>
  <cols>
    <col min="1" max="1" width="1.7109375" style="6" customWidth="1"/>
    <col min="2" max="2" width="150.7109375" style="6" customWidth="1"/>
    <col min="3" max="3" width="1.7109375" style="6" customWidth="1"/>
    <col min="4" max="16384" width="11.42578125" style="6"/>
  </cols>
  <sheetData>
    <row r="1" spans="2:2" ht="15.75" thickBot="1" x14ac:dyDescent="0.3"/>
    <row r="2" spans="2:2" x14ac:dyDescent="0.25">
      <c r="B2" s="62" t="s">
        <v>84</v>
      </c>
    </row>
    <row r="3" spans="2:2" x14ac:dyDescent="0.25">
      <c r="B3" s="63" t="s">
        <v>85</v>
      </c>
    </row>
    <row r="4" spans="2:2" x14ac:dyDescent="0.25">
      <c r="B4" s="63" t="s">
        <v>86</v>
      </c>
    </row>
    <row r="5" spans="2:2" x14ac:dyDescent="0.25">
      <c r="B5" s="63" t="s">
        <v>87</v>
      </c>
    </row>
    <row r="6" spans="2:2" x14ac:dyDescent="0.25">
      <c r="B6" s="63" t="s">
        <v>143</v>
      </c>
    </row>
    <row r="7" spans="2:2" x14ac:dyDescent="0.25">
      <c r="B7" s="63" t="s">
        <v>144</v>
      </c>
    </row>
    <row r="8" spans="2:2" x14ac:dyDescent="0.25">
      <c r="B8" s="63" t="s">
        <v>121</v>
      </c>
    </row>
    <row r="9" spans="2:2" x14ac:dyDescent="0.25">
      <c r="B9" s="64"/>
    </row>
    <row r="10" spans="2:2" ht="20.100000000000001" customHeight="1" x14ac:dyDescent="0.25">
      <c r="B10" s="65" t="s">
        <v>88</v>
      </c>
    </row>
    <row r="11" spans="2:2" ht="20.100000000000001" customHeight="1" x14ac:dyDescent="0.25">
      <c r="B11" s="74" t="s">
        <v>89</v>
      </c>
    </row>
    <row r="12" spans="2:2" ht="20.100000000000001" customHeight="1" x14ac:dyDescent="0.25">
      <c r="B12" s="74"/>
    </row>
    <row r="13" spans="2:2" ht="20.100000000000001" customHeight="1" x14ac:dyDescent="0.25">
      <c r="B13" s="75" t="s">
        <v>90</v>
      </c>
    </row>
    <row r="14" spans="2:2" ht="20.100000000000001" customHeight="1" x14ac:dyDescent="0.25">
      <c r="B14" s="76" t="s">
        <v>91</v>
      </c>
    </row>
    <row r="15" spans="2:2" ht="20.100000000000001" customHeight="1" x14ac:dyDescent="0.25">
      <c r="B15" s="95" t="s">
        <v>114</v>
      </c>
    </row>
    <row r="16" spans="2:2" ht="20.100000000000001" customHeight="1" x14ac:dyDescent="0.25">
      <c r="B16" s="64"/>
    </row>
    <row r="17" spans="2:2" ht="20.100000000000001" customHeight="1" x14ac:dyDescent="0.25">
      <c r="B17" s="65" t="s">
        <v>85</v>
      </c>
    </row>
    <row r="18" spans="2:2" ht="20.100000000000001" customHeight="1" x14ac:dyDescent="0.25">
      <c r="B18" s="73" t="s">
        <v>104</v>
      </c>
    </row>
    <row r="19" spans="2:2" ht="20.100000000000001" customHeight="1" x14ac:dyDescent="0.25">
      <c r="B19" s="66"/>
    </row>
    <row r="20" spans="2:2" ht="20.100000000000001" customHeight="1" x14ac:dyDescent="0.25">
      <c r="B20" s="68" t="s">
        <v>12</v>
      </c>
    </row>
    <row r="21" spans="2:2" ht="20.100000000000001" customHeight="1" x14ac:dyDescent="0.25">
      <c r="B21" s="66" t="s">
        <v>105</v>
      </c>
    </row>
    <row r="22" spans="2:2" ht="20.100000000000001" customHeight="1" x14ac:dyDescent="0.25">
      <c r="B22" s="66" t="s">
        <v>92</v>
      </c>
    </row>
    <row r="23" spans="2:2" ht="20.100000000000001" customHeight="1" x14ac:dyDescent="0.25">
      <c r="B23" s="66" t="s">
        <v>93</v>
      </c>
    </row>
    <row r="24" spans="2:2" ht="20.100000000000001" customHeight="1" x14ac:dyDescent="0.25">
      <c r="B24" s="66" t="s">
        <v>119</v>
      </c>
    </row>
    <row r="25" spans="2:2" ht="20.100000000000001" customHeight="1" x14ac:dyDescent="0.25">
      <c r="B25" s="66"/>
    </row>
    <row r="26" spans="2:2" ht="20.100000000000001" customHeight="1" x14ac:dyDescent="0.25">
      <c r="B26" s="156" t="s">
        <v>196</v>
      </c>
    </row>
    <row r="27" spans="2:2" ht="20.100000000000001" customHeight="1" x14ac:dyDescent="0.25">
      <c r="B27" s="157" t="s">
        <v>197</v>
      </c>
    </row>
    <row r="28" spans="2:2" ht="20.100000000000001" customHeight="1" x14ac:dyDescent="0.25">
      <c r="B28" s="66"/>
    </row>
    <row r="29" spans="2:2" ht="20.100000000000001" customHeight="1" x14ac:dyDescent="0.25">
      <c r="B29" s="68" t="s">
        <v>83</v>
      </c>
    </row>
    <row r="30" spans="2:2" ht="38.25" x14ac:dyDescent="0.25">
      <c r="B30" s="72" t="s">
        <v>120</v>
      </c>
    </row>
    <row r="31" spans="2:2" ht="52.5" customHeight="1" x14ac:dyDescent="0.25">
      <c r="B31" s="72" t="s">
        <v>124</v>
      </c>
    </row>
    <row r="32" spans="2:2" ht="20.100000000000001" customHeight="1" x14ac:dyDescent="0.25">
      <c r="B32" s="72" t="s">
        <v>134</v>
      </c>
    </row>
    <row r="33" spans="2:2" ht="20.100000000000001" customHeight="1" x14ac:dyDescent="0.25">
      <c r="B33" s="74"/>
    </row>
    <row r="34" spans="2:2" ht="20.100000000000001" customHeight="1" x14ac:dyDescent="0.25">
      <c r="B34" s="65" t="s">
        <v>86</v>
      </c>
    </row>
    <row r="35" spans="2:2" ht="20.100000000000001" customHeight="1" x14ac:dyDescent="0.25">
      <c r="B35" s="74" t="s">
        <v>94</v>
      </c>
    </row>
    <row r="36" spans="2:2" ht="20.100000000000001" customHeight="1" x14ac:dyDescent="0.25">
      <c r="B36" s="74"/>
    </row>
    <row r="37" spans="2:2" ht="20.100000000000001" customHeight="1" x14ac:dyDescent="0.25">
      <c r="B37" s="65" t="s">
        <v>87</v>
      </c>
    </row>
    <row r="38" spans="2:2" ht="20.100000000000001" customHeight="1" x14ac:dyDescent="0.25">
      <c r="B38" s="74" t="s">
        <v>107</v>
      </c>
    </row>
    <row r="39" spans="2:2" ht="20.100000000000001" customHeight="1" x14ac:dyDescent="0.25">
      <c r="B39" s="74"/>
    </row>
    <row r="40" spans="2:2" ht="20.100000000000001" customHeight="1" x14ac:dyDescent="0.25">
      <c r="B40" s="66" t="s">
        <v>106</v>
      </c>
    </row>
    <row r="41" spans="2:2" ht="20.100000000000001" customHeight="1" x14ac:dyDescent="0.25">
      <c r="B41" s="66" t="s">
        <v>95</v>
      </c>
    </row>
    <row r="42" spans="2:2" ht="20.100000000000001" customHeight="1" x14ac:dyDescent="0.25">
      <c r="B42" s="66" t="s">
        <v>98</v>
      </c>
    </row>
    <row r="43" spans="2:2" ht="30" customHeight="1" x14ac:dyDescent="0.25">
      <c r="B43" s="72" t="s">
        <v>155</v>
      </c>
    </row>
    <row r="44" spans="2:2" ht="20.100000000000001" customHeight="1" x14ac:dyDescent="0.25">
      <c r="B44" s="72" t="s">
        <v>96</v>
      </c>
    </row>
    <row r="45" spans="2:2" ht="20.100000000000001" customHeight="1" x14ac:dyDescent="0.25">
      <c r="B45" s="72" t="s">
        <v>115</v>
      </c>
    </row>
    <row r="46" spans="2:2" ht="30.75" customHeight="1" x14ac:dyDescent="0.25">
      <c r="B46" s="72" t="s">
        <v>156</v>
      </c>
    </row>
    <row r="47" spans="2:2" ht="20.100000000000001" customHeight="1" x14ac:dyDescent="0.25">
      <c r="B47" s="74"/>
    </row>
    <row r="48" spans="2:2" ht="20.100000000000001" customHeight="1" x14ac:dyDescent="0.25">
      <c r="B48" s="65" t="s">
        <v>143</v>
      </c>
    </row>
    <row r="49" spans="2:2" ht="30" customHeight="1" x14ac:dyDescent="0.25">
      <c r="B49" s="71" t="s">
        <v>118</v>
      </c>
    </row>
    <row r="50" spans="2:2" ht="20.100000000000001" customHeight="1" x14ac:dyDescent="0.25">
      <c r="B50" s="74"/>
    </row>
    <row r="51" spans="2:2" ht="20.100000000000001" customHeight="1" x14ac:dyDescent="0.25">
      <c r="B51" s="66" t="s">
        <v>106</v>
      </c>
    </row>
    <row r="52" spans="2:2" ht="20.100000000000001" customHeight="1" x14ac:dyDescent="0.25">
      <c r="B52" s="66" t="s">
        <v>103</v>
      </c>
    </row>
    <row r="53" spans="2:2" ht="20.100000000000001" customHeight="1" x14ac:dyDescent="0.25">
      <c r="B53" s="72" t="s">
        <v>117</v>
      </c>
    </row>
    <row r="54" spans="2:2" ht="20.100000000000001" customHeight="1" x14ac:dyDescent="0.25">
      <c r="B54" s="66" t="s">
        <v>157</v>
      </c>
    </row>
    <row r="55" spans="2:2" ht="20.100000000000001" customHeight="1" x14ac:dyDescent="0.25">
      <c r="B55" s="72" t="s">
        <v>96</v>
      </c>
    </row>
    <row r="56" spans="2:2" ht="20.100000000000001" customHeight="1" x14ac:dyDescent="0.25">
      <c r="B56" s="72" t="s">
        <v>97</v>
      </c>
    </row>
    <row r="57" spans="2:2" ht="20.100000000000001" customHeight="1" x14ac:dyDescent="0.25">
      <c r="B57" s="74"/>
    </row>
    <row r="58" spans="2:2" ht="20.100000000000001" customHeight="1" x14ac:dyDescent="0.25">
      <c r="B58" s="65" t="s">
        <v>144</v>
      </c>
    </row>
    <row r="59" spans="2:2" ht="20.100000000000001" customHeight="1" x14ac:dyDescent="0.25">
      <c r="B59" s="74" t="s">
        <v>99</v>
      </c>
    </row>
    <row r="60" spans="2:2" ht="20.100000000000001" customHeight="1" x14ac:dyDescent="0.25">
      <c r="B60" s="74"/>
    </row>
    <row r="61" spans="2:2" ht="20.100000000000001" customHeight="1" x14ac:dyDescent="0.25">
      <c r="B61" s="66" t="s">
        <v>106</v>
      </c>
    </row>
    <row r="62" spans="2:2" ht="41.25" customHeight="1" x14ac:dyDescent="0.25">
      <c r="B62" s="66" t="s">
        <v>158</v>
      </c>
    </row>
    <row r="63" spans="2:2" ht="20.100000000000001" customHeight="1" x14ac:dyDescent="0.25">
      <c r="B63" s="66" t="s">
        <v>140</v>
      </c>
    </row>
    <row r="64" spans="2:2" ht="20.100000000000001" customHeight="1" x14ac:dyDescent="0.25">
      <c r="B64" s="66" t="s">
        <v>135</v>
      </c>
    </row>
    <row r="65" spans="2:2" ht="20.100000000000001" customHeight="1" x14ac:dyDescent="0.25">
      <c r="B65" s="72" t="s">
        <v>96</v>
      </c>
    </row>
    <row r="66" spans="2:2" ht="20.100000000000001" customHeight="1" x14ac:dyDescent="0.25">
      <c r="B66" s="72" t="s">
        <v>97</v>
      </c>
    </row>
    <row r="67" spans="2:2" ht="20.100000000000001" customHeight="1" x14ac:dyDescent="0.25">
      <c r="B67" s="72" t="s">
        <v>141</v>
      </c>
    </row>
    <row r="68" spans="2:2" ht="20.100000000000001" customHeight="1" x14ac:dyDescent="0.25">
      <c r="B68" s="72" t="s">
        <v>101</v>
      </c>
    </row>
    <row r="69" spans="2:2" ht="20.100000000000001" customHeight="1" x14ac:dyDescent="0.25">
      <c r="B69" s="72" t="s">
        <v>100</v>
      </c>
    </row>
    <row r="70" spans="2:2" ht="20.100000000000001" customHeight="1" x14ac:dyDescent="0.25">
      <c r="B70" s="72" t="s">
        <v>102</v>
      </c>
    </row>
    <row r="71" spans="2:2" ht="122.25" customHeight="1" x14ac:dyDescent="0.25">
      <c r="B71" s="72" t="s">
        <v>193</v>
      </c>
    </row>
    <row r="72" spans="2:2" x14ac:dyDescent="0.25">
      <c r="B72" s="72"/>
    </row>
    <row r="73" spans="2:2" ht="20.100000000000001" customHeight="1" x14ac:dyDescent="0.25">
      <c r="B73" s="65" t="s">
        <v>121</v>
      </c>
    </row>
    <row r="74" spans="2:2" ht="25.5" x14ac:dyDescent="0.25">
      <c r="B74" s="71" t="s">
        <v>194</v>
      </c>
    </row>
    <row r="75" spans="2:2" ht="20.100000000000001" customHeight="1" thickBot="1" x14ac:dyDescent="0.3">
      <c r="B75" s="77"/>
    </row>
  </sheetData>
  <pageMargins left="0.70866141732283472" right="0.70866141732283472" top="0.78740157480314965" bottom="0.78740157480314965" header="0.31496062992125984" footer="0.31496062992125984"/>
  <pageSetup paperSize="9" scale="57" fitToHeight="5" orientation="portrait" r:id="rId1"/>
  <rowBreaks count="1" manualBreakCount="1">
    <brk id="33"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
    <tabColor rgb="FFFFFFCC"/>
    <pageSetUpPr fitToPage="1"/>
  </sheetPr>
  <dimension ref="A1:D40"/>
  <sheetViews>
    <sheetView showGridLines="0" showZeros="0" tabSelected="1" zoomScale="80" zoomScaleNormal="80" workbookViewId="0">
      <selection activeCell="C43" sqref="C43"/>
    </sheetView>
  </sheetViews>
  <sheetFormatPr baseColWidth="10" defaultRowHeight="15" x14ac:dyDescent="0.25"/>
  <cols>
    <col min="1" max="1" width="26.5703125" style="6" customWidth="1"/>
    <col min="2" max="2" width="25.28515625" style="6" customWidth="1"/>
    <col min="3" max="3" width="76.85546875" style="6" customWidth="1"/>
    <col min="4" max="4" width="29.140625" style="6" customWidth="1"/>
    <col min="5" max="16384" width="11.42578125" style="6"/>
  </cols>
  <sheetData>
    <row r="1" spans="1:4" x14ac:dyDescent="0.25">
      <c r="A1" s="172" t="s">
        <v>199</v>
      </c>
    </row>
    <row r="2" spans="1:4" ht="21" x14ac:dyDescent="0.35">
      <c r="A2" s="7" t="s">
        <v>48</v>
      </c>
    </row>
    <row r="4" spans="1:4" ht="18.75" x14ac:dyDescent="0.3">
      <c r="A4" s="18" t="s">
        <v>12</v>
      </c>
      <c r="B4" s="19"/>
      <c r="C4" s="20"/>
    </row>
    <row r="5" spans="1:4" x14ac:dyDescent="0.25">
      <c r="A5" s="8" t="s">
        <v>0</v>
      </c>
      <c r="B5" s="59"/>
      <c r="C5" s="99"/>
    </row>
    <row r="6" spans="1:4" x14ac:dyDescent="0.25">
      <c r="A6" s="8" t="s">
        <v>1</v>
      </c>
      <c r="B6" s="97"/>
      <c r="C6" s="98"/>
    </row>
    <row r="7" spans="1:4" x14ac:dyDescent="0.25">
      <c r="A7" s="8" t="s">
        <v>7</v>
      </c>
      <c r="B7" s="96"/>
    </row>
    <row r="9" spans="1:4" ht="45" x14ac:dyDescent="0.25">
      <c r="A9" s="67" t="s">
        <v>192</v>
      </c>
      <c r="B9" s="17">
        <v>2027</v>
      </c>
      <c r="C9" s="9"/>
    </row>
    <row r="12" spans="1:4" ht="18.75" x14ac:dyDescent="0.3">
      <c r="A12" s="18" t="s">
        <v>142</v>
      </c>
      <c r="B12" s="19"/>
      <c r="C12" s="19"/>
      <c r="D12" s="19"/>
    </row>
    <row r="13" spans="1:4" ht="32.25" customHeight="1" x14ac:dyDescent="0.25">
      <c r="A13" s="32" t="s">
        <v>49</v>
      </c>
      <c r="B13" s="69" t="s">
        <v>78</v>
      </c>
      <c r="C13" s="70"/>
      <c r="D13" s="48" t="s">
        <v>172</v>
      </c>
    </row>
    <row r="14" spans="1:4" x14ac:dyDescent="0.25">
      <c r="A14" s="49"/>
      <c r="B14" s="57"/>
      <c r="C14" s="58"/>
      <c r="D14" s="56"/>
    </row>
    <row r="15" spans="1:4" x14ac:dyDescent="0.25">
      <c r="A15" s="49"/>
      <c r="B15" s="57"/>
      <c r="C15" s="58"/>
      <c r="D15" s="56"/>
    </row>
    <row r="16" spans="1:4" x14ac:dyDescent="0.25">
      <c r="A16" s="49"/>
      <c r="B16" s="57"/>
      <c r="C16" s="58"/>
      <c r="D16" s="56"/>
    </row>
    <row r="17" spans="1:4" x14ac:dyDescent="0.25">
      <c r="A17" s="49"/>
      <c r="B17" s="57"/>
      <c r="C17" s="58"/>
      <c r="D17" s="56"/>
    </row>
    <row r="18" spans="1:4" x14ac:dyDescent="0.25">
      <c r="A18" s="49"/>
      <c r="B18" s="57"/>
      <c r="C18" s="58"/>
      <c r="D18" s="56"/>
    </row>
    <row r="21" spans="1:4" ht="18.75" x14ac:dyDescent="0.3">
      <c r="A21" s="18" t="s">
        <v>184</v>
      </c>
      <c r="B21" s="19"/>
      <c r="C21" s="19"/>
      <c r="D21" s="20"/>
    </row>
    <row r="22" spans="1:4" x14ac:dyDescent="0.25">
      <c r="A22"/>
      <c r="B22"/>
      <c r="C22"/>
      <c r="D22"/>
    </row>
    <row r="23" spans="1:4" x14ac:dyDescent="0.25">
      <c r="A23" s="150" t="s">
        <v>173</v>
      </c>
      <c r="B23" s="150"/>
      <c r="C23" s="150"/>
      <c r="D23" s="152" t="s">
        <v>32</v>
      </c>
    </row>
    <row r="24" spans="1:4" x14ac:dyDescent="0.25">
      <c r="A24" s="158" t="s">
        <v>174</v>
      </c>
      <c r="B24" s="158"/>
      <c r="C24" s="158"/>
      <c r="D24" s="152" t="s">
        <v>32</v>
      </c>
    </row>
    <row r="25" spans="1:4" x14ac:dyDescent="0.25">
      <c r="A25"/>
      <c r="B25"/>
      <c r="C25"/>
      <c r="D25"/>
    </row>
    <row r="26" spans="1:4" x14ac:dyDescent="0.25">
      <c r="A26" s="150" t="s">
        <v>175</v>
      </c>
      <c r="B26" s="150"/>
      <c r="C26" s="150"/>
      <c r="D26" s="152" t="s">
        <v>32</v>
      </c>
    </row>
    <row r="27" spans="1:4" x14ac:dyDescent="0.25">
      <c r="A27" s="150" t="s">
        <v>176</v>
      </c>
      <c r="B27" s="150"/>
      <c r="C27" s="150"/>
      <c r="D27" s="151" t="s">
        <v>32</v>
      </c>
    </row>
    <row r="28" spans="1:4" x14ac:dyDescent="0.25">
      <c r="A28" s="150"/>
      <c r="B28" s="150"/>
      <c r="C28" s="150"/>
      <c r="D28" s="150"/>
    </row>
    <row r="29" spans="1:4" x14ac:dyDescent="0.25">
      <c r="A29" s="150" t="s">
        <v>177</v>
      </c>
      <c r="B29" s="150"/>
      <c r="C29" s="150"/>
      <c r="D29" s="152" t="s">
        <v>32</v>
      </c>
    </row>
    <row r="30" spans="1:4" x14ac:dyDescent="0.25">
      <c r="A30" s="150" t="s">
        <v>178</v>
      </c>
      <c r="B30" s="150"/>
      <c r="C30" s="150"/>
      <c r="D30" s="151" t="s">
        <v>32</v>
      </c>
    </row>
    <row r="31" spans="1:4" x14ac:dyDescent="0.25">
      <c r="A31"/>
      <c r="B31"/>
      <c r="C31"/>
      <c r="D31"/>
    </row>
    <row r="32" spans="1:4" x14ac:dyDescent="0.25">
      <c r="A32" s="150" t="s">
        <v>179</v>
      </c>
      <c r="B32" s="150"/>
      <c r="C32" s="150"/>
      <c r="D32" s="152" t="s">
        <v>32</v>
      </c>
    </row>
    <row r="33" spans="1:4" x14ac:dyDescent="0.25">
      <c r="A33" s="150" t="s">
        <v>180</v>
      </c>
      <c r="B33" s="150"/>
      <c r="C33" s="150"/>
      <c r="D33" s="151" t="s">
        <v>32</v>
      </c>
    </row>
    <row r="34" spans="1:4" x14ac:dyDescent="0.25">
      <c r="A34" s="150"/>
      <c r="B34" s="150"/>
      <c r="C34" s="150"/>
      <c r="D34" s="150"/>
    </row>
    <row r="35" spans="1:4" x14ac:dyDescent="0.25">
      <c r="A35" s="159" t="s">
        <v>181</v>
      </c>
      <c r="B35" s="159"/>
      <c r="C35" s="160"/>
      <c r="D35" s="152" t="s">
        <v>32</v>
      </c>
    </row>
    <row r="36" spans="1:4" x14ac:dyDescent="0.25">
      <c r="A36" s="161" t="s">
        <v>182</v>
      </c>
      <c r="B36" s="161"/>
      <c r="C36" s="162"/>
      <c r="D36" s="151" t="s">
        <v>32</v>
      </c>
    </row>
    <row r="37" spans="1:4" x14ac:dyDescent="0.25">
      <c r="A37" s="153"/>
      <c r="B37" s="153"/>
      <c r="C37" s="153"/>
      <c r="D37" s="150"/>
    </row>
    <row r="38" spans="1:4" x14ac:dyDescent="0.25">
      <c r="A38" s="159" t="s">
        <v>183</v>
      </c>
      <c r="B38" s="159"/>
      <c r="C38" s="160"/>
      <c r="D38" s="152" t="s">
        <v>32</v>
      </c>
    </row>
    <row r="40" spans="1:4" x14ac:dyDescent="0.25">
      <c r="A40" s="158" t="s">
        <v>198</v>
      </c>
      <c r="B40" s="158"/>
      <c r="C40" s="163"/>
      <c r="D40" s="152" t="s">
        <v>32</v>
      </c>
    </row>
  </sheetData>
  <sheetProtection formatCells="0" formatColumns="0" formatRows="0" insertHyperlinks="0"/>
  <mergeCells count="5">
    <mergeCell ref="A24:C24"/>
    <mergeCell ref="A35:C35"/>
    <mergeCell ref="A36:C36"/>
    <mergeCell ref="A38:C38"/>
    <mergeCell ref="A40:C40"/>
  </mergeCells>
  <dataValidations xWindow="288" yWindow="759" count="9">
    <dataValidation allowBlank="1" showInputMessage="1" showErrorMessage="1" promptTitle="Firma" prompt="Geben Sie hier bitte die Firma einschließlich Rechtsform an." sqref="B5:C5" xr:uid="{00000000-0002-0000-0100-000000000000}"/>
    <dataValidation allowBlank="1" showInputMessage="1" showErrorMessage="1" promptTitle="Firma des Verpächters" prompt="Geben Sie hier die Firma des Verpächters ein." sqref="B14:C14" xr:uid="{00000000-0002-0000-0100-000001000000}"/>
    <dataValidation allowBlank="1" showErrorMessage="1" sqref="A14:A18 B15:C18" xr:uid="{00000000-0002-0000-0100-000002000000}"/>
    <dataValidation allowBlank="1" showInputMessage="1" showErrorMessage="1" promptTitle="Netznummer/Verpächternummer" prompt="Geben Sie hier ihre Netz- bzw. Verpächternummer ein." sqref="B7:C7" xr:uid="{00000000-0002-0000-0100-000003000000}"/>
    <dataValidation type="whole" allowBlank="1" showInputMessage="1" showErrorMessage="1" promptTitle="Betriebsnummer" prompt="Geben Sie hier ihre achtstellige Betriebsnummer ein. z. B. 1200XXXX" sqref="C6" xr:uid="{00000000-0002-0000-0100-000004000000}">
      <formula1>12000000</formula1>
      <formula2>12009999</formula2>
    </dataValidation>
    <dataValidation type="whole" allowBlank="1" showInputMessage="1" showErrorMessage="1" promptTitle="Betriebsnummer" prompt="Geben Sie hier ihre achtstellige Betriebsnummer ein. z. B. 10XXXXXX" sqref="B6" xr:uid="{00000000-0002-0000-0100-000005000000}">
      <formula1>10000000</formula1>
      <formula2>11999999</formula2>
    </dataValidation>
    <dataValidation type="decimal" allowBlank="1" showInputMessage="1" showErrorMessage="1" promptTitle="Gewerbesteuerhebesatz" prompt="Geben Sie hier den Gewerbesteuerhebesatz des Basisjahres an." sqref="C8" xr:uid="{00000000-0002-0000-0100-000006000000}">
      <formula1>0</formula1>
      <formula2>1000</formula2>
    </dataValidation>
    <dataValidation type="list" allowBlank="1" showInputMessage="1" showErrorMessage="1" sqref="D36" xr:uid="{00000000-0002-0000-0100-000007000000}">
      <mc:AlternateContent xmlns:x12ac="http://schemas.microsoft.com/office/spreadsheetml/2011/1/ac" xmlns:mc="http://schemas.openxmlformats.org/markup-compatibility/2006">
        <mc:Choice Requires="x12ac">
          <x12ac:list>"Ja, es sind keine entsprechenden AKHK enthalten.","Nein, es sind MsbG-Sachverhalte enthalten.",bitte wählen</x12ac:list>
        </mc:Choice>
        <mc:Fallback>
          <formula1>"Ja, es sind keine entsprechenden AKHK enthalten.,Nein, es sind MsbG-Sachverhalte enthalten.,bitte wählen"</formula1>
        </mc:Fallback>
      </mc:AlternateContent>
    </dataValidation>
    <dataValidation type="list" allowBlank="1" showInputMessage="1" showErrorMessage="1" sqref="D35 D23:D24 D26:D27 D29:D30 D32:D33 D38 D40" xr:uid="{00000000-0002-0000-0100-000008000000}">
      <formula1>"Ja,Nein,bitte wählen"</formula1>
    </dataValidation>
  </dataValidations>
  <pageMargins left="0.70866141732283472" right="0.70866141732283472" top="0.78740157480314965" bottom="0.78740157480314965" header="0.31496062992125984" footer="0.31496062992125984"/>
  <pageSetup paperSize="9" scale="47" fitToHeight="0" orientation="portrait" r:id="rId1"/>
  <extLst>
    <ext xmlns:x14="http://schemas.microsoft.com/office/spreadsheetml/2009/9/main" uri="{CCE6A557-97BC-4b89-ADB6-D9C93CAAB3DF}">
      <x14:dataValidations xmlns:xm="http://schemas.microsoft.com/office/excel/2006/main" xWindow="288" yWindow="759" count="1">
        <x14:dataValidation type="list" allowBlank="1" showInputMessage="1" showErrorMessage="1" xr:uid="{00000000-0002-0000-0100-000009000000}">
          <x14:formula1>
            <xm:f>Listen!$D$5</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
    <tabColor rgb="FFFFFFCC"/>
    <pageSetUpPr fitToPage="1"/>
  </sheetPr>
  <dimension ref="A1:T31"/>
  <sheetViews>
    <sheetView showGridLines="0" showZeros="0" zoomScale="80" zoomScaleNormal="80" workbookViewId="0">
      <selection activeCell="H6" sqref="H6"/>
    </sheetView>
  </sheetViews>
  <sheetFormatPr baseColWidth="10" defaultRowHeight="14.25" outlineLevelRow="1" x14ac:dyDescent="0.2"/>
  <cols>
    <col min="1" max="1" width="9.85546875" style="78" customWidth="1"/>
    <col min="2" max="2" width="35.7109375" style="78" customWidth="1"/>
    <col min="3" max="3" width="14.42578125" style="78" customWidth="1"/>
    <col min="4" max="12" width="17.7109375" style="78" customWidth="1"/>
    <col min="13" max="13" width="19.5703125" style="78" customWidth="1"/>
    <col min="14" max="14" width="17.7109375" style="78" customWidth="1"/>
    <col min="15" max="15" width="17" style="78" bestFit="1" customWidth="1"/>
    <col min="16" max="16" width="17.7109375" style="78" customWidth="1"/>
    <col min="17" max="17" width="2.85546875" style="78" customWidth="1"/>
    <col min="18" max="24" width="11.7109375" style="78" bestFit="1" customWidth="1"/>
    <col min="25" max="16384" width="11.42578125" style="78"/>
  </cols>
  <sheetData>
    <row r="1" spans="1:20" ht="20.100000000000001" customHeight="1" x14ac:dyDescent="0.2">
      <c r="A1" s="100" t="s">
        <v>167</v>
      </c>
    </row>
    <row r="2" spans="1:20" ht="15" x14ac:dyDescent="0.25">
      <c r="D2" s="79" t="s">
        <v>33</v>
      </c>
      <c r="E2" s="79"/>
      <c r="F2" s="80"/>
      <c r="G2" s="79" t="str">
        <f>"kalkulatorische Restwerte zum 01.01."&amp;A_Stammdaten!$B$9</f>
        <v>kalkulatorische Restwerte zum 01.01.2027</v>
      </c>
      <c r="H2" s="81"/>
      <c r="I2" s="80"/>
      <c r="J2" s="79" t="str">
        <f>"kalkulatorische Restwerte zum 31.12." &amp; A_Stammdaten!$B$9</f>
        <v>kalkulatorische Restwerte zum 31.12.2027</v>
      </c>
      <c r="K2" s="81"/>
      <c r="L2" s="80"/>
    </row>
    <row r="3" spans="1:20" ht="42.75" x14ac:dyDescent="0.2">
      <c r="D3" s="39" t="s">
        <v>33</v>
      </c>
      <c r="E3" s="38" t="s">
        <v>81</v>
      </c>
      <c r="F3" s="38" t="s">
        <v>168</v>
      </c>
      <c r="G3" s="38" t="s">
        <v>79</v>
      </c>
      <c r="H3" s="38" t="s">
        <v>169</v>
      </c>
      <c r="I3" s="38" t="s">
        <v>80</v>
      </c>
      <c r="J3" s="38" t="s">
        <v>79</v>
      </c>
      <c r="K3" s="38" t="s">
        <v>169</v>
      </c>
      <c r="L3" s="38" t="s">
        <v>80</v>
      </c>
      <c r="M3" s="38" t="s">
        <v>36</v>
      </c>
      <c r="N3" s="47" t="s">
        <v>42</v>
      </c>
      <c r="O3" s="47" t="s">
        <v>34</v>
      </c>
      <c r="P3" s="47" t="s">
        <v>123</v>
      </c>
    </row>
    <row r="4" spans="1:20" ht="30" customHeight="1" x14ac:dyDescent="0.2">
      <c r="C4" s="37" t="s">
        <v>8</v>
      </c>
      <c r="D4" s="145">
        <f>SUM(D11:D31)</f>
        <v>0</v>
      </c>
      <c r="E4" s="146">
        <f t="shared" ref="E4:P4" si="0">SUM(E11:E31)</f>
        <v>0</v>
      </c>
      <c r="F4" s="146">
        <f t="shared" si="0"/>
        <v>0</v>
      </c>
      <c r="G4" s="146">
        <f t="shared" si="0"/>
        <v>0</v>
      </c>
      <c r="H4" s="147">
        <f t="shared" si="0"/>
        <v>0</v>
      </c>
      <c r="I4" s="146">
        <f t="shared" si="0"/>
        <v>0</v>
      </c>
      <c r="J4" s="146">
        <f t="shared" si="0"/>
        <v>0</v>
      </c>
      <c r="K4" s="146">
        <f t="shared" si="0"/>
        <v>0</v>
      </c>
      <c r="L4" s="146">
        <f t="shared" si="0"/>
        <v>0</v>
      </c>
      <c r="M4" s="83">
        <f t="shared" si="0"/>
        <v>0</v>
      </c>
      <c r="N4" s="82">
        <f t="shared" si="0"/>
        <v>0</v>
      </c>
      <c r="O4" s="82">
        <f t="shared" si="0"/>
        <v>0</v>
      </c>
      <c r="P4" s="82">
        <f t="shared" si="0"/>
        <v>0</v>
      </c>
    </row>
    <row r="5" spans="1:20" ht="15.75" customHeight="1" outlineLevel="1" x14ac:dyDescent="0.2">
      <c r="C5" s="143">
        <f>+A_Stammdaten!A14</f>
        <v>0</v>
      </c>
      <c r="D5" s="145">
        <f>SUM(D11:D17)</f>
        <v>0</v>
      </c>
      <c r="E5" s="146">
        <f t="shared" ref="E5:P5" si="1">SUM(E11:E17)</f>
        <v>0</v>
      </c>
      <c r="F5" s="146">
        <f t="shared" si="1"/>
        <v>0</v>
      </c>
      <c r="G5" s="146">
        <f t="shared" si="1"/>
        <v>0</v>
      </c>
      <c r="H5" s="147">
        <f t="shared" si="1"/>
        <v>0</v>
      </c>
      <c r="I5" s="146">
        <f t="shared" si="1"/>
        <v>0</v>
      </c>
      <c r="J5" s="146">
        <f t="shared" si="1"/>
        <v>0</v>
      </c>
      <c r="K5" s="146">
        <f t="shared" si="1"/>
        <v>0</v>
      </c>
      <c r="L5" s="146">
        <f t="shared" si="1"/>
        <v>0</v>
      </c>
      <c r="M5" s="83">
        <f t="shared" si="1"/>
        <v>0</v>
      </c>
      <c r="N5" s="82">
        <f t="shared" si="1"/>
        <v>0</v>
      </c>
      <c r="O5" s="82">
        <f t="shared" si="1"/>
        <v>0</v>
      </c>
      <c r="P5" s="82">
        <f t="shared" si="1"/>
        <v>0</v>
      </c>
    </row>
    <row r="6" spans="1:20" ht="15.75" customHeight="1" outlineLevel="1" x14ac:dyDescent="0.2">
      <c r="C6" s="143">
        <f>+A_Stammdaten!A15</f>
        <v>0</v>
      </c>
      <c r="D6" s="145">
        <f>SUM(D18:D24)</f>
        <v>0</v>
      </c>
      <c r="E6" s="146">
        <f t="shared" ref="E6:P6" si="2">SUM(E18:E24)</f>
        <v>0</v>
      </c>
      <c r="F6" s="146">
        <f t="shared" si="2"/>
        <v>0</v>
      </c>
      <c r="G6" s="146">
        <f t="shared" si="2"/>
        <v>0</v>
      </c>
      <c r="H6" s="147">
        <f t="shared" si="2"/>
        <v>0</v>
      </c>
      <c r="I6" s="146">
        <f t="shared" si="2"/>
        <v>0</v>
      </c>
      <c r="J6" s="146">
        <f t="shared" si="2"/>
        <v>0</v>
      </c>
      <c r="K6" s="146">
        <f t="shared" si="2"/>
        <v>0</v>
      </c>
      <c r="L6" s="146">
        <f t="shared" si="2"/>
        <v>0</v>
      </c>
      <c r="M6" s="83">
        <f t="shared" si="2"/>
        <v>0</v>
      </c>
      <c r="N6" s="82">
        <f t="shared" si="2"/>
        <v>0</v>
      </c>
      <c r="O6" s="82">
        <f t="shared" si="2"/>
        <v>0</v>
      </c>
      <c r="P6" s="82">
        <f t="shared" si="2"/>
        <v>0</v>
      </c>
    </row>
    <row r="7" spans="1:20" ht="15.75" customHeight="1" outlineLevel="1" x14ac:dyDescent="0.2">
      <c r="C7" s="143">
        <f>+A_Stammdaten!A16</f>
        <v>0</v>
      </c>
      <c r="D7" s="145">
        <f>SUM(D25:D31)</f>
        <v>0</v>
      </c>
      <c r="E7" s="146">
        <f t="shared" ref="E7:P7" si="3">SUM(E25:E31)</f>
        <v>0</v>
      </c>
      <c r="F7" s="146">
        <f t="shared" si="3"/>
        <v>0</v>
      </c>
      <c r="G7" s="146">
        <f t="shared" si="3"/>
        <v>0</v>
      </c>
      <c r="H7" s="146">
        <f t="shared" si="3"/>
        <v>0</v>
      </c>
      <c r="I7" s="146">
        <f t="shared" si="3"/>
        <v>0</v>
      </c>
      <c r="J7" s="146">
        <f t="shared" si="3"/>
        <v>0</v>
      </c>
      <c r="K7" s="146">
        <f t="shared" si="3"/>
        <v>0</v>
      </c>
      <c r="L7" s="146">
        <f t="shared" si="3"/>
        <v>0</v>
      </c>
      <c r="M7" s="83">
        <f t="shared" si="3"/>
        <v>0</v>
      </c>
      <c r="N7" s="82">
        <f t="shared" si="3"/>
        <v>0</v>
      </c>
      <c r="O7" s="82">
        <f t="shared" si="3"/>
        <v>0</v>
      </c>
      <c r="P7" s="82">
        <f t="shared" si="3"/>
        <v>0</v>
      </c>
    </row>
    <row r="8" spans="1:20" ht="15" outlineLevel="1" x14ac:dyDescent="0.2">
      <c r="D8" s="84"/>
      <c r="E8" s="85"/>
      <c r="F8" s="85"/>
      <c r="G8" s="86"/>
      <c r="H8" s="85"/>
      <c r="I8" s="87"/>
      <c r="J8" s="85"/>
      <c r="K8" s="85"/>
      <c r="L8" s="87"/>
      <c r="M8" s="88"/>
      <c r="N8" s="89"/>
      <c r="O8" s="89"/>
      <c r="P8" s="89"/>
    </row>
    <row r="9" spans="1:20" x14ac:dyDescent="0.2">
      <c r="D9" s="90"/>
      <c r="E9" s="91"/>
      <c r="F9" s="91"/>
      <c r="G9" s="90"/>
      <c r="H9" s="91"/>
      <c r="I9" s="92"/>
      <c r="J9" s="91"/>
      <c r="K9" s="91"/>
      <c r="L9" s="92"/>
    </row>
    <row r="10" spans="1:20" ht="30" x14ac:dyDescent="0.2">
      <c r="A10" s="37" t="s">
        <v>49</v>
      </c>
      <c r="B10" s="37" t="s">
        <v>78</v>
      </c>
      <c r="C10" s="37" t="s">
        <v>122</v>
      </c>
      <c r="D10" s="39" t="s">
        <v>33</v>
      </c>
      <c r="E10" s="38" t="s">
        <v>162</v>
      </c>
      <c r="F10" s="38" t="s">
        <v>163</v>
      </c>
      <c r="G10" s="38" t="s">
        <v>131</v>
      </c>
      <c r="H10" s="38" t="s">
        <v>145</v>
      </c>
      <c r="I10" s="38" t="s">
        <v>164</v>
      </c>
      <c r="J10" s="38" t="s">
        <v>131</v>
      </c>
      <c r="K10" s="38" t="s">
        <v>145</v>
      </c>
      <c r="L10" s="38" t="s">
        <v>164</v>
      </c>
      <c r="M10" s="38" t="s">
        <v>36</v>
      </c>
      <c r="N10" s="47" t="s">
        <v>42</v>
      </c>
      <c r="O10" s="47" t="s">
        <v>34</v>
      </c>
      <c r="P10" s="47" t="s">
        <v>123</v>
      </c>
      <c r="R10" s="135" t="s">
        <v>122</v>
      </c>
      <c r="S10" s="47" t="s">
        <v>38</v>
      </c>
      <c r="T10" s="47" t="s">
        <v>160</v>
      </c>
    </row>
    <row r="11" spans="1:20" ht="15" x14ac:dyDescent="0.25">
      <c r="A11" s="164">
        <f>+A_Stammdaten!A14</f>
        <v>0</v>
      </c>
      <c r="B11" s="164">
        <f>+A_Stammdaten!B14</f>
        <v>0</v>
      </c>
      <c r="C11" s="93">
        <v>2022</v>
      </c>
      <c r="D11" s="46">
        <f>SUM(E11:F11)</f>
        <v>0</v>
      </c>
      <c r="E11" s="94">
        <f>IF(C11&gt;A_Stammdaten!$B$9,0,SUMIFS(D_SAV!$U$6:$U$304,D_SAV!$C$6:$C$304,B_KKAuf!$C11,D_SAV!$A$6:$A$304,B_KKAuf!$A$11))</f>
        <v>0</v>
      </c>
      <c r="F11" s="148">
        <f>IF(C11&gt;A_Stammdaten!$B$9,0,SUMIFS(D3_WAV!$M$6:$M$50,D3_WAV!$A$6:$A$50,$A$11,D3_WAV!$D$6:$D$50,B_KKAuf!C11))</f>
        <v>0</v>
      </c>
      <c r="G11" s="94">
        <f>IF(C11&gt;A_Stammdaten!$B$9,0,SUMIFS(D_SAV!$T$6:$T$304,D_SAV!$A$6:$A$304,B_KKAuf!$A$11,D_SAV!$C$6:$C$304,B_KKAuf!C11))</f>
        <v>0</v>
      </c>
      <c r="H11" s="94">
        <f>IF(C11&gt;A_Stammdaten!$B$9,0,SUMIFS(D3_WAV!$L$6:$L$50,D3_WAV!$A$6:$A$50,B_KKAuf!$A$11,D3_WAV!$D$6:$D$50,B_KKAuf!C11))</f>
        <v>0</v>
      </c>
      <c r="I11" s="94">
        <f>IF(C11&gt;A_Stammdaten!$B$9,0,SUMIFS(D2_BKZ_NAKB_SoPo!$H$6:$H$40,D2_BKZ_NAKB_SoPo!$A$6:$A$40,$A$11,D2_BKZ_NAKB_SoPo!$B$6:$B$40,B_KKAuf!C11))</f>
        <v>0</v>
      </c>
      <c r="J11" s="94">
        <f>IF(C11&gt;A_Stammdaten!$B$9,0,SUMIFS(D_SAV!$V$6:$V$304,D_SAV!$A$6:$A$304,B_KKAuf!$A$11,D_SAV!$C$6:$C$304,B_KKAuf!C11))</f>
        <v>0</v>
      </c>
      <c r="K11" s="94">
        <f>IF(C11&gt;A_Stammdaten!$B$9,0,SUMIFS(D3_WAV!$N$6:$N$50,D3_WAV!$A$6:$A$50,B_KKAuf!$A$11,D3_WAV!$D$6:$D$50,B_KKAuf!C11))</f>
        <v>0</v>
      </c>
      <c r="L11" s="94">
        <f>IF(C11&gt;A_Stammdaten!$B$9,0,SUMIFS(D2_BKZ_NAKB_SoPo!$I$6:$I$40,D2_BKZ_NAKB_SoPo!$A$6:$A$40,$A$11,D2_BKZ_NAKB_SoPo!$B$6:$B$40,B_KKAuf!C11))</f>
        <v>0</v>
      </c>
      <c r="M11" s="140">
        <f>AVERAGE(SUM(G11:H11,-I11),SUM(J11:K11,-L11))</f>
        <v>0</v>
      </c>
      <c r="N11" s="141">
        <f>$M11*T11</f>
        <v>0</v>
      </c>
      <c r="O11" s="142">
        <f>$M11*0.4*S11*0.035*A_Stammdaten!$D$14</f>
        <v>0</v>
      </c>
      <c r="P11" s="141">
        <f>SUM(D11,N11:O11)</f>
        <v>0</v>
      </c>
      <c r="R11" s="136">
        <v>2022</v>
      </c>
      <c r="S11" s="137">
        <f>VLOOKUP(R11,Listen!$N$2:$Q$9,2,FALSE)</f>
        <v>5.0700000000000002E-2</v>
      </c>
      <c r="T11" s="137">
        <f>VLOOKUP(R11,Listen!$N$2:$Q$9,4,FALSE)</f>
        <v>3.0499999999999999E-2</v>
      </c>
    </row>
    <row r="12" spans="1:20" ht="15" x14ac:dyDescent="0.25">
      <c r="A12" s="165"/>
      <c r="B12" s="165"/>
      <c r="C12" s="93">
        <v>2023</v>
      </c>
      <c r="D12" s="46">
        <f t="shared" ref="D12:D17" si="4">SUM(E12:F12)</f>
        <v>0</v>
      </c>
      <c r="E12" s="94">
        <f>IF(C12&gt;A_Stammdaten!$B$9,0,SUMIFS(D_SAV!$U$6:$U$304,D_SAV!$C$6:$C$304,B_KKAuf!$C12,D_SAV!$A$6:$A$304,B_KKAuf!$A$11))</f>
        <v>0</v>
      </c>
      <c r="F12" s="148">
        <f>IF(C12&gt;A_Stammdaten!$B$9,0,SUMIFS(D3_WAV!$M$6:$M$50,D3_WAV!$A$6:$A$50,$A$11,D3_WAV!$D$6:$D$50,B_KKAuf!C12))</f>
        <v>0</v>
      </c>
      <c r="G12" s="94">
        <f>IF(C12&gt;A_Stammdaten!$B$9,0,SUMIFS(D_SAV!$T$6:$T$304,D_SAV!$A$6:$A$304,B_KKAuf!$A$11,D_SAV!$C$6:$C$304,B_KKAuf!C12))</f>
        <v>0</v>
      </c>
      <c r="H12" s="94">
        <f>IF(C12&gt;A_Stammdaten!$B$9,0,SUMIFS(D3_WAV!$L$6:$L$50,D3_WAV!$A$6:$A$50,B_KKAuf!$A$11,D3_WAV!$D$6:$D$50,B_KKAuf!C12))</f>
        <v>0</v>
      </c>
      <c r="I12" s="94">
        <f>IF(C12&gt;A_Stammdaten!$B$9,0,SUMIFS(D2_BKZ_NAKB_SoPo!$H$6:$H$40,D2_BKZ_NAKB_SoPo!$A$6:$A$40,$A$11,D2_BKZ_NAKB_SoPo!$B$6:$B$40,B_KKAuf!C12))</f>
        <v>0</v>
      </c>
      <c r="J12" s="94">
        <f>IF(C12&gt;A_Stammdaten!$B$9,0,SUMIFS(D_SAV!$V$6:$V$304,D_SAV!$A$6:$A$304,B_KKAuf!$A$11,D_SAV!$C$6:$C$304,B_KKAuf!C12))</f>
        <v>0</v>
      </c>
      <c r="K12" s="94">
        <f>IF(C12&gt;A_Stammdaten!$B$9,0,SUMIFS(D3_WAV!$N$6:$N$50,D3_WAV!$A$6:$A$50,B_KKAuf!$A$11,D3_WAV!$D$6:$D$50,B_KKAuf!C12))</f>
        <v>0</v>
      </c>
      <c r="L12" s="94">
        <f>IF(C12&gt;A_Stammdaten!$B$9,0,SUMIFS(D2_BKZ_NAKB_SoPo!$I$6:$I$40,D2_BKZ_NAKB_SoPo!$A$6:$A$40,$A$11,D2_BKZ_NAKB_SoPo!$B$6:$B$40,B_KKAuf!C12))</f>
        <v>0</v>
      </c>
      <c r="M12" s="140">
        <f t="shared" ref="M12:M31" si="5">AVERAGE(SUM(G12:H12,-I12),SUM(J12:K12,-L12))</f>
        <v>0</v>
      </c>
      <c r="N12" s="141">
        <f t="shared" ref="N12:N31" si="6">$M12*T12</f>
        <v>0</v>
      </c>
      <c r="O12" s="142">
        <f>$M12*0.4*S12*0.035*A_Stammdaten!$D$14</f>
        <v>0</v>
      </c>
      <c r="P12" s="141">
        <f t="shared" ref="P12:P17" si="7">SUM(D12,N12:O12)</f>
        <v>0</v>
      </c>
      <c r="R12" s="136">
        <v>2023</v>
      </c>
      <c r="S12" s="137">
        <f>VLOOKUP(R12,Listen!$N$2:$Q$9,2,FALSE)</f>
        <v>5.0700000000000002E-2</v>
      </c>
      <c r="T12" s="137">
        <f>VLOOKUP(R12,Listen!$N$2:$Q$9,4,FALSE)</f>
        <v>3.0499999999999999E-2</v>
      </c>
    </row>
    <row r="13" spans="1:20" ht="15" x14ac:dyDescent="0.25">
      <c r="A13" s="165"/>
      <c r="B13" s="165"/>
      <c r="C13" s="93">
        <v>2024</v>
      </c>
      <c r="D13" s="46">
        <f t="shared" si="4"/>
        <v>0</v>
      </c>
      <c r="E13" s="94">
        <f>IF(C13&gt;A_Stammdaten!$B$9,0,SUMIFS(D_SAV!$U$6:$U$304,D_SAV!$C$6:$C$304,B_KKAuf!$C13,D_SAV!$A$6:$A$304,B_KKAuf!$A$11))</f>
        <v>0</v>
      </c>
      <c r="F13" s="148">
        <f>IF(C13&gt;A_Stammdaten!$B$9,0,SUMIFS(D3_WAV!$M$6:$M$50,D3_WAV!$A$6:$A$50,$A$11,D3_WAV!$D$6:$D$50,B_KKAuf!C13))</f>
        <v>0</v>
      </c>
      <c r="G13" s="94">
        <f>IF(C13&gt;A_Stammdaten!$B$9,0,SUMIFS(D_SAV!$T$6:$T$304,D_SAV!$A$6:$A$304,B_KKAuf!$A$11,D_SAV!$C$6:$C$304,B_KKAuf!C13))</f>
        <v>0</v>
      </c>
      <c r="H13" s="94">
        <f>IF(C13&gt;A_Stammdaten!$B$9,0,SUMIFS(D3_WAV!$L$6:$L$50,D3_WAV!$A$6:$A$50,B_KKAuf!$A$11,D3_WAV!$D$6:$D$50,B_KKAuf!C13))</f>
        <v>0</v>
      </c>
      <c r="I13" s="94">
        <f>IF(C13&gt;A_Stammdaten!$B$9,0,SUMIFS(D2_BKZ_NAKB_SoPo!$H$6:$H$40,D2_BKZ_NAKB_SoPo!$A$6:$A$40,$A$11,D2_BKZ_NAKB_SoPo!$B$6:$B$40,B_KKAuf!C13))</f>
        <v>0</v>
      </c>
      <c r="J13" s="94">
        <f>IF(C13&gt;A_Stammdaten!$B$9,0,SUMIFS(D_SAV!$V$6:$V$304,D_SAV!$A$6:$A$304,B_KKAuf!$A$11,D_SAV!$C$6:$C$304,B_KKAuf!C13))</f>
        <v>0</v>
      </c>
      <c r="K13" s="94">
        <f>IF(C13&gt;A_Stammdaten!$B$9,0,SUMIFS(D3_WAV!$N$6:$N$50,D3_WAV!$A$6:$A$50,B_KKAuf!$A$11,D3_WAV!$D$6:$D$50,B_KKAuf!C13))</f>
        <v>0</v>
      </c>
      <c r="L13" s="94">
        <f>IF(C13&gt;A_Stammdaten!$B$9,0,SUMIFS(D2_BKZ_NAKB_SoPo!$I$6:$I$40,D2_BKZ_NAKB_SoPo!$A$6:$A$40,$A$11,D2_BKZ_NAKB_SoPo!$B$6:$B$40,B_KKAuf!C13))</f>
        <v>0</v>
      </c>
      <c r="M13" s="140">
        <f t="shared" si="5"/>
        <v>0</v>
      </c>
      <c r="N13" s="141">
        <f t="shared" si="6"/>
        <v>0</v>
      </c>
      <c r="O13" s="142">
        <f>$M13*0.4*S13*0.035*A_Stammdaten!$D$14</f>
        <v>0</v>
      </c>
      <c r="P13" s="141">
        <f t="shared" si="7"/>
        <v>0</v>
      </c>
      <c r="R13" s="136">
        <v>2024</v>
      </c>
      <c r="S13" s="137">
        <f>VLOOKUP(R13,Listen!$N$2:$Q$9,2,FALSE)</f>
        <v>6.93E-2</v>
      </c>
      <c r="T13" s="137">
        <f>VLOOKUP(R13,Listen!$N$2:$Q$9,4,FALSE)</f>
        <v>5.0900000000000001E-2</v>
      </c>
    </row>
    <row r="14" spans="1:20" ht="15" x14ac:dyDescent="0.25">
      <c r="A14" s="165"/>
      <c r="B14" s="165"/>
      <c r="C14" s="93">
        <v>2025</v>
      </c>
      <c r="D14" s="46">
        <f t="shared" si="4"/>
        <v>0</v>
      </c>
      <c r="E14" s="94">
        <f>IF(C14&gt;A_Stammdaten!$B$9,0,SUMIFS(D_SAV!$U$6:$U$304,D_SAV!$C$6:$C$304,B_KKAuf!$C14,D_SAV!$A$6:$A$304,B_KKAuf!$A$11))</f>
        <v>0</v>
      </c>
      <c r="F14" s="148">
        <f>IF(C14&gt;A_Stammdaten!$B$9,0,SUMIFS(D3_WAV!$M$6:$M$50,D3_WAV!$A$6:$A$50,$A$11,D3_WAV!$D$6:$D$50,B_KKAuf!C14))</f>
        <v>0</v>
      </c>
      <c r="G14" s="94">
        <f>IF(C14&gt;A_Stammdaten!$B$9,0,SUMIFS(D_SAV!$T$6:$T$304,D_SAV!$A$6:$A$304,B_KKAuf!$A$11,D_SAV!$C$6:$C$304,B_KKAuf!C14))</f>
        <v>0</v>
      </c>
      <c r="H14" s="94">
        <f>IF(C14&gt;A_Stammdaten!$B$9,0,SUMIFS(D3_WAV!$L$6:$L$50,D3_WAV!$A$6:$A$50,B_KKAuf!$A$11,D3_WAV!$D$6:$D$50,B_KKAuf!C14))</f>
        <v>0</v>
      </c>
      <c r="I14" s="94">
        <f>IF(C14&gt;A_Stammdaten!$B$9,0,SUMIFS(D2_BKZ_NAKB_SoPo!$H$6:$H$40,D2_BKZ_NAKB_SoPo!$A$6:$A$40,$A$11,D2_BKZ_NAKB_SoPo!$B$6:$B$40,B_KKAuf!C14))</f>
        <v>0</v>
      </c>
      <c r="J14" s="94">
        <f>IF(C14&gt;A_Stammdaten!$B$9,0,SUMIFS(D_SAV!$V$6:$V$304,D_SAV!$A$6:$A$304,B_KKAuf!$A$11,D_SAV!$C$6:$C$304,B_KKAuf!C14))</f>
        <v>0</v>
      </c>
      <c r="K14" s="94">
        <f>IF(C14&gt;A_Stammdaten!$B$9,0,SUMIFS(D3_WAV!$N$6:$N$50,D3_WAV!$A$6:$A$50,B_KKAuf!$A$11,D3_WAV!$D$6:$D$50,B_KKAuf!C14))</f>
        <v>0</v>
      </c>
      <c r="L14" s="94">
        <f>IF(C14&gt;A_Stammdaten!$B$9,0,SUMIFS(D2_BKZ_NAKB_SoPo!$I$6:$I$40,D2_BKZ_NAKB_SoPo!$A$6:$A$40,$A$11,D2_BKZ_NAKB_SoPo!$B$6:$B$40,B_KKAuf!C14))</f>
        <v>0</v>
      </c>
      <c r="M14" s="140">
        <f t="shared" si="5"/>
        <v>0</v>
      </c>
      <c r="N14" s="141">
        <f t="shared" si="6"/>
        <v>0</v>
      </c>
      <c r="O14" s="142">
        <f>$M14*0.4*S14*0.035*A_Stammdaten!$D$14</f>
        <v>0</v>
      </c>
      <c r="P14" s="141">
        <f t="shared" si="7"/>
        <v>0</v>
      </c>
      <c r="R14" s="136">
        <v>2025</v>
      </c>
      <c r="S14" s="137">
        <f>VLOOKUP(R14,Listen!$N$2:$Q$9,2,FALSE)</f>
        <v>7.0099999999999996E-2</v>
      </c>
      <c r="T14" s="137">
        <f>VLOOKUP(R14,Listen!$N$2:$Q$9,4,FALSE)</f>
        <v>0.05</v>
      </c>
    </row>
    <row r="15" spans="1:20" ht="15" x14ac:dyDescent="0.25">
      <c r="A15" s="165"/>
      <c r="B15" s="165"/>
      <c r="C15" s="93">
        <v>2026</v>
      </c>
      <c r="D15" s="46">
        <f t="shared" si="4"/>
        <v>0</v>
      </c>
      <c r="E15" s="94">
        <f>IF(C15&gt;A_Stammdaten!$B$9,0,SUMIFS(D_SAV!$U$6:$U$304,D_SAV!$C$6:$C$304,B_KKAuf!$C15,D_SAV!$A$6:$A$304,B_KKAuf!$A$11))</f>
        <v>0</v>
      </c>
      <c r="F15" s="148">
        <f>IF(C15&gt;A_Stammdaten!$B$9,0,SUMIFS(D3_WAV!$M$6:$M$50,D3_WAV!$A$6:$A$50,$A$11,D3_WAV!$D$6:$D$50,B_KKAuf!C15))</f>
        <v>0</v>
      </c>
      <c r="G15" s="94">
        <f>IF(C15&gt;A_Stammdaten!$B$9,0,SUMIFS(D_SAV!$T$6:$T$304,D_SAV!$A$6:$A$304,B_KKAuf!$A$11,D_SAV!$C$6:$C$304,B_KKAuf!C15))</f>
        <v>0</v>
      </c>
      <c r="H15" s="94">
        <f>IF(C15&gt;A_Stammdaten!$B$9,0,SUMIFS(D3_WAV!$L$6:$L$50,D3_WAV!$A$6:$A$50,B_KKAuf!$A$11,D3_WAV!$D$6:$D$50,B_KKAuf!C15))</f>
        <v>0</v>
      </c>
      <c r="I15" s="94">
        <f>IF(C15&gt;A_Stammdaten!$B$9,0,SUMIFS(D2_BKZ_NAKB_SoPo!$H$6:$H$40,D2_BKZ_NAKB_SoPo!$A$6:$A$40,$A$11,D2_BKZ_NAKB_SoPo!$B$6:$B$40,B_KKAuf!C15))</f>
        <v>0</v>
      </c>
      <c r="J15" s="94">
        <f>IF(C15&gt;A_Stammdaten!$B$9,0,SUMIFS(D_SAV!$V$6:$V$304,D_SAV!$A$6:$A$304,B_KKAuf!$A$11,D_SAV!$C$6:$C$304,B_KKAuf!C15))</f>
        <v>0</v>
      </c>
      <c r="K15" s="94">
        <f>IF(C15&gt;A_Stammdaten!$B$9,0,SUMIFS(D3_WAV!$N$6:$N$50,D3_WAV!$A$6:$A$50,B_KKAuf!$A$11,D3_WAV!$D$6:$D$50,B_KKAuf!C15))</f>
        <v>0</v>
      </c>
      <c r="L15" s="94">
        <f>IF(C15&gt;A_Stammdaten!$B$9,0,SUMIFS(D2_BKZ_NAKB_SoPo!$I$6:$I$40,D2_BKZ_NAKB_SoPo!$A$6:$A$40,$A$11,D2_BKZ_NAKB_SoPo!$B$6:$B$40,B_KKAuf!C15))</f>
        <v>0</v>
      </c>
      <c r="M15" s="140">
        <f t="shared" si="5"/>
        <v>0</v>
      </c>
      <c r="N15" s="141">
        <f t="shared" si="6"/>
        <v>0</v>
      </c>
      <c r="O15" s="142">
        <f>$M15*0.4*S15*0.035*A_Stammdaten!$D$14</f>
        <v>0</v>
      </c>
      <c r="P15" s="141">
        <f t="shared" si="7"/>
        <v>0</v>
      </c>
      <c r="R15" s="136">
        <v>2026</v>
      </c>
      <c r="S15" s="137">
        <f>VLOOKUP(R15,Listen!$N$2:$Q$9,2,FALSE)</f>
        <v>7.0000000000000007E-2</v>
      </c>
      <c r="T15" s="137">
        <f>VLOOKUP(R15,Listen!$N$2:$Q$9,4,FALSE)</f>
        <v>5.0700000000000002E-2</v>
      </c>
    </row>
    <row r="16" spans="1:20" ht="15" x14ac:dyDescent="0.25">
      <c r="A16" s="165"/>
      <c r="B16" s="165"/>
      <c r="C16" s="93">
        <v>2027</v>
      </c>
      <c r="D16" s="46">
        <f t="shared" si="4"/>
        <v>0</v>
      </c>
      <c r="E16" s="94">
        <f>IF(C16&gt;A_Stammdaten!$B$9,0,SUMIFS(D_SAV!$U$6:$U$304,D_SAV!$C$6:$C$304,B_KKAuf!$C16,D_SAV!$A$6:$A$304,B_KKAuf!$A$11))</f>
        <v>0</v>
      </c>
      <c r="F16" s="148">
        <f>IF(C16&gt;A_Stammdaten!$B$9,0,SUMIFS(D3_WAV!$M$6:$M$50,D3_WAV!$A$6:$A$50,$A$11,D3_WAV!$D$6:$D$50,B_KKAuf!C16))</f>
        <v>0</v>
      </c>
      <c r="G16" s="94">
        <f>IF(C16&gt;A_Stammdaten!$B$9,0,SUMIFS(D_SAV!$T$6:$T$304,D_SAV!$A$6:$A$304,B_KKAuf!$A$11,D_SAV!$C$6:$C$304,B_KKAuf!C16))</f>
        <v>0</v>
      </c>
      <c r="H16" s="94">
        <f>IF(C16&gt;A_Stammdaten!$B$9,0,SUMIFS(D3_WAV!$L$6:$L$50,D3_WAV!$A$6:$A$50,B_KKAuf!$A$11,D3_WAV!$D$6:$D$50,B_KKAuf!C16))</f>
        <v>0</v>
      </c>
      <c r="I16" s="94">
        <f>IF(C16&gt;A_Stammdaten!$B$9,0,SUMIFS(D2_BKZ_NAKB_SoPo!$H$6:$H$40,D2_BKZ_NAKB_SoPo!$A$6:$A$40,$A$11,D2_BKZ_NAKB_SoPo!$B$6:$B$40,B_KKAuf!C16))</f>
        <v>0</v>
      </c>
      <c r="J16" s="94">
        <f>IF(C16&gt;A_Stammdaten!$B$9,0,SUMIFS(D_SAV!$V$6:$V$304,D_SAV!$A$6:$A$304,B_KKAuf!$A$11,D_SAV!$C$6:$C$304,B_KKAuf!C16))</f>
        <v>0</v>
      </c>
      <c r="K16" s="94">
        <f>IF(C16&gt;A_Stammdaten!$B$9,0,SUMIFS(D3_WAV!$N$6:$N$50,D3_WAV!$A$6:$A$50,B_KKAuf!$A$11,D3_WAV!$D$6:$D$50,B_KKAuf!C16))</f>
        <v>0</v>
      </c>
      <c r="L16" s="94">
        <f>IF(C16&gt;A_Stammdaten!$B$9,0,SUMIFS(D2_BKZ_NAKB_SoPo!$I$6:$I$40,D2_BKZ_NAKB_SoPo!$A$6:$A$40,$A$11,D2_BKZ_NAKB_SoPo!$B$6:$B$40,B_KKAuf!C16))</f>
        <v>0</v>
      </c>
      <c r="M16" s="140">
        <f t="shared" si="5"/>
        <v>0</v>
      </c>
      <c r="N16" s="141">
        <f t="shared" si="6"/>
        <v>0</v>
      </c>
      <c r="O16" s="142">
        <f>$M16*0.4*S16*0.035*A_Stammdaten!$D$14</f>
        <v>0</v>
      </c>
      <c r="P16" s="141">
        <f t="shared" si="7"/>
        <v>0</v>
      </c>
      <c r="R16" s="136">
        <v>2027</v>
      </c>
      <c r="S16" s="137">
        <f>VLOOKUP(R16,Listen!$N$2:$Q$9,2,FALSE)</f>
        <v>7.2599999999999998E-2</v>
      </c>
      <c r="T16" s="137">
        <f>VLOOKUP(R16,Listen!$N$2:$Q$9,4,FALSE)</f>
        <v>5.0939999999999999E-2</v>
      </c>
    </row>
    <row r="17" spans="1:20" ht="15.75" thickBot="1" x14ac:dyDescent="0.3">
      <c r="A17" s="166"/>
      <c r="B17" s="166"/>
      <c r="C17" s="93">
        <v>2028</v>
      </c>
      <c r="D17" s="46">
        <f t="shared" si="4"/>
        <v>0</v>
      </c>
      <c r="E17" s="94">
        <f>IF(C17&gt;A_Stammdaten!$B$9,0,SUMIFS(D_SAV!$U$6:$U$304,D_SAV!$C$6:$C$304,B_KKAuf!$C17,D_SAV!$A$6:$A$304,B_KKAuf!$A$11))</f>
        <v>0</v>
      </c>
      <c r="F17" s="148">
        <f>IF(C17&gt;A_Stammdaten!$B$9,0,SUMIFS(D3_WAV!$M$6:$M$50,D3_WAV!$A$6:$A$50,$A$11,D3_WAV!$D$6:$D$50,B_KKAuf!C17))</f>
        <v>0</v>
      </c>
      <c r="G17" s="94">
        <f>IF(C17&gt;A_Stammdaten!$B$9,0,SUMIFS(D_SAV!$T$6:$T$304,D_SAV!$A$6:$A$304,B_KKAuf!$A$11,D_SAV!$C$6:$C$304,B_KKAuf!C17))</f>
        <v>0</v>
      </c>
      <c r="H17" s="94">
        <f>IF(C17&gt;A_Stammdaten!$B$9,0,SUMIFS(D3_WAV!$L$6:$L$50,D3_WAV!$A$6:$A$50,B_KKAuf!$A$11,D3_WAV!$D$6:$D$50,B_KKAuf!C17))</f>
        <v>0</v>
      </c>
      <c r="I17" s="94">
        <f>IF(C17&gt;A_Stammdaten!$B$9,0,SUMIFS(D2_BKZ_NAKB_SoPo!$H$6:$H$40,D2_BKZ_NAKB_SoPo!$A$6:$A$40,$A$11,D2_BKZ_NAKB_SoPo!$B$6:$B$40,B_KKAuf!C17))</f>
        <v>0</v>
      </c>
      <c r="J17" s="94">
        <f>IF(C17&gt;A_Stammdaten!$B$9,0,SUMIFS(D_SAV!$V$6:$V$304,D_SAV!$A$6:$A$304,B_KKAuf!$A$11,D_SAV!$C$6:$C$304,B_KKAuf!C17))</f>
        <v>0</v>
      </c>
      <c r="K17" s="94">
        <f>IF(C17&gt;A_Stammdaten!$B$9,0,SUMIFS(D3_WAV!$N$6:$N$50,D3_WAV!$A$6:$A$50,B_KKAuf!$A$11,D3_WAV!$D$6:$D$50,B_KKAuf!C17))</f>
        <v>0</v>
      </c>
      <c r="L17" s="94">
        <f>IF(C17&gt;A_Stammdaten!$B$9,0,SUMIFS(D2_BKZ_NAKB_SoPo!$I$6:$I$40,D2_BKZ_NAKB_SoPo!$A$6:$A$40,$A$11,D2_BKZ_NAKB_SoPo!$B$6:$B$40,B_KKAuf!C17))</f>
        <v>0</v>
      </c>
      <c r="M17" s="140">
        <f t="shared" si="5"/>
        <v>0</v>
      </c>
      <c r="N17" s="141">
        <f t="shared" si="6"/>
        <v>0</v>
      </c>
      <c r="O17" s="142">
        <f>$M17*0.4*S17*0.035*A_Stammdaten!$D$14</f>
        <v>0</v>
      </c>
      <c r="P17" s="141">
        <f t="shared" si="7"/>
        <v>0</v>
      </c>
      <c r="R17" s="138">
        <v>2028</v>
      </c>
      <c r="S17" s="139"/>
      <c r="T17" s="139"/>
    </row>
    <row r="18" spans="1:20" ht="15" x14ac:dyDescent="0.25">
      <c r="A18" s="164">
        <f>+A_Stammdaten!A15</f>
        <v>0</v>
      </c>
      <c r="B18" s="164">
        <f>+A_Stammdaten!B15</f>
        <v>0</v>
      </c>
      <c r="C18" s="93">
        <v>2022</v>
      </c>
      <c r="D18" s="46">
        <f>SUM(E18:F18)</f>
        <v>0</v>
      </c>
      <c r="E18" s="94">
        <f>IF(C18&gt;A_Stammdaten!$B$9,0,SUMIFS(D_SAV!$U$6:$U$304,D_SAV!$C$6:$C$304,B_KKAuf!$C18,D_SAV!$A$6:$A$304,B_KKAuf!$A$18))</f>
        <v>0</v>
      </c>
      <c r="F18" s="148">
        <f>IF(C18&gt;A_Stammdaten!$B$9,0,SUMIFS(D3_WAV!$M$6:$M$50,D3_WAV!$A$6:$A$50,$A$18,D3_WAV!$D$6:$D$50,B_KKAuf!C18))</f>
        <v>0</v>
      </c>
      <c r="G18" s="94">
        <f>IF(C18&gt;A_Stammdaten!$B$9,0,SUMIFS(D_SAV!$T$6:$T$304,D_SAV!$A$6:$A$304,B_KKAuf!$A$18,D_SAV!$C$6:$C$304,B_KKAuf!C18))</f>
        <v>0</v>
      </c>
      <c r="H18" s="94">
        <f>IF(C18&gt;A_Stammdaten!$B$9,0,SUMIFS(D3_WAV!$L$6:$L$50,D3_WAV!$A$6:$A$50,B_KKAuf!$A$18,D3_WAV!$D$6:$D$50,B_KKAuf!C18))</f>
        <v>0</v>
      </c>
      <c r="I18" s="94">
        <f>IF(C18&gt;A_Stammdaten!$B$9,0,SUMIFS(D2_BKZ_NAKB_SoPo!$H$6:$H$40,D2_BKZ_NAKB_SoPo!$A$6:$A$40,$A$18,D2_BKZ_NAKB_SoPo!$B$6:$B$40,B_KKAuf!C18))</f>
        <v>0</v>
      </c>
      <c r="J18" s="94">
        <f>IF(C18&gt;A_Stammdaten!$B$9,0,SUMIFS(D_SAV!$V$6:$V$304,D_SAV!$A$6:$A$304,B_KKAuf!$A$18,D_SAV!$C$6:$C$304,B_KKAuf!C18))</f>
        <v>0</v>
      </c>
      <c r="K18" s="94">
        <f>IF(C18&gt;A_Stammdaten!$B$9,0,SUMIFS(D3_WAV!$N$6:$N$50,D3_WAV!$A$6:$A$50,B_KKAuf!$A$18,D3_WAV!$D$6:$D$50,B_KKAuf!C18))</f>
        <v>0</v>
      </c>
      <c r="L18" s="94">
        <f>IF(C18&gt;A_Stammdaten!$B$9,0,SUMIFS(D2_BKZ_NAKB_SoPo!$I$6:$I$40,D2_BKZ_NAKB_SoPo!$A$6:$A$40,$A$18,D2_BKZ_NAKB_SoPo!$B$6:$B$40,B_KKAuf!C18))</f>
        <v>0</v>
      </c>
      <c r="M18" s="140">
        <f t="shared" si="5"/>
        <v>0</v>
      </c>
      <c r="N18" s="141">
        <f t="shared" si="6"/>
        <v>0</v>
      </c>
      <c r="O18" s="142">
        <f>$M18*0.4*S18*0.035*A_Stammdaten!$D$15</f>
        <v>0</v>
      </c>
      <c r="P18" s="141">
        <f>SUM(D18,N18:O18)</f>
        <v>0</v>
      </c>
      <c r="R18" s="136">
        <v>2022</v>
      </c>
      <c r="S18" s="137">
        <f>VLOOKUP(R18,Listen!$N$2:$Q$9,2,FALSE)</f>
        <v>5.0700000000000002E-2</v>
      </c>
      <c r="T18" s="137">
        <f>VLOOKUP(R18,Listen!$N$2:$Q$9,4,FALSE)</f>
        <v>3.0499999999999999E-2</v>
      </c>
    </row>
    <row r="19" spans="1:20" ht="15" x14ac:dyDescent="0.25">
      <c r="A19" s="165"/>
      <c r="B19" s="165"/>
      <c r="C19" s="93">
        <v>2023</v>
      </c>
      <c r="D19" s="46">
        <f t="shared" ref="D19:D24" si="8">SUM(E19:F19)</f>
        <v>0</v>
      </c>
      <c r="E19" s="94">
        <f>IF(C19&gt;A_Stammdaten!$B$9,0,SUMIFS(D_SAV!$U$6:$U$304,D_SAV!$C$6:$C$304,B_KKAuf!$C19,D_SAV!$A$6:$A$304,B_KKAuf!$A$18))</f>
        <v>0</v>
      </c>
      <c r="F19" s="148">
        <f>IF(C19&gt;A_Stammdaten!$B$9,0,SUMIFS(D3_WAV!$M$6:$M$50,D3_WAV!$A$6:$A$50,$A$18,D3_WAV!$D$6:$D$50,B_KKAuf!C19))</f>
        <v>0</v>
      </c>
      <c r="G19" s="94">
        <f>IF(C19&gt;A_Stammdaten!$B$9,0,SUMIFS(D_SAV!$T$6:$T$304,D_SAV!$A$6:$A$304,B_KKAuf!$A$18,D_SAV!$C$6:$C$304,B_KKAuf!C19))</f>
        <v>0</v>
      </c>
      <c r="H19" s="94">
        <f>IF(C19&gt;A_Stammdaten!$B$9,0,SUMIFS(D3_WAV!$L$6:$L$50,D3_WAV!$A$6:$A$50,B_KKAuf!$A$18,D3_WAV!$D$6:$D$50,B_KKAuf!C19))</f>
        <v>0</v>
      </c>
      <c r="I19" s="94">
        <f>IF(C19&gt;A_Stammdaten!$B$9,0,SUMIFS(D2_BKZ_NAKB_SoPo!$H$6:$H$40,D2_BKZ_NAKB_SoPo!$A$6:$A$40,$A$18,D2_BKZ_NAKB_SoPo!$B$6:$B$40,B_KKAuf!C19))</f>
        <v>0</v>
      </c>
      <c r="J19" s="94">
        <f>IF(C19&gt;A_Stammdaten!$B$9,0,SUMIFS(D_SAV!$V$6:$V$304,D_SAV!$A$6:$A$304,B_KKAuf!$A$18,D_SAV!$C$6:$C$304,B_KKAuf!C19))</f>
        <v>0</v>
      </c>
      <c r="K19" s="94">
        <f>IF(C19&gt;A_Stammdaten!$B$9,0,SUMIFS(D3_WAV!$N$6:$N$50,D3_WAV!$A$6:$A$50,B_KKAuf!$A$18,D3_WAV!$D$6:$D$50,B_KKAuf!C19))</f>
        <v>0</v>
      </c>
      <c r="L19" s="94">
        <f>IF(C19&gt;A_Stammdaten!$B$9,0,SUMIFS(D2_BKZ_NAKB_SoPo!$I$6:$I$40,D2_BKZ_NAKB_SoPo!$A$6:$A$40,$A$18,D2_BKZ_NAKB_SoPo!$B$6:$B$40,B_KKAuf!C19))</f>
        <v>0</v>
      </c>
      <c r="M19" s="140">
        <f t="shared" si="5"/>
        <v>0</v>
      </c>
      <c r="N19" s="141">
        <f t="shared" si="6"/>
        <v>0</v>
      </c>
      <c r="O19" s="142">
        <f>$M19*0.4*S19*0.035*A_Stammdaten!$D$15</f>
        <v>0</v>
      </c>
      <c r="P19" s="141">
        <f t="shared" ref="P19:P24" si="9">SUM(D19,N19:O19)</f>
        <v>0</v>
      </c>
      <c r="R19" s="136">
        <v>2023</v>
      </c>
      <c r="S19" s="137">
        <f>VLOOKUP(R19,Listen!$N$2:$Q$9,2,FALSE)</f>
        <v>5.0700000000000002E-2</v>
      </c>
      <c r="T19" s="137">
        <f>VLOOKUP(R19,Listen!$N$2:$Q$9,4,FALSE)</f>
        <v>3.0499999999999999E-2</v>
      </c>
    </row>
    <row r="20" spans="1:20" ht="15" x14ac:dyDescent="0.25">
      <c r="A20" s="165"/>
      <c r="B20" s="165"/>
      <c r="C20" s="93">
        <v>2024</v>
      </c>
      <c r="D20" s="46">
        <f t="shared" si="8"/>
        <v>0</v>
      </c>
      <c r="E20" s="94">
        <f>IF(C20&gt;A_Stammdaten!$B$9,0,SUMIFS(D_SAV!$U$6:$U$304,D_SAV!$C$6:$C$304,B_KKAuf!$C20,D_SAV!$A$6:$A$304,B_KKAuf!$A$18))</f>
        <v>0</v>
      </c>
      <c r="F20" s="148">
        <f>IF(C20&gt;A_Stammdaten!$B$9,0,SUMIFS(D3_WAV!$M$6:$M$50,D3_WAV!$A$6:$A$50,$A$18,D3_WAV!$D$6:$D$50,B_KKAuf!C20))</f>
        <v>0</v>
      </c>
      <c r="G20" s="94">
        <f>IF(C20&gt;A_Stammdaten!$B$9,0,SUMIFS(D_SAV!$T$6:$T$304,D_SAV!$A$6:$A$304,B_KKAuf!$A$18,D_SAV!$C$6:$C$304,B_KKAuf!C20))</f>
        <v>0</v>
      </c>
      <c r="H20" s="94">
        <f>IF(C20&gt;A_Stammdaten!$B$9,0,SUMIFS(D3_WAV!$L$6:$L$50,D3_WAV!$A$6:$A$50,B_KKAuf!$A$18,D3_WAV!$D$6:$D$50,B_KKAuf!C20))</f>
        <v>0</v>
      </c>
      <c r="I20" s="94">
        <f>IF(C20&gt;A_Stammdaten!$B$9,0,SUMIFS(D2_BKZ_NAKB_SoPo!$H$6:$H$40,D2_BKZ_NAKB_SoPo!$A$6:$A$40,$A$18,D2_BKZ_NAKB_SoPo!$B$6:$B$40,B_KKAuf!C20))</f>
        <v>0</v>
      </c>
      <c r="J20" s="94">
        <f>IF(C20&gt;A_Stammdaten!$B$9,0,SUMIFS(D_SAV!$V$6:$V$304,D_SAV!$A$6:$A$304,B_KKAuf!$A$18,D_SAV!$C$6:$C$304,B_KKAuf!C20))</f>
        <v>0</v>
      </c>
      <c r="K20" s="94">
        <f>IF(C20&gt;A_Stammdaten!$B$9,0,SUMIFS(D3_WAV!$N$6:$N$50,D3_WAV!$A$6:$A$50,B_KKAuf!$A$18,D3_WAV!$D$6:$D$50,B_KKAuf!C20))</f>
        <v>0</v>
      </c>
      <c r="L20" s="94">
        <f>IF(C20&gt;A_Stammdaten!$B$9,0,SUMIFS(D2_BKZ_NAKB_SoPo!$I$6:$I$40,D2_BKZ_NAKB_SoPo!$A$6:$A$40,$A$18,D2_BKZ_NAKB_SoPo!$B$6:$B$40,B_KKAuf!C20))</f>
        <v>0</v>
      </c>
      <c r="M20" s="140">
        <f t="shared" si="5"/>
        <v>0</v>
      </c>
      <c r="N20" s="141">
        <f t="shared" si="6"/>
        <v>0</v>
      </c>
      <c r="O20" s="142">
        <f>$M20*0.4*S20*0.035*A_Stammdaten!$D$15</f>
        <v>0</v>
      </c>
      <c r="P20" s="141">
        <f t="shared" si="9"/>
        <v>0</v>
      </c>
      <c r="R20" s="136">
        <v>2024</v>
      </c>
      <c r="S20" s="137">
        <f>VLOOKUP(R20,Listen!$N$2:$Q$9,2,FALSE)</f>
        <v>6.93E-2</v>
      </c>
      <c r="T20" s="137">
        <f>VLOOKUP(R20,Listen!$N$2:$Q$9,4,FALSE)</f>
        <v>5.0900000000000001E-2</v>
      </c>
    </row>
    <row r="21" spans="1:20" ht="15" x14ac:dyDescent="0.25">
      <c r="A21" s="165"/>
      <c r="B21" s="165"/>
      <c r="C21" s="93">
        <v>2025</v>
      </c>
      <c r="D21" s="46">
        <f t="shared" si="8"/>
        <v>0</v>
      </c>
      <c r="E21" s="94">
        <f>IF(C21&gt;A_Stammdaten!$B$9,0,SUMIFS(D_SAV!$U$6:$U$304,D_SAV!$C$6:$C$304,B_KKAuf!$C21,D_SAV!$A$6:$A$304,B_KKAuf!$A$18))</f>
        <v>0</v>
      </c>
      <c r="F21" s="148">
        <f>IF(C21&gt;A_Stammdaten!$B$9,0,SUMIFS(D3_WAV!$M$6:$M$50,D3_WAV!$A$6:$A$50,$A$18,D3_WAV!$D$6:$D$50,B_KKAuf!C21))</f>
        <v>0</v>
      </c>
      <c r="G21" s="94">
        <f>IF(C21&gt;A_Stammdaten!$B$9,0,SUMIFS(D_SAV!$T$6:$T$304,D_SAV!$A$6:$A$304,B_KKAuf!$A$18,D_SAV!$C$6:$C$304,B_KKAuf!C21))</f>
        <v>0</v>
      </c>
      <c r="H21" s="94">
        <f>IF(C21&gt;A_Stammdaten!$B$9,0,SUMIFS(D3_WAV!$L$6:$L$50,D3_WAV!$A$6:$A$50,B_KKAuf!$A$18,D3_WAV!$D$6:$D$50,B_KKAuf!C21))</f>
        <v>0</v>
      </c>
      <c r="I21" s="94">
        <f>IF(C21&gt;A_Stammdaten!$B$9,0,SUMIFS(D2_BKZ_NAKB_SoPo!$H$6:$H$40,D2_BKZ_NAKB_SoPo!$A$6:$A$40,$A$18,D2_BKZ_NAKB_SoPo!$B$6:$B$40,B_KKAuf!C21))</f>
        <v>0</v>
      </c>
      <c r="J21" s="94">
        <f>IF(C21&gt;A_Stammdaten!$B$9,0,SUMIFS(D_SAV!$V$6:$V$304,D_SAV!$A$6:$A$304,B_KKAuf!$A$18,D_SAV!$C$6:$C$304,B_KKAuf!C21))</f>
        <v>0</v>
      </c>
      <c r="K21" s="94">
        <f>IF(C21&gt;A_Stammdaten!$B$9,0,SUMIFS(D3_WAV!$N$6:$N$50,D3_WAV!$A$6:$A$50,B_KKAuf!$A$18,D3_WAV!$D$6:$D$50,B_KKAuf!C21))</f>
        <v>0</v>
      </c>
      <c r="L21" s="94">
        <f>IF(C21&gt;A_Stammdaten!$B$9,0,SUMIFS(D2_BKZ_NAKB_SoPo!$I$6:$I$40,D2_BKZ_NAKB_SoPo!$A$6:$A$40,$A$18,D2_BKZ_NAKB_SoPo!$B$6:$B$40,B_KKAuf!C21))</f>
        <v>0</v>
      </c>
      <c r="M21" s="140">
        <f t="shared" si="5"/>
        <v>0</v>
      </c>
      <c r="N21" s="141">
        <f t="shared" si="6"/>
        <v>0</v>
      </c>
      <c r="O21" s="142">
        <f>$M21*0.4*S21*0.035*A_Stammdaten!$D$15</f>
        <v>0</v>
      </c>
      <c r="P21" s="141">
        <f t="shared" si="9"/>
        <v>0</v>
      </c>
      <c r="R21" s="136">
        <v>2025</v>
      </c>
      <c r="S21" s="137">
        <f>VLOOKUP(R21,Listen!$N$2:$Q$9,2,FALSE)</f>
        <v>7.0099999999999996E-2</v>
      </c>
      <c r="T21" s="137">
        <f>VLOOKUP(R21,Listen!$N$2:$Q$9,4,FALSE)</f>
        <v>0.05</v>
      </c>
    </row>
    <row r="22" spans="1:20" ht="15" x14ac:dyDescent="0.25">
      <c r="A22" s="165"/>
      <c r="B22" s="165"/>
      <c r="C22" s="93">
        <v>2026</v>
      </c>
      <c r="D22" s="46">
        <f t="shared" si="8"/>
        <v>0</v>
      </c>
      <c r="E22" s="94">
        <f>IF(C22&gt;A_Stammdaten!$B$9,0,SUMIFS(D_SAV!$U$6:$U$304,D_SAV!$C$6:$C$304,B_KKAuf!$C22,D_SAV!$A$6:$A$304,B_KKAuf!$A$18))</f>
        <v>0</v>
      </c>
      <c r="F22" s="148">
        <f>IF(C22&gt;A_Stammdaten!$B$9,0,SUMIFS(D3_WAV!$M$6:$M$50,D3_WAV!$A$6:$A$50,$A$18,D3_WAV!$D$6:$D$50,B_KKAuf!C22))</f>
        <v>0</v>
      </c>
      <c r="G22" s="94">
        <f>IF(C22&gt;A_Stammdaten!$B$9,0,SUMIFS(D_SAV!$T$6:$T$304,D_SAV!$A$6:$A$304,B_KKAuf!$A$18,D_SAV!$C$6:$C$304,B_KKAuf!C22))</f>
        <v>0</v>
      </c>
      <c r="H22" s="94">
        <f>IF(C22&gt;A_Stammdaten!$B$9,0,SUMIFS(D3_WAV!$L$6:$L$50,D3_WAV!$A$6:$A$50,B_KKAuf!$A$18,D3_WAV!$D$6:$D$50,B_KKAuf!C22))</f>
        <v>0</v>
      </c>
      <c r="I22" s="94">
        <f>IF(C22&gt;A_Stammdaten!$B$9,0,SUMIFS(D2_BKZ_NAKB_SoPo!$H$6:$H$40,D2_BKZ_NAKB_SoPo!$A$6:$A$40,$A$18,D2_BKZ_NAKB_SoPo!$B$6:$B$40,B_KKAuf!C22))</f>
        <v>0</v>
      </c>
      <c r="J22" s="94">
        <f>IF(C22&gt;A_Stammdaten!$B$9,0,SUMIFS(D_SAV!$V$6:$V$304,D_SAV!$A$6:$A$304,B_KKAuf!$A$18,D_SAV!$C$6:$C$304,B_KKAuf!C22))</f>
        <v>0</v>
      </c>
      <c r="K22" s="94">
        <f>IF(C22&gt;A_Stammdaten!$B$9,0,SUMIFS(D3_WAV!$N$6:$N$50,D3_WAV!$A$6:$A$50,B_KKAuf!$A$18,D3_WAV!$D$6:$D$50,B_KKAuf!C22))</f>
        <v>0</v>
      </c>
      <c r="L22" s="94">
        <f>IF(C22&gt;A_Stammdaten!$B$9,0,SUMIFS(D2_BKZ_NAKB_SoPo!$I$6:$I$40,D2_BKZ_NAKB_SoPo!$A$6:$A$40,$A$18,D2_BKZ_NAKB_SoPo!$B$6:$B$40,B_KKAuf!C22))</f>
        <v>0</v>
      </c>
      <c r="M22" s="140">
        <f t="shared" si="5"/>
        <v>0</v>
      </c>
      <c r="N22" s="141">
        <f t="shared" si="6"/>
        <v>0</v>
      </c>
      <c r="O22" s="142">
        <f>$M22*0.4*S22*0.035*A_Stammdaten!$D$15</f>
        <v>0</v>
      </c>
      <c r="P22" s="141">
        <f t="shared" si="9"/>
        <v>0</v>
      </c>
      <c r="R22" s="136">
        <v>2026</v>
      </c>
      <c r="S22" s="137">
        <f>VLOOKUP(R22,Listen!$N$2:$Q$9,2,FALSE)</f>
        <v>7.0000000000000007E-2</v>
      </c>
      <c r="T22" s="137">
        <f>VLOOKUP(R22,Listen!$N$2:$Q$9,4,FALSE)</f>
        <v>5.0700000000000002E-2</v>
      </c>
    </row>
    <row r="23" spans="1:20" ht="15" x14ac:dyDescent="0.25">
      <c r="A23" s="165"/>
      <c r="B23" s="165"/>
      <c r="C23" s="93">
        <v>2027</v>
      </c>
      <c r="D23" s="46">
        <f t="shared" si="8"/>
        <v>0</v>
      </c>
      <c r="E23" s="94">
        <f>IF(C23&gt;A_Stammdaten!$B$9,0,SUMIFS(D_SAV!$U$6:$U$304,D_SAV!$C$6:$C$304,B_KKAuf!$C23,D_SAV!$A$6:$A$304,B_KKAuf!$A$18))</f>
        <v>0</v>
      </c>
      <c r="F23" s="148">
        <f>IF(C23&gt;A_Stammdaten!$B$9,0,SUMIFS(D3_WAV!$M$6:$M$50,D3_WAV!$A$6:$A$50,$A$18,D3_WAV!$D$6:$D$50,B_KKAuf!C23))</f>
        <v>0</v>
      </c>
      <c r="G23" s="94">
        <f>IF(C23&gt;A_Stammdaten!$B$9,0,SUMIFS(D_SAV!$T$6:$T$304,D_SAV!$A$6:$A$304,B_KKAuf!$A$18,D_SAV!$C$6:$C$304,B_KKAuf!C23))</f>
        <v>0</v>
      </c>
      <c r="H23" s="94">
        <f>IF(C23&gt;A_Stammdaten!$B$9,0,SUMIFS(D3_WAV!$L$6:$L$50,D3_WAV!$A$6:$A$50,B_KKAuf!$A$18,D3_WAV!$D$6:$D$50,B_KKAuf!C23))</f>
        <v>0</v>
      </c>
      <c r="I23" s="94">
        <f>IF(C23&gt;A_Stammdaten!$B$9,0,SUMIFS(D2_BKZ_NAKB_SoPo!$H$6:$H$40,D2_BKZ_NAKB_SoPo!$A$6:$A$40,$A$18,D2_BKZ_NAKB_SoPo!$B$6:$B$40,B_KKAuf!C23))</f>
        <v>0</v>
      </c>
      <c r="J23" s="94">
        <f>IF(C23&gt;A_Stammdaten!$B$9,0,SUMIFS(D_SAV!$V$6:$V$304,D_SAV!$A$6:$A$304,B_KKAuf!$A$18,D_SAV!$C$6:$C$304,B_KKAuf!C23))</f>
        <v>0</v>
      </c>
      <c r="K23" s="94">
        <f>IF(C23&gt;A_Stammdaten!$B$9,0,SUMIFS(D3_WAV!$N$6:$N$50,D3_WAV!$A$6:$A$50,B_KKAuf!$A$18,D3_WAV!$D$6:$D$50,B_KKAuf!C23))</f>
        <v>0</v>
      </c>
      <c r="L23" s="94">
        <f>IF(C23&gt;A_Stammdaten!$B$9,0,SUMIFS(D2_BKZ_NAKB_SoPo!$I$6:$I$40,D2_BKZ_NAKB_SoPo!$A$6:$A$40,$A$18,D2_BKZ_NAKB_SoPo!$B$6:$B$40,B_KKAuf!C23))</f>
        <v>0</v>
      </c>
      <c r="M23" s="140">
        <f t="shared" si="5"/>
        <v>0</v>
      </c>
      <c r="N23" s="141">
        <f t="shared" si="6"/>
        <v>0</v>
      </c>
      <c r="O23" s="142">
        <f>$M23*0.4*S23*0.035*A_Stammdaten!$D$15</f>
        <v>0</v>
      </c>
      <c r="P23" s="141">
        <f t="shared" si="9"/>
        <v>0</v>
      </c>
      <c r="R23" s="136">
        <v>2027</v>
      </c>
      <c r="S23" s="137">
        <f>VLOOKUP(R23,Listen!$N$2:$Q$9,2,FALSE)</f>
        <v>7.2599999999999998E-2</v>
      </c>
      <c r="T23" s="137">
        <f>VLOOKUP(R23,Listen!$N$2:$Q$9,4,FALSE)</f>
        <v>5.0939999999999999E-2</v>
      </c>
    </row>
    <row r="24" spans="1:20" ht="15.75" thickBot="1" x14ac:dyDescent="0.3">
      <c r="A24" s="166"/>
      <c r="B24" s="166"/>
      <c r="C24" s="93">
        <v>2028</v>
      </c>
      <c r="D24" s="46">
        <f t="shared" si="8"/>
        <v>0</v>
      </c>
      <c r="E24" s="94">
        <f>IF(C24&gt;A_Stammdaten!$B$9,0,SUMIFS(D_SAV!$U$6:$U$304,D_SAV!$C$6:$C$304,B_KKAuf!$C24,D_SAV!$A$6:$A$304,B_KKAuf!$A$18))</f>
        <v>0</v>
      </c>
      <c r="F24" s="148">
        <f>IF(C24&gt;A_Stammdaten!$B$9,0,SUMIFS(D3_WAV!$M$6:$M$50,D3_WAV!$A$6:$A$50,$A$18,D3_WAV!$D$6:$D$50,B_KKAuf!C24))</f>
        <v>0</v>
      </c>
      <c r="G24" s="94">
        <f>IF(C24&gt;A_Stammdaten!$B$9,0,SUMIFS(D_SAV!$T$6:$T$304,D_SAV!$A$6:$A$304,B_KKAuf!$A$18,D_SAV!$C$6:$C$304,B_KKAuf!C24))</f>
        <v>0</v>
      </c>
      <c r="H24" s="94">
        <f>IF(C24&gt;A_Stammdaten!$B$9,0,SUMIFS(D3_WAV!$L$6:$L$50,D3_WAV!$A$6:$A$50,B_KKAuf!$A$18,D3_WAV!$D$6:$D$50,B_KKAuf!C24))</f>
        <v>0</v>
      </c>
      <c r="I24" s="94">
        <f>IF(C24&gt;A_Stammdaten!$B$9,0,SUMIFS(D2_BKZ_NAKB_SoPo!$H$6:$H$40,D2_BKZ_NAKB_SoPo!$A$6:$A$40,$A$18,D2_BKZ_NAKB_SoPo!$B$6:$B$40,B_KKAuf!C24))</f>
        <v>0</v>
      </c>
      <c r="J24" s="94">
        <f>IF(C24&gt;A_Stammdaten!$B$9,0,SUMIFS(D_SAV!$V$6:$V$304,D_SAV!$A$6:$A$304,B_KKAuf!$A$18,D_SAV!$C$6:$C$304,B_KKAuf!C24))</f>
        <v>0</v>
      </c>
      <c r="K24" s="94">
        <f>IF(C24&gt;A_Stammdaten!$B$9,0,SUMIFS(D3_WAV!$N$6:$N$50,D3_WAV!$A$6:$A$50,B_KKAuf!$A$18,D3_WAV!$D$6:$D$50,B_KKAuf!C24))</f>
        <v>0</v>
      </c>
      <c r="L24" s="94">
        <f>IF(C24&gt;A_Stammdaten!$B$9,0,SUMIFS(D2_BKZ_NAKB_SoPo!$I$6:$I$40,D2_BKZ_NAKB_SoPo!$A$6:$A$40,$A$18,D2_BKZ_NAKB_SoPo!$B$6:$B$40,B_KKAuf!C24))</f>
        <v>0</v>
      </c>
      <c r="M24" s="140">
        <f t="shared" si="5"/>
        <v>0</v>
      </c>
      <c r="N24" s="141">
        <f t="shared" si="6"/>
        <v>0</v>
      </c>
      <c r="O24" s="142">
        <f>$M24*0.4*S24*0.035*A_Stammdaten!$D$15</f>
        <v>0</v>
      </c>
      <c r="P24" s="141">
        <f t="shared" si="9"/>
        <v>0</v>
      </c>
      <c r="R24" s="138">
        <v>2028</v>
      </c>
      <c r="S24" s="139"/>
      <c r="T24" s="139"/>
    </row>
    <row r="25" spans="1:20" ht="15" x14ac:dyDescent="0.25">
      <c r="A25" s="164">
        <f>+A_Stammdaten!A16</f>
        <v>0</v>
      </c>
      <c r="B25" s="164">
        <f>+A_Stammdaten!B16</f>
        <v>0</v>
      </c>
      <c r="C25" s="93">
        <v>2022</v>
      </c>
      <c r="D25" s="46">
        <f>SUM(E25:F25)</f>
        <v>0</v>
      </c>
      <c r="E25" s="94">
        <f>IF(C25&gt;A_Stammdaten!$B$9,0,SUMIFS(D_SAV!$U$6:$U$304,D_SAV!$C$6:$C$304,B_KKAuf!$C25,D_SAV!$A$6:$A$304,B_KKAuf!$A$25))</f>
        <v>0</v>
      </c>
      <c r="F25" s="148">
        <f>IF(C25&gt;A_Stammdaten!$B$9,0,SUMIFS(D3_WAV!$M$6:$M$50,D3_WAV!$A$6:$A$50,$A$25,D3_WAV!$D$6:$D$50,B_KKAuf!C25))</f>
        <v>0</v>
      </c>
      <c r="G25" s="94">
        <f>IF(C25&gt;A_Stammdaten!$B$9,0,SUMIFS(D_SAV!$T$6:$T$304,D_SAV!$A$6:$A$304,B_KKAuf!$A$25,D_SAV!$C$6:$C$304,B_KKAuf!C25))</f>
        <v>0</v>
      </c>
      <c r="H25" s="94">
        <f>IF(C25&gt;A_Stammdaten!$B$9,0,SUMIFS(D3_WAV!$L$6:$L$50,D3_WAV!$A$6:$A$50,B_KKAuf!$A$25,D3_WAV!$D$6:$D$50,B_KKAuf!C25))</f>
        <v>0</v>
      </c>
      <c r="I25" s="94">
        <f>IF(C25&gt;A_Stammdaten!$B$9,0,SUMIFS(D2_BKZ_NAKB_SoPo!$H$6:$H$40,D2_BKZ_NAKB_SoPo!$A$6:$A$40,$A$25,D2_BKZ_NAKB_SoPo!$B$6:$B$40,B_KKAuf!C25))</f>
        <v>0</v>
      </c>
      <c r="J25" s="94">
        <f>IF(C25&gt;A_Stammdaten!$B$9,0,SUMIFS(D_SAV!$V$6:$V$304,D_SAV!$A$6:$A$304,B_KKAuf!$A$25,D_SAV!$C$6:$C$304,B_KKAuf!C25))</f>
        <v>0</v>
      </c>
      <c r="K25" s="94">
        <f>IF(C25&gt;A_Stammdaten!$B$9,0,SUMIFS(D3_WAV!$N$6:$N$50,D3_WAV!$A$6:$A$50,B_KKAuf!$A$25,D3_WAV!$D$6:$D$50,B_KKAuf!C25))</f>
        <v>0</v>
      </c>
      <c r="L25" s="94">
        <f>IF(C25&gt;A_Stammdaten!$B$9,0,SUMIFS(D2_BKZ_NAKB_SoPo!$I$6:$I$40,D2_BKZ_NAKB_SoPo!$A$6:$A$40,$A$25,D2_BKZ_NAKB_SoPo!$B$6:$B$40,B_KKAuf!C25))</f>
        <v>0</v>
      </c>
      <c r="M25" s="140">
        <f t="shared" si="5"/>
        <v>0</v>
      </c>
      <c r="N25" s="141">
        <f t="shared" si="6"/>
        <v>0</v>
      </c>
      <c r="O25" s="142">
        <f>$M25*0.4*S25*0.035*A_Stammdaten!$D$16</f>
        <v>0</v>
      </c>
      <c r="P25" s="141">
        <f>SUM(D25,N25:O25)</f>
        <v>0</v>
      </c>
      <c r="R25" s="136">
        <v>2022</v>
      </c>
      <c r="S25" s="137">
        <f>VLOOKUP(R25,Listen!$N$2:$Q$9,2,FALSE)</f>
        <v>5.0700000000000002E-2</v>
      </c>
      <c r="T25" s="137">
        <f>VLOOKUP(R25,Listen!$N$2:$Q$9,4,FALSE)</f>
        <v>3.0499999999999999E-2</v>
      </c>
    </row>
    <row r="26" spans="1:20" ht="15" x14ac:dyDescent="0.25">
      <c r="A26" s="165"/>
      <c r="B26" s="165"/>
      <c r="C26" s="93">
        <v>2023</v>
      </c>
      <c r="D26" s="46">
        <f t="shared" ref="D26:D31" si="10">SUM(E26:F26)</f>
        <v>0</v>
      </c>
      <c r="E26" s="94">
        <f>IF(C26&gt;A_Stammdaten!$B$9,0,SUMIFS(D_SAV!$U$6:$U$304,D_SAV!$C$6:$C$304,B_KKAuf!$C26,D_SAV!$A$6:$A$304,B_KKAuf!$A$25))</f>
        <v>0</v>
      </c>
      <c r="F26" s="148">
        <f>IF(C26&gt;A_Stammdaten!$B$9,0,SUMIFS(D3_WAV!$M$6:$M$50,D3_WAV!$A$6:$A$50,$A$25,D3_WAV!$D$6:$D$50,B_KKAuf!C26))</f>
        <v>0</v>
      </c>
      <c r="G26" s="94">
        <f>IF(C26&gt;A_Stammdaten!$B$9,0,SUMIFS(D_SAV!$T$6:$T$304,D_SAV!$A$6:$A$304,B_KKAuf!$A$25,D_SAV!$C$6:$C$304,B_KKAuf!C26))</f>
        <v>0</v>
      </c>
      <c r="H26" s="94">
        <f>IF(C26&gt;A_Stammdaten!$B$9,0,SUMIFS(D3_WAV!$L$6:$L$50,D3_WAV!$A$6:$A$50,B_KKAuf!$A$25,D3_WAV!$D$6:$D$50,B_KKAuf!C26))</f>
        <v>0</v>
      </c>
      <c r="I26" s="94">
        <f>IF(C26&gt;A_Stammdaten!$B$9,0,SUMIFS(D2_BKZ_NAKB_SoPo!$H$6:$H$40,D2_BKZ_NAKB_SoPo!$A$6:$A$40,$A$25,D2_BKZ_NAKB_SoPo!$B$6:$B$40,B_KKAuf!C26))</f>
        <v>0</v>
      </c>
      <c r="J26" s="94">
        <f>IF(C26&gt;A_Stammdaten!$B$9,0,SUMIFS(D_SAV!$V$6:$V$304,D_SAV!$A$6:$A$304,B_KKAuf!$A$25,D_SAV!$C$6:$C$304,B_KKAuf!C26))</f>
        <v>0</v>
      </c>
      <c r="K26" s="94">
        <f>IF(C26&gt;A_Stammdaten!$B$9,0,SUMIFS(D3_WAV!$N$6:$N$50,D3_WAV!$A$6:$A$50,B_KKAuf!$A$25,D3_WAV!$D$6:$D$50,B_KKAuf!C26))</f>
        <v>0</v>
      </c>
      <c r="L26" s="94">
        <f>IF(C26&gt;A_Stammdaten!$B$9,0,SUMIFS(D2_BKZ_NAKB_SoPo!$I$6:$I$40,D2_BKZ_NAKB_SoPo!$A$6:$A$40,$A$25,D2_BKZ_NAKB_SoPo!$B$6:$B$40,B_KKAuf!C26))</f>
        <v>0</v>
      </c>
      <c r="M26" s="140">
        <f t="shared" si="5"/>
        <v>0</v>
      </c>
      <c r="N26" s="141">
        <f t="shared" si="6"/>
        <v>0</v>
      </c>
      <c r="O26" s="142">
        <f>$M26*0.4*S26*0.035*A_Stammdaten!$D$16</f>
        <v>0</v>
      </c>
      <c r="P26" s="141">
        <f t="shared" ref="P26:P31" si="11">SUM(D26,N26:O26)</f>
        <v>0</v>
      </c>
      <c r="R26" s="136">
        <v>2023</v>
      </c>
      <c r="S26" s="137">
        <f>VLOOKUP(R26,Listen!$N$2:$Q$9,2,FALSE)</f>
        <v>5.0700000000000002E-2</v>
      </c>
      <c r="T26" s="137">
        <f>VLOOKUP(R26,Listen!$N$2:$Q$9,4,FALSE)</f>
        <v>3.0499999999999999E-2</v>
      </c>
    </row>
    <row r="27" spans="1:20" ht="15" x14ac:dyDescent="0.25">
      <c r="A27" s="165"/>
      <c r="B27" s="165"/>
      <c r="C27" s="93">
        <v>2024</v>
      </c>
      <c r="D27" s="46">
        <f t="shared" si="10"/>
        <v>0</v>
      </c>
      <c r="E27" s="94">
        <f>IF(C27&gt;A_Stammdaten!$B$9,0,SUMIFS(D_SAV!$U$6:$U$304,D_SAV!$C$6:$C$304,B_KKAuf!$C27,D_SAV!$A$6:$A$304,B_KKAuf!$A$25))</f>
        <v>0</v>
      </c>
      <c r="F27" s="148">
        <f>IF(C27&gt;A_Stammdaten!$B$9,0,SUMIFS(D3_WAV!$M$6:$M$50,D3_WAV!$A$6:$A$50,$A$25,D3_WAV!$D$6:$D$50,B_KKAuf!C27))</f>
        <v>0</v>
      </c>
      <c r="G27" s="94">
        <f>IF(C27&gt;A_Stammdaten!$B$9,0,SUMIFS(D_SAV!$T$6:$T$304,D_SAV!$A$6:$A$304,B_KKAuf!$A$25,D_SAV!$C$6:$C$304,B_KKAuf!C27))</f>
        <v>0</v>
      </c>
      <c r="H27" s="94">
        <f>IF(C27&gt;A_Stammdaten!$B$9,0,SUMIFS(D3_WAV!$L$6:$L$50,D3_WAV!$A$6:$A$50,B_KKAuf!$A$25,D3_WAV!$D$6:$D$50,B_KKAuf!C27))</f>
        <v>0</v>
      </c>
      <c r="I27" s="94">
        <f>IF(C27&gt;A_Stammdaten!$B$9,0,SUMIFS(D2_BKZ_NAKB_SoPo!$H$6:$H$40,D2_BKZ_NAKB_SoPo!$A$6:$A$40,$A$25,D2_BKZ_NAKB_SoPo!$B$6:$B$40,B_KKAuf!C27))</f>
        <v>0</v>
      </c>
      <c r="J27" s="94">
        <f>IF(C27&gt;A_Stammdaten!$B$9,0,SUMIFS(D_SAV!$V$6:$V$304,D_SAV!$A$6:$A$304,B_KKAuf!$A$25,D_SAV!$C$6:$C$304,B_KKAuf!C27))</f>
        <v>0</v>
      </c>
      <c r="K27" s="94">
        <f>IF(C27&gt;A_Stammdaten!$B$9,0,SUMIFS(D3_WAV!$N$6:$N$50,D3_WAV!$A$6:$A$50,B_KKAuf!$A$25,D3_WAV!$D$6:$D$50,B_KKAuf!C27))</f>
        <v>0</v>
      </c>
      <c r="L27" s="94">
        <f>IF(C27&gt;A_Stammdaten!$B$9,0,SUMIFS(D2_BKZ_NAKB_SoPo!$I$6:$I$40,D2_BKZ_NAKB_SoPo!$A$6:$A$40,$A$25,D2_BKZ_NAKB_SoPo!$B$6:$B$40,B_KKAuf!C27))</f>
        <v>0</v>
      </c>
      <c r="M27" s="140">
        <f t="shared" si="5"/>
        <v>0</v>
      </c>
      <c r="N27" s="141">
        <f t="shared" si="6"/>
        <v>0</v>
      </c>
      <c r="O27" s="142">
        <f>$M27*0.4*S27*0.035*A_Stammdaten!$D$16</f>
        <v>0</v>
      </c>
      <c r="P27" s="141">
        <f t="shared" si="11"/>
        <v>0</v>
      </c>
      <c r="R27" s="136">
        <v>2024</v>
      </c>
      <c r="S27" s="137">
        <f>VLOOKUP(R27,Listen!$N$2:$Q$9,2,FALSE)</f>
        <v>6.93E-2</v>
      </c>
      <c r="T27" s="137">
        <f>VLOOKUP(R27,Listen!$N$2:$Q$9,4,FALSE)</f>
        <v>5.0900000000000001E-2</v>
      </c>
    </row>
    <row r="28" spans="1:20" ht="15" x14ac:dyDescent="0.25">
      <c r="A28" s="165"/>
      <c r="B28" s="165"/>
      <c r="C28" s="93">
        <v>2025</v>
      </c>
      <c r="D28" s="46">
        <f t="shared" si="10"/>
        <v>0</v>
      </c>
      <c r="E28" s="94">
        <f>IF(C28&gt;A_Stammdaten!$B$9,0,SUMIFS(D_SAV!$U$6:$U$304,D_SAV!$C$6:$C$304,B_KKAuf!$C28,D_SAV!$A$6:$A$304,B_KKAuf!$A$25))</f>
        <v>0</v>
      </c>
      <c r="F28" s="148">
        <f>IF(C28&gt;A_Stammdaten!$B$9,0,SUMIFS(D3_WAV!$M$6:$M$50,D3_WAV!$A$6:$A$50,$A$25,D3_WAV!$D$6:$D$50,B_KKAuf!C28))</f>
        <v>0</v>
      </c>
      <c r="G28" s="94">
        <f>IF(C28&gt;A_Stammdaten!$B$9,0,SUMIFS(D_SAV!$T$6:$T$304,D_SAV!$A$6:$A$304,B_KKAuf!$A$25,D_SAV!$C$6:$C$304,B_KKAuf!C28))</f>
        <v>0</v>
      </c>
      <c r="H28" s="94">
        <f>IF(C28&gt;A_Stammdaten!$B$9,0,SUMIFS(D3_WAV!$L$6:$L$50,D3_WAV!$A$6:$A$50,B_KKAuf!$A$25,D3_WAV!$D$6:$D$50,B_KKAuf!C28))</f>
        <v>0</v>
      </c>
      <c r="I28" s="94">
        <f>IF(C28&gt;A_Stammdaten!$B$9,0,SUMIFS(D2_BKZ_NAKB_SoPo!$H$6:$H$40,D2_BKZ_NAKB_SoPo!$A$6:$A$40,$A$25,D2_BKZ_NAKB_SoPo!$B$6:$B$40,B_KKAuf!C28))</f>
        <v>0</v>
      </c>
      <c r="J28" s="94">
        <f>IF(C28&gt;A_Stammdaten!$B$9,0,SUMIFS(D_SAV!$V$6:$V$304,D_SAV!$A$6:$A$304,B_KKAuf!$A$25,D_SAV!$C$6:$C$304,B_KKAuf!C28))</f>
        <v>0</v>
      </c>
      <c r="K28" s="94">
        <f>IF(C28&gt;A_Stammdaten!$B$9,0,SUMIFS(D3_WAV!$N$6:$N$50,D3_WAV!$A$6:$A$50,B_KKAuf!$A$25,D3_WAV!$D$6:$D$50,B_KKAuf!C28))</f>
        <v>0</v>
      </c>
      <c r="L28" s="94">
        <f>IF(C28&gt;A_Stammdaten!$B$9,0,SUMIFS(D2_BKZ_NAKB_SoPo!$I$6:$I$40,D2_BKZ_NAKB_SoPo!$A$6:$A$40,$A$25,D2_BKZ_NAKB_SoPo!$B$6:$B$40,B_KKAuf!C28))</f>
        <v>0</v>
      </c>
      <c r="M28" s="140">
        <f t="shared" si="5"/>
        <v>0</v>
      </c>
      <c r="N28" s="141">
        <f t="shared" si="6"/>
        <v>0</v>
      </c>
      <c r="O28" s="142">
        <f>$M28*0.4*S28*0.035*A_Stammdaten!$D$16</f>
        <v>0</v>
      </c>
      <c r="P28" s="141">
        <f t="shared" si="11"/>
        <v>0</v>
      </c>
      <c r="R28" s="136">
        <v>2025</v>
      </c>
      <c r="S28" s="137">
        <f>VLOOKUP(R28,Listen!$N$2:$Q$9,2,FALSE)</f>
        <v>7.0099999999999996E-2</v>
      </c>
      <c r="T28" s="137">
        <f>VLOOKUP(R28,Listen!$N$2:$Q$9,4,FALSE)</f>
        <v>0.05</v>
      </c>
    </row>
    <row r="29" spans="1:20" ht="15" x14ac:dyDescent="0.25">
      <c r="A29" s="165"/>
      <c r="B29" s="165"/>
      <c r="C29" s="93">
        <v>2026</v>
      </c>
      <c r="D29" s="46">
        <f t="shared" si="10"/>
        <v>0</v>
      </c>
      <c r="E29" s="94">
        <f>IF(C29&gt;A_Stammdaten!$B$9,0,SUMIFS(D_SAV!$U$6:$U$304,D_SAV!$C$6:$C$304,B_KKAuf!$C29,D_SAV!$A$6:$A$304,B_KKAuf!$A$25))</f>
        <v>0</v>
      </c>
      <c r="F29" s="148">
        <f>IF(C29&gt;A_Stammdaten!$B$9,0,SUMIFS(D3_WAV!$M$6:$M$50,D3_WAV!$A$6:$A$50,$A$25,D3_WAV!$D$6:$D$50,B_KKAuf!C29))</f>
        <v>0</v>
      </c>
      <c r="G29" s="94">
        <f>IF(C29&gt;A_Stammdaten!$B$9,0,SUMIFS(D_SAV!$T$6:$T$304,D_SAV!$A$6:$A$304,B_KKAuf!$A$25,D_SAV!$C$6:$C$304,B_KKAuf!C29))</f>
        <v>0</v>
      </c>
      <c r="H29" s="94">
        <f>IF(C29&gt;A_Stammdaten!$B$9,0,SUMIFS(D3_WAV!$L$6:$L$50,D3_WAV!$A$6:$A$50,B_KKAuf!$A$25,D3_WAV!$D$6:$D$50,B_KKAuf!C29))</f>
        <v>0</v>
      </c>
      <c r="I29" s="94">
        <f>IF(C29&gt;A_Stammdaten!$B$9,0,SUMIFS(D2_BKZ_NAKB_SoPo!$H$6:$H$40,D2_BKZ_NAKB_SoPo!$A$6:$A$40,$A$25,D2_BKZ_NAKB_SoPo!$B$6:$B$40,B_KKAuf!C29))</f>
        <v>0</v>
      </c>
      <c r="J29" s="94">
        <f>IF(C29&gt;A_Stammdaten!$B$9,0,SUMIFS(D_SAV!$V$6:$V$304,D_SAV!$A$6:$A$304,B_KKAuf!$A$25,D_SAV!$C$6:$C$304,B_KKAuf!C29))</f>
        <v>0</v>
      </c>
      <c r="K29" s="94">
        <f>IF(C29&gt;A_Stammdaten!$B$9,0,SUMIFS(D3_WAV!$N$6:$N$50,D3_WAV!$A$6:$A$50,B_KKAuf!$A$25,D3_WAV!$D$6:$D$50,B_KKAuf!C29))</f>
        <v>0</v>
      </c>
      <c r="L29" s="94">
        <f>IF(C29&gt;A_Stammdaten!$B$9,0,SUMIFS(D2_BKZ_NAKB_SoPo!$I$6:$I$40,D2_BKZ_NAKB_SoPo!$A$6:$A$40,$A$25,D2_BKZ_NAKB_SoPo!$B$6:$B$40,B_KKAuf!C29))</f>
        <v>0</v>
      </c>
      <c r="M29" s="140">
        <f t="shared" si="5"/>
        <v>0</v>
      </c>
      <c r="N29" s="141">
        <f t="shared" si="6"/>
        <v>0</v>
      </c>
      <c r="O29" s="142">
        <f>$M29*0.4*S29*0.035*A_Stammdaten!$D$16</f>
        <v>0</v>
      </c>
      <c r="P29" s="141">
        <f t="shared" si="11"/>
        <v>0</v>
      </c>
      <c r="R29" s="136">
        <v>2026</v>
      </c>
      <c r="S29" s="137">
        <f>VLOOKUP(R29,Listen!$N$2:$Q$9,2,FALSE)</f>
        <v>7.0000000000000007E-2</v>
      </c>
      <c r="T29" s="137">
        <f>VLOOKUP(R29,Listen!$N$2:$Q$9,4,FALSE)</f>
        <v>5.0700000000000002E-2</v>
      </c>
    </row>
    <row r="30" spans="1:20" ht="15" x14ac:dyDescent="0.25">
      <c r="A30" s="165"/>
      <c r="B30" s="165"/>
      <c r="C30" s="93">
        <v>2027</v>
      </c>
      <c r="D30" s="46">
        <f t="shared" si="10"/>
        <v>0</v>
      </c>
      <c r="E30" s="94">
        <f>IF(C30&gt;A_Stammdaten!$B$9,0,SUMIFS(D_SAV!$U$6:$U$304,D_SAV!$C$6:$C$304,B_KKAuf!$C30,D_SAV!$A$6:$A$304,B_KKAuf!$A$25))</f>
        <v>0</v>
      </c>
      <c r="F30" s="148">
        <f>IF(C30&gt;A_Stammdaten!$B$9,0,SUMIFS(D3_WAV!$M$6:$M$50,D3_WAV!$A$6:$A$50,$A$25,D3_WAV!$D$6:$D$50,B_KKAuf!C30))</f>
        <v>0</v>
      </c>
      <c r="G30" s="94">
        <f>IF(C30&gt;A_Stammdaten!$B$9,0,SUMIFS(D_SAV!$T$6:$T$304,D_SAV!$A$6:$A$304,B_KKAuf!$A$25,D_SAV!$C$6:$C$304,B_KKAuf!C30))</f>
        <v>0</v>
      </c>
      <c r="H30" s="94">
        <f>IF(C30&gt;A_Stammdaten!$B$9,0,SUMIFS(D3_WAV!$L$6:$L$50,D3_WAV!$A$6:$A$50,B_KKAuf!$A$25,D3_WAV!$D$6:$D$50,B_KKAuf!C30))</f>
        <v>0</v>
      </c>
      <c r="I30" s="94">
        <f>IF(C30&gt;A_Stammdaten!$B$9,0,SUMIFS(D2_BKZ_NAKB_SoPo!$H$6:$H$40,D2_BKZ_NAKB_SoPo!$A$6:$A$40,$A$25,D2_BKZ_NAKB_SoPo!$B$6:$B$40,B_KKAuf!C30))</f>
        <v>0</v>
      </c>
      <c r="J30" s="94">
        <f>IF(C30&gt;A_Stammdaten!$B$9,0,SUMIFS(D_SAV!$V$6:$V$304,D_SAV!$A$6:$A$304,B_KKAuf!$A$25,D_SAV!$C$6:$C$304,B_KKAuf!C30))</f>
        <v>0</v>
      </c>
      <c r="K30" s="94">
        <f>IF(C30&gt;A_Stammdaten!$B$9,0,SUMIFS(D3_WAV!$N$6:$N$50,D3_WAV!$A$6:$A$50,B_KKAuf!$A$25,D3_WAV!$D$6:$D$50,B_KKAuf!C30))</f>
        <v>0</v>
      </c>
      <c r="L30" s="94">
        <f>IF(C30&gt;A_Stammdaten!$B$9,0,SUMIFS(D2_BKZ_NAKB_SoPo!$I$6:$I$40,D2_BKZ_NAKB_SoPo!$A$6:$A$40,$A$25,D2_BKZ_NAKB_SoPo!$B$6:$B$40,B_KKAuf!C30))</f>
        <v>0</v>
      </c>
      <c r="M30" s="140">
        <f t="shared" si="5"/>
        <v>0</v>
      </c>
      <c r="N30" s="141">
        <f t="shared" si="6"/>
        <v>0</v>
      </c>
      <c r="O30" s="142">
        <f>$M30*0.4*S30*0.035*A_Stammdaten!$D$16</f>
        <v>0</v>
      </c>
      <c r="P30" s="141">
        <f t="shared" si="11"/>
        <v>0</v>
      </c>
      <c r="R30" s="136">
        <v>2027</v>
      </c>
      <c r="S30" s="137">
        <f>VLOOKUP(R30,Listen!$N$2:$Q$9,2,FALSE)</f>
        <v>7.2599999999999998E-2</v>
      </c>
      <c r="T30" s="137">
        <f>VLOOKUP(R30,Listen!$N$2:$Q$9,4,FALSE)</f>
        <v>5.0939999999999999E-2</v>
      </c>
    </row>
    <row r="31" spans="1:20" ht="15.75" thickBot="1" x14ac:dyDescent="0.3">
      <c r="A31" s="166"/>
      <c r="B31" s="166"/>
      <c r="C31" s="93">
        <v>2028</v>
      </c>
      <c r="D31" s="46">
        <f t="shared" si="10"/>
        <v>0</v>
      </c>
      <c r="E31" s="94">
        <f>IF(C31&gt;A_Stammdaten!$B$9,0,SUMIFS(D_SAV!$U$6:$U$304,D_SAV!$C$6:$C$304,B_KKAuf!$C31,D_SAV!$A$6:$A$304,B_KKAuf!$A$25))</f>
        <v>0</v>
      </c>
      <c r="F31" s="148">
        <f>IF(C31&gt;A_Stammdaten!$B$9,0,SUMIFS(D3_WAV!$M$6:$M$50,D3_WAV!$A$6:$A$50,$A$25,D3_WAV!$D$6:$D$50,B_KKAuf!C31))</f>
        <v>0</v>
      </c>
      <c r="G31" s="94">
        <f>IF(C31&gt;A_Stammdaten!$B$9,0,SUMIFS(D_SAV!$T$6:$T$304,D_SAV!$A$6:$A$304,B_KKAuf!$A$25,D_SAV!$C$6:$C$304,B_KKAuf!C31))</f>
        <v>0</v>
      </c>
      <c r="H31" s="94">
        <f>IF(C31&gt;A_Stammdaten!$B$9,0,SUMIFS(D3_WAV!$L$6:$L$50,D3_WAV!$A$6:$A$50,B_KKAuf!$A$25,D3_WAV!$D$6:$D$50,B_KKAuf!C31))</f>
        <v>0</v>
      </c>
      <c r="I31" s="94">
        <f>IF(C31&gt;A_Stammdaten!$B$9,0,SUMIFS(D2_BKZ_NAKB_SoPo!$H$6:$H$40,D2_BKZ_NAKB_SoPo!$A$6:$A$40,$A$25,D2_BKZ_NAKB_SoPo!$B$6:$B$40,B_KKAuf!C31))</f>
        <v>0</v>
      </c>
      <c r="J31" s="94">
        <f>IF(C31&gt;A_Stammdaten!$B$9,0,SUMIFS(D_SAV!$V$6:$V$304,D_SAV!$A$6:$A$304,B_KKAuf!$A$25,D_SAV!$C$6:$C$304,B_KKAuf!C31))</f>
        <v>0</v>
      </c>
      <c r="K31" s="94">
        <f>IF(C31&gt;A_Stammdaten!$B$9,0,SUMIFS(D3_WAV!$N$6:$N$50,D3_WAV!$A$6:$A$50,B_KKAuf!$A$25,D3_WAV!$D$6:$D$50,B_KKAuf!C31))</f>
        <v>0</v>
      </c>
      <c r="L31" s="94">
        <f>IF(C31&gt;A_Stammdaten!$B$9,0,SUMIFS(D2_BKZ_NAKB_SoPo!$I$6:$I$40,D2_BKZ_NAKB_SoPo!$A$6:$A$40,$A$25,D2_BKZ_NAKB_SoPo!$B$6:$B$40,B_KKAuf!C31))</f>
        <v>0</v>
      </c>
      <c r="M31" s="140">
        <f t="shared" si="5"/>
        <v>0</v>
      </c>
      <c r="N31" s="141">
        <f t="shared" si="6"/>
        <v>0</v>
      </c>
      <c r="O31" s="142">
        <f>$M31*0.4*S31*0.035*A_Stammdaten!$D$16</f>
        <v>0</v>
      </c>
      <c r="P31" s="141">
        <f t="shared" si="11"/>
        <v>0</v>
      </c>
      <c r="R31" s="138">
        <v>2028</v>
      </c>
      <c r="S31" s="139"/>
      <c r="T31" s="139"/>
    </row>
  </sheetData>
  <mergeCells count="6">
    <mergeCell ref="A11:A17"/>
    <mergeCell ref="B11:B17"/>
    <mergeCell ref="A18:A24"/>
    <mergeCell ref="B18:B24"/>
    <mergeCell ref="A25:A31"/>
    <mergeCell ref="B25:B31"/>
  </mergeCells>
  <pageMargins left="0.70866141732283472" right="0.70866141732283472" top="0.78740157480314965" bottom="0.78740157480314965" header="0.31496062992125984" footer="0.31496062992125984"/>
  <pageSetup paperSize="9" scale="47" fitToHeight="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D">
    <tabColor rgb="FFFFFFCC"/>
    <pageSetUpPr fitToPage="1"/>
  </sheetPr>
  <dimension ref="A1:AC305"/>
  <sheetViews>
    <sheetView showGridLines="0" showZeros="0" zoomScale="90" zoomScaleNormal="90" workbookViewId="0">
      <selection activeCell="B15" sqref="B15"/>
    </sheetView>
  </sheetViews>
  <sheetFormatPr baseColWidth="10" defaultColWidth="9.140625" defaultRowHeight="15" x14ac:dyDescent="0.25"/>
  <cols>
    <col min="1" max="1" width="9.140625" style="6"/>
    <col min="2" max="2" width="49.42578125" style="6" customWidth="1"/>
    <col min="3" max="3" width="11.5703125" style="109" customWidth="1"/>
    <col min="4" max="8" width="17.28515625" style="6" customWidth="1"/>
    <col min="9" max="9" width="19.5703125" style="6" customWidth="1"/>
    <col min="10" max="10" width="15.7109375" style="6" customWidth="1"/>
    <col min="11" max="12" width="7.42578125" style="6" customWidth="1"/>
    <col min="13" max="19" width="6.28515625" style="6" customWidth="1"/>
    <col min="20" max="29" width="14.7109375" style="6" customWidth="1"/>
    <col min="30" max="16384" width="9.140625" style="6"/>
  </cols>
  <sheetData>
    <row r="1" spans="1:29" ht="24.95" customHeight="1" x14ac:dyDescent="0.3">
      <c r="A1" s="61" t="s">
        <v>148</v>
      </c>
      <c r="C1" s="15"/>
      <c r="R1" s="11"/>
    </row>
    <row r="2" spans="1:29" ht="24.95" customHeight="1" x14ac:dyDescent="0.3">
      <c r="A2" s="61"/>
      <c r="C2" s="15"/>
      <c r="R2" s="11"/>
    </row>
    <row r="3" spans="1:29" ht="20.100000000000001" customHeight="1" x14ac:dyDescent="0.25">
      <c r="A3" s="60">
        <f>COLUMN()</f>
        <v>1</v>
      </c>
      <c r="B3" s="60">
        <f>COLUMN()</f>
        <v>2</v>
      </c>
      <c r="C3" s="60">
        <f>COLUMN()</f>
        <v>3</v>
      </c>
      <c r="D3" s="60">
        <f>COLUMN()</f>
        <v>4</v>
      </c>
      <c r="E3" s="60">
        <f>COLUMN()</f>
        <v>5</v>
      </c>
      <c r="F3" s="60">
        <f>COLUMN()</f>
        <v>6</v>
      </c>
      <c r="G3" s="60">
        <f>COLUMN()</f>
        <v>7</v>
      </c>
      <c r="H3" s="60">
        <f>COLUMN()</f>
        <v>8</v>
      </c>
      <c r="I3" s="60">
        <f>COLUMN()</f>
        <v>9</v>
      </c>
      <c r="J3" s="60">
        <f>COLUMN()</f>
        <v>10</v>
      </c>
      <c r="K3" s="60">
        <f>COLUMN()</f>
        <v>11</v>
      </c>
      <c r="L3" s="60">
        <f>COLUMN()</f>
        <v>12</v>
      </c>
      <c r="M3" s="60">
        <f>COLUMN()</f>
        <v>13</v>
      </c>
      <c r="N3" s="60">
        <f>COLUMN()</f>
        <v>14</v>
      </c>
      <c r="O3" s="60">
        <f>COLUMN()</f>
        <v>15</v>
      </c>
      <c r="P3" s="60">
        <f>COLUMN()</f>
        <v>16</v>
      </c>
      <c r="Q3" s="60">
        <f>COLUMN()</f>
        <v>17</v>
      </c>
      <c r="R3" s="60">
        <f>COLUMN()</f>
        <v>18</v>
      </c>
      <c r="S3" s="60">
        <f>COLUMN()</f>
        <v>19</v>
      </c>
      <c r="T3" s="60">
        <f>COLUMN()</f>
        <v>20</v>
      </c>
      <c r="U3" s="60">
        <f>COLUMN()</f>
        <v>21</v>
      </c>
      <c r="V3" s="60">
        <f>COLUMN()</f>
        <v>22</v>
      </c>
      <c r="W3" s="60">
        <f>COLUMN()</f>
        <v>23</v>
      </c>
      <c r="X3" s="60">
        <f>COLUMN()</f>
        <v>24</v>
      </c>
      <c r="Y3" s="60">
        <f>COLUMN()</f>
        <v>25</v>
      </c>
      <c r="Z3" s="60">
        <f>COLUMN()</f>
        <v>26</v>
      </c>
      <c r="AA3" s="60">
        <f>COLUMN()</f>
        <v>27</v>
      </c>
      <c r="AB3" s="60">
        <f>COLUMN()</f>
        <v>28</v>
      </c>
      <c r="AC3" s="60">
        <f>COLUMN()</f>
        <v>29</v>
      </c>
    </row>
    <row r="4" spans="1:29" ht="20.100000000000001" customHeight="1" x14ac:dyDescent="0.3">
      <c r="A4" s="21" t="s">
        <v>23</v>
      </c>
      <c r="B4" s="22"/>
      <c r="C4" s="22"/>
      <c r="D4" s="21" t="s">
        <v>43</v>
      </c>
      <c r="E4" s="22"/>
      <c r="F4" s="22"/>
      <c r="G4" s="22"/>
      <c r="H4" s="22"/>
      <c r="I4" s="22"/>
      <c r="J4" s="22"/>
      <c r="K4" s="24" t="s">
        <v>136</v>
      </c>
      <c r="L4" s="25"/>
      <c r="M4" s="25"/>
      <c r="N4" s="25"/>
      <c r="O4" s="25"/>
      <c r="P4" s="25"/>
      <c r="Q4" s="25"/>
      <c r="R4" s="25"/>
      <c r="S4" s="26"/>
      <c r="T4" s="24" t="s">
        <v>37</v>
      </c>
      <c r="U4" s="25"/>
      <c r="V4" s="26"/>
      <c r="W4" s="24" t="s">
        <v>35</v>
      </c>
      <c r="X4" s="25"/>
      <c r="Y4" s="25"/>
      <c r="Z4" s="25"/>
      <c r="AA4" s="25"/>
      <c r="AB4" s="25"/>
      <c r="AC4" s="26"/>
    </row>
    <row r="5" spans="1:29" s="12" customFormat="1" ht="117" customHeight="1" x14ac:dyDescent="0.25">
      <c r="A5" s="30" t="s">
        <v>49</v>
      </c>
      <c r="B5" s="31" t="s">
        <v>9</v>
      </c>
      <c r="C5" s="32" t="s">
        <v>139</v>
      </c>
      <c r="D5" s="32" t="s">
        <v>165</v>
      </c>
      <c r="E5" s="33" t="s">
        <v>10</v>
      </c>
      <c r="F5" s="33" t="s">
        <v>146</v>
      </c>
      <c r="G5" s="33" t="s">
        <v>116</v>
      </c>
      <c r="H5" s="33" t="s">
        <v>171</v>
      </c>
      <c r="I5" s="33" t="s">
        <v>147</v>
      </c>
      <c r="J5" s="34" t="str">
        <f>"(Erwartete) historische AKHK zum Stand 31.12."&amp;A_Stammdaten!$B$9</f>
        <v>(Erwartete) historische AKHK zum Stand 31.12.2027</v>
      </c>
      <c r="K5" s="30" t="s">
        <v>137</v>
      </c>
      <c r="L5" s="30" t="s">
        <v>138</v>
      </c>
      <c r="M5" s="35">
        <v>2022</v>
      </c>
      <c r="N5" s="35">
        <v>2023</v>
      </c>
      <c r="O5" s="35">
        <v>2024</v>
      </c>
      <c r="P5" s="35">
        <v>2025</v>
      </c>
      <c r="Q5" s="35">
        <v>2026</v>
      </c>
      <c r="R5" s="35">
        <v>2027</v>
      </c>
      <c r="S5" s="35">
        <v>2028</v>
      </c>
      <c r="T5" s="35" t="str">
        <f>"Restwert zum 01.01."&amp;A_Stammdaten!B9</f>
        <v>Restwert zum 01.01.2027</v>
      </c>
      <c r="U5" s="35" t="str">
        <f>"Abschreibungen "&amp;A_Stammdaten!B9</f>
        <v>Abschreibungen 2027</v>
      </c>
      <c r="V5" s="35" t="str">
        <f>"Restwert zum 31.12."&amp;A_Stammdaten!B9</f>
        <v>Restwert zum 31.12.2027</v>
      </c>
      <c r="W5" s="35">
        <v>2022</v>
      </c>
      <c r="X5" s="35">
        <v>2023</v>
      </c>
      <c r="Y5" s="35">
        <v>2024</v>
      </c>
      <c r="Z5" s="35">
        <v>2025</v>
      </c>
      <c r="AA5" s="35">
        <v>2026</v>
      </c>
      <c r="AB5" s="35">
        <v>2027</v>
      </c>
      <c r="AC5" s="35">
        <v>2028</v>
      </c>
    </row>
    <row r="6" spans="1:29" s="13" customFormat="1" x14ac:dyDescent="0.25">
      <c r="A6" s="144"/>
      <c r="B6" s="40"/>
      <c r="C6" s="108"/>
      <c r="D6" s="42"/>
      <c r="E6" s="42"/>
      <c r="F6" s="42"/>
      <c r="G6" s="42"/>
      <c r="H6" s="42"/>
      <c r="I6" s="42"/>
      <c r="J6" s="53">
        <f>+D6+E6-G6</f>
        <v>0</v>
      </c>
      <c r="K6" s="52">
        <f>IF(ISBLANK($B6),0,VLOOKUP($B6,Listen!$A$2:$C$44,2,FALSE))</f>
        <v>0</v>
      </c>
      <c r="L6" s="52">
        <f>IF(ISBLANK($B6),0,VLOOKUP($B6,Listen!$A$2:$C$44,3,FALSE))</f>
        <v>0</v>
      </c>
      <c r="M6" s="45">
        <f>$K6</f>
        <v>0</v>
      </c>
      <c r="N6" s="45">
        <f t="shared" ref="N6:S21" si="0">M6</f>
        <v>0</v>
      </c>
      <c r="O6" s="45">
        <f t="shared" si="0"/>
        <v>0</v>
      </c>
      <c r="P6" s="45">
        <f t="shared" si="0"/>
        <v>0</v>
      </c>
      <c r="Q6" s="45">
        <f t="shared" si="0"/>
        <v>0</v>
      </c>
      <c r="R6" s="45">
        <f t="shared" si="0"/>
        <v>0</v>
      </c>
      <c r="S6" s="45">
        <f t="shared" si="0"/>
        <v>0</v>
      </c>
      <c r="T6" s="51">
        <f>IFERROR(V6+U6,"")</f>
        <v>0</v>
      </c>
      <c r="U6" s="51">
        <f>IFERROR(IF(C6=A_Stammdaten!$B$9,$J6-$V6,HLOOKUP(A_Stammdaten!$B$9-1,$W$5:$AC$305,ROW(C6)-4,FALSE)-$V6),"")</f>
        <v>0</v>
      </c>
      <c r="V6" s="51">
        <f>HLOOKUP(A_Stammdaten!$B$9,$W$5:$AC$305,ROW(C6)-4,FALSE)</f>
        <v>0</v>
      </c>
      <c r="W6" s="51">
        <f>IFERROR(IF(OR($C6=0,$J6=0),0,IF($C6&lt;=W$5,$J6-$J6/M6*(W$5-$C6+1),0)),"")</f>
        <v>0</v>
      </c>
      <c r="X6" s="51">
        <f t="shared" ref="X6:AC6" si="1">IFERROR(IF(OR($C6=0,$J6=0,N6-(X$5-$C6)=0),0,IF($C6&lt;X$5,W6-W6/(N6-(X$5-$C6)),IF($C6=X$5,$J6-$J6/N6,0))),"")</f>
        <v>0</v>
      </c>
      <c r="Y6" s="51">
        <f t="shared" si="1"/>
        <v>0</v>
      </c>
      <c r="Z6" s="51">
        <f t="shared" si="1"/>
        <v>0</v>
      </c>
      <c r="AA6" s="51">
        <f t="shared" si="1"/>
        <v>0</v>
      </c>
      <c r="AB6" s="51">
        <f t="shared" si="1"/>
        <v>0</v>
      </c>
      <c r="AC6" s="51">
        <f t="shared" si="1"/>
        <v>0</v>
      </c>
    </row>
    <row r="7" spans="1:29" s="13" customFormat="1" x14ac:dyDescent="0.25">
      <c r="A7" s="144"/>
      <c r="B7" s="40"/>
      <c r="C7" s="108"/>
      <c r="D7" s="42"/>
      <c r="E7" s="42"/>
      <c r="F7" s="42"/>
      <c r="G7" s="42"/>
      <c r="H7" s="42"/>
      <c r="I7" s="42"/>
      <c r="J7" s="53">
        <f t="shared" ref="J7:J70" si="2">+D7+E7-G7</f>
        <v>0</v>
      </c>
      <c r="K7" s="52">
        <f>IF(ISBLANK($B7),0,VLOOKUP($B7,Listen!$A$2:$C$44,2,FALSE))</f>
        <v>0</v>
      </c>
      <c r="L7" s="52">
        <f>IF(ISBLANK($B7),0,VLOOKUP($B7,Listen!$A$2:$C$44,3,FALSE))</f>
        <v>0</v>
      </c>
      <c r="M7" s="45">
        <f t="shared" ref="M7:M70" si="3">$K7</f>
        <v>0</v>
      </c>
      <c r="N7" s="45">
        <f t="shared" si="0"/>
        <v>0</v>
      </c>
      <c r="O7" s="45">
        <f t="shared" si="0"/>
        <v>0</v>
      </c>
      <c r="P7" s="45">
        <f t="shared" ref="P7" si="4">O7</f>
        <v>0</v>
      </c>
      <c r="Q7" s="45">
        <f t="shared" si="0"/>
        <v>0</v>
      </c>
      <c r="R7" s="45">
        <f t="shared" ref="R7:R70" si="5">Q7</f>
        <v>0</v>
      </c>
      <c r="S7" s="45">
        <f t="shared" ref="S7:S70" si="6">R7</f>
        <v>0</v>
      </c>
      <c r="T7" s="51">
        <f t="shared" ref="T7:T70" si="7">IFERROR(V7+U7,"")</f>
        <v>0</v>
      </c>
      <c r="U7" s="51">
        <f>IFERROR(IF(C7=A_Stammdaten!$B$9,$J7-$V7,HLOOKUP(A_Stammdaten!$B$9-1,$W$5:$AC$305,ROW(C7)-4,FALSE)-$V7),"")</f>
        <v>0</v>
      </c>
      <c r="V7" s="51">
        <f>HLOOKUP(A_Stammdaten!$B$9,$W$5:$AC$305,ROW(C7)-4,FALSE)</f>
        <v>0</v>
      </c>
      <c r="W7" s="51">
        <f t="shared" ref="W7:W70" si="8">IFERROR(IF(OR($C7=0,$J7=0),0,IF($C7&lt;=W$5,$J7-$J7/M7*(W$5-$C7+1),0)),"")</f>
        <v>0</v>
      </c>
      <c r="X7" s="51">
        <f t="shared" ref="X7:AC7" si="9">IFERROR(IF(OR($C7=0,$J7=0,N7-(X$5-$C7)=0),0,IF($C7&lt;X$5,W7-W7/(N7-(X$5-$C7)),IF($C7=X$5,$J7-$J7/N7,0))),"")</f>
        <v>0</v>
      </c>
      <c r="Y7" s="51">
        <f t="shared" si="9"/>
        <v>0</v>
      </c>
      <c r="Z7" s="51">
        <f t="shared" si="9"/>
        <v>0</v>
      </c>
      <c r="AA7" s="51">
        <f t="shared" si="9"/>
        <v>0</v>
      </c>
      <c r="AB7" s="51">
        <f t="shared" si="9"/>
        <v>0</v>
      </c>
      <c r="AC7" s="51">
        <f t="shared" si="9"/>
        <v>0</v>
      </c>
    </row>
    <row r="8" spans="1:29" s="13" customFormat="1" x14ac:dyDescent="0.25">
      <c r="A8" s="144"/>
      <c r="B8" s="40"/>
      <c r="C8" s="108"/>
      <c r="D8" s="42"/>
      <c r="E8" s="42"/>
      <c r="F8" s="42"/>
      <c r="G8" s="42"/>
      <c r="H8" s="42"/>
      <c r="I8" s="42"/>
      <c r="J8" s="53">
        <f t="shared" si="2"/>
        <v>0</v>
      </c>
      <c r="K8" s="52">
        <f>IF(ISBLANK($B8),0,VLOOKUP($B8,Listen!$A$2:$C$44,2,FALSE))</f>
        <v>0</v>
      </c>
      <c r="L8" s="52">
        <f>IF(ISBLANK($B8),0,VLOOKUP($B8,Listen!$A$2:$C$44,3,FALSE))</f>
        <v>0</v>
      </c>
      <c r="M8" s="45">
        <f t="shared" si="3"/>
        <v>0</v>
      </c>
      <c r="N8" s="45">
        <f t="shared" si="0"/>
        <v>0</v>
      </c>
      <c r="O8" s="45">
        <f t="shared" si="0"/>
        <v>0</v>
      </c>
      <c r="P8" s="45">
        <f t="shared" ref="P8" si="10">O8</f>
        <v>0</v>
      </c>
      <c r="Q8" s="45">
        <f t="shared" si="0"/>
        <v>0</v>
      </c>
      <c r="R8" s="45">
        <f t="shared" si="5"/>
        <v>0</v>
      </c>
      <c r="S8" s="45">
        <f t="shared" si="6"/>
        <v>0</v>
      </c>
      <c r="T8" s="51">
        <f t="shared" si="7"/>
        <v>0</v>
      </c>
      <c r="U8" s="51">
        <f>IFERROR(IF(C8=A_Stammdaten!$B$9,$J8-$V8,HLOOKUP(A_Stammdaten!$B$9-1,$W$5:$AC$305,ROW(C8)-4,FALSE)-$V8),"")</f>
        <v>0</v>
      </c>
      <c r="V8" s="51">
        <f>HLOOKUP(A_Stammdaten!$B$9,$W$5:$AC$305,ROW(C8)-4,FALSE)</f>
        <v>0</v>
      </c>
      <c r="W8" s="51">
        <f t="shared" si="8"/>
        <v>0</v>
      </c>
      <c r="X8" s="51">
        <f t="shared" ref="X8:AC8" si="11">IFERROR(IF(OR($C8=0,$J8=0,N8-(X$5-$C8)=0),0,IF($C8&lt;X$5,W8-W8/(N8-(X$5-$C8)),IF($C8=X$5,$J8-$J8/N8,0))),"")</f>
        <v>0</v>
      </c>
      <c r="Y8" s="51">
        <f t="shared" si="11"/>
        <v>0</v>
      </c>
      <c r="Z8" s="51">
        <f t="shared" si="11"/>
        <v>0</v>
      </c>
      <c r="AA8" s="51">
        <f t="shared" si="11"/>
        <v>0</v>
      </c>
      <c r="AB8" s="51">
        <f t="shared" si="11"/>
        <v>0</v>
      </c>
      <c r="AC8" s="51">
        <f t="shared" si="11"/>
        <v>0</v>
      </c>
    </row>
    <row r="9" spans="1:29" s="13" customFormat="1" x14ac:dyDescent="0.25">
      <c r="A9" s="144"/>
      <c r="B9" s="40"/>
      <c r="C9" s="108"/>
      <c r="D9" s="42"/>
      <c r="E9" s="42"/>
      <c r="F9" s="42"/>
      <c r="G9" s="42"/>
      <c r="H9" s="42"/>
      <c r="I9" s="42"/>
      <c r="J9" s="53">
        <f t="shared" si="2"/>
        <v>0</v>
      </c>
      <c r="K9" s="52">
        <f>IF(ISBLANK($B9),0,VLOOKUP($B9,Listen!$A$2:$C$44,2,FALSE))</f>
        <v>0</v>
      </c>
      <c r="L9" s="52">
        <f>IF(ISBLANK($B9),0,VLOOKUP($B9,Listen!$A$2:$C$44,3,FALSE))</f>
        <v>0</v>
      </c>
      <c r="M9" s="45">
        <f t="shared" si="3"/>
        <v>0</v>
      </c>
      <c r="N9" s="45">
        <f t="shared" si="0"/>
        <v>0</v>
      </c>
      <c r="O9" s="45">
        <f t="shared" si="0"/>
        <v>0</v>
      </c>
      <c r="P9" s="45">
        <f t="shared" ref="P9" si="12">O9</f>
        <v>0</v>
      </c>
      <c r="Q9" s="45">
        <f t="shared" si="0"/>
        <v>0</v>
      </c>
      <c r="R9" s="45">
        <f t="shared" si="5"/>
        <v>0</v>
      </c>
      <c r="S9" s="45">
        <f t="shared" si="6"/>
        <v>0</v>
      </c>
      <c r="T9" s="51">
        <f t="shared" si="7"/>
        <v>0</v>
      </c>
      <c r="U9" s="51">
        <f>IFERROR(IF(C9=A_Stammdaten!$B$9,$J9-$V9,HLOOKUP(A_Stammdaten!$B$9-1,$W$5:$AC$305,ROW(C9)-4,FALSE)-$V9),"")</f>
        <v>0</v>
      </c>
      <c r="V9" s="51">
        <f>HLOOKUP(A_Stammdaten!$B$9,$W$5:$AC$305,ROW(C9)-4,FALSE)</f>
        <v>0</v>
      </c>
      <c r="W9" s="51">
        <f t="shared" si="8"/>
        <v>0</v>
      </c>
      <c r="X9" s="51">
        <f t="shared" ref="X9:AC9" si="13">IFERROR(IF(OR($C9=0,$J9=0,N9-(X$5-$C9)=0),0,IF($C9&lt;X$5,W9-W9/(N9-(X$5-$C9)),IF($C9=X$5,$J9-$J9/N9,0))),"")</f>
        <v>0</v>
      </c>
      <c r="Y9" s="51">
        <f t="shared" si="13"/>
        <v>0</v>
      </c>
      <c r="Z9" s="51">
        <f t="shared" si="13"/>
        <v>0</v>
      </c>
      <c r="AA9" s="51">
        <f t="shared" si="13"/>
        <v>0</v>
      </c>
      <c r="AB9" s="51">
        <f t="shared" si="13"/>
        <v>0</v>
      </c>
      <c r="AC9" s="51">
        <f t="shared" si="13"/>
        <v>0</v>
      </c>
    </row>
    <row r="10" spans="1:29" s="13" customFormat="1" x14ac:dyDescent="0.25">
      <c r="A10" s="144"/>
      <c r="B10" s="40"/>
      <c r="C10" s="108"/>
      <c r="D10" s="42"/>
      <c r="E10" s="42"/>
      <c r="F10" s="42"/>
      <c r="G10" s="42"/>
      <c r="H10" s="42"/>
      <c r="I10" s="42"/>
      <c r="J10" s="53">
        <f t="shared" si="2"/>
        <v>0</v>
      </c>
      <c r="K10" s="52">
        <f>IF(ISBLANK($B10),0,VLOOKUP($B10,Listen!$A$2:$C$44,2,FALSE))</f>
        <v>0</v>
      </c>
      <c r="L10" s="52">
        <f>IF(ISBLANK($B10),0,VLOOKUP($B10,Listen!$A$2:$C$44,3,FALSE))</f>
        <v>0</v>
      </c>
      <c r="M10" s="45">
        <f t="shared" si="3"/>
        <v>0</v>
      </c>
      <c r="N10" s="45">
        <f t="shared" si="0"/>
        <v>0</v>
      </c>
      <c r="O10" s="45">
        <f t="shared" si="0"/>
        <v>0</v>
      </c>
      <c r="P10" s="45">
        <f t="shared" ref="P10" si="14">O10</f>
        <v>0</v>
      </c>
      <c r="Q10" s="45">
        <f t="shared" si="0"/>
        <v>0</v>
      </c>
      <c r="R10" s="45">
        <f t="shared" si="5"/>
        <v>0</v>
      </c>
      <c r="S10" s="45">
        <f t="shared" si="6"/>
        <v>0</v>
      </c>
      <c r="T10" s="51">
        <f t="shared" si="7"/>
        <v>0</v>
      </c>
      <c r="U10" s="51">
        <f>IFERROR(IF(C10=A_Stammdaten!$B$9,$J10-$V10,HLOOKUP(A_Stammdaten!$B$9-1,$W$5:$AC$305,ROW(C10)-4,FALSE)-$V10),"")</f>
        <v>0</v>
      </c>
      <c r="V10" s="51">
        <f>HLOOKUP(A_Stammdaten!$B$9,$W$5:$AC$305,ROW(C10)-4,FALSE)</f>
        <v>0</v>
      </c>
      <c r="W10" s="51">
        <f t="shared" si="8"/>
        <v>0</v>
      </c>
      <c r="X10" s="51">
        <f t="shared" ref="X10:AC10" si="15">IFERROR(IF(OR($C10=0,$J10=0,N10-(X$5-$C10)=0),0,IF($C10&lt;X$5,W10-W10/(N10-(X$5-$C10)),IF($C10=X$5,$J10-$J10/N10,0))),"")</f>
        <v>0</v>
      </c>
      <c r="Y10" s="51">
        <f t="shared" si="15"/>
        <v>0</v>
      </c>
      <c r="Z10" s="51">
        <f t="shared" si="15"/>
        <v>0</v>
      </c>
      <c r="AA10" s="51">
        <f t="shared" si="15"/>
        <v>0</v>
      </c>
      <c r="AB10" s="51">
        <f t="shared" si="15"/>
        <v>0</v>
      </c>
      <c r="AC10" s="51">
        <f t="shared" si="15"/>
        <v>0</v>
      </c>
    </row>
    <row r="11" spans="1:29" s="13" customFormat="1" x14ac:dyDescent="0.25">
      <c r="A11" s="144"/>
      <c r="B11" s="40"/>
      <c r="C11" s="108"/>
      <c r="D11" s="42"/>
      <c r="E11" s="42"/>
      <c r="F11" s="42"/>
      <c r="G11" s="42"/>
      <c r="H11" s="42"/>
      <c r="I11" s="42"/>
      <c r="J11" s="53">
        <f t="shared" si="2"/>
        <v>0</v>
      </c>
      <c r="K11" s="52">
        <f>IF(ISBLANK($B11),0,VLOOKUP($B11,Listen!$A$2:$C$44,2,FALSE))</f>
        <v>0</v>
      </c>
      <c r="L11" s="52">
        <f>IF(ISBLANK($B11),0,VLOOKUP($B11,Listen!$A$2:$C$44,3,FALSE))</f>
        <v>0</v>
      </c>
      <c r="M11" s="45">
        <f t="shared" si="3"/>
        <v>0</v>
      </c>
      <c r="N11" s="45">
        <f t="shared" si="0"/>
        <v>0</v>
      </c>
      <c r="O11" s="45">
        <f t="shared" si="0"/>
        <v>0</v>
      </c>
      <c r="P11" s="45">
        <f t="shared" ref="P11" si="16">O11</f>
        <v>0</v>
      </c>
      <c r="Q11" s="45">
        <f t="shared" si="0"/>
        <v>0</v>
      </c>
      <c r="R11" s="45">
        <f t="shared" si="5"/>
        <v>0</v>
      </c>
      <c r="S11" s="45">
        <f t="shared" si="6"/>
        <v>0</v>
      </c>
      <c r="T11" s="51">
        <f t="shared" si="7"/>
        <v>0</v>
      </c>
      <c r="U11" s="51">
        <f>IFERROR(IF(C11=A_Stammdaten!$B$9,$J11-$V11,HLOOKUP(A_Stammdaten!$B$9-1,$W$5:$AC$305,ROW(C11)-4,FALSE)-$V11),"")</f>
        <v>0</v>
      </c>
      <c r="V11" s="51">
        <f>HLOOKUP(A_Stammdaten!$B$9,$W$5:$AC$305,ROW(C11)-4,FALSE)</f>
        <v>0</v>
      </c>
      <c r="W11" s="51">
        <f t="shared" si="8"/>
        <v>0</v>
      </c>
      <c r="X11" s="51">
        <f t="shared" ref="X11:AC11" si="17">IFERROR(IF(OR($C11=0,$J11=0,N11-(X$5-$C11)=0),0,IF($C11&lt;X$5,W11-W11/(N11-(X$5-$C11)),IF($C11=X$5,$J11-$J11/N11,0))),"")</f>
        <v>0</v>
      </c>
      <c r="Y11" s="51">
        <f t="shared" si="17"/>
        <v>0</v>
      </c>
      <c r="Z11" s="51">
        <f t="shared" si="17"/>
        <v>0</v>
      </c>
      <c r="AA11" s="51">
        <f t="shared" si="17"/>
        <v>0</v>
      </c>
      <c r="AB11" s="51">
        <f t="shared" si="17"/>
        <v>0</v>
      </c>
      <c r="AC11" s="51">
        <f t="shared" si="17"/>
        <v>0</v>
      </c>
    </row>
    <row r="12" spans="1:29" s="13" customFormat="1" x14ac:dyDescent="0.25">
      <c r="A12" s="144"/>
      <c r="B12" s="40"/>
      <c r="C12" s="108"/>
      <c r="D12" s="42"/>
      <c r="E12" s="42"/>
      <c r="F12" s="42"/>
      <c r="G12" s="42"/>
      <c r="H12" s="42"/>
      <c r="I12" s="42"/>
      <c r="J12" s="53">
        <f t="shared" si="2"/>
        <v>0</v>
      </c>
      <c r="K12" s="52">
        <f>IF(ISBLANK($B12),0,VLOOKUP($B12,Listen!$A$2:$C$44,2,FALSE))</f>
        <v>0</v>
      </c>
      <c r="L12" s="52">
        <f>IF(ISBLANK($B12),0,VLOOKUP($B12,Listen!$A$2:$C$44,3,FALSE))</f>
        <v>0</v>
      </c>
      <c r="M12" s="45">
        <f t="shared" si="3"/>
        <v>0</v>
      </c>
      <c r="N12" s="45">
        <f t="shared" si="0"/>
        <v>0</v>
      </c>
      <c r="O12" s="45">
        <f t="shared" si="0"/>
        <v>0</v>
      </c>
      <c r="P12" s="45">
        <f t="shared" ref="P12" si="18">O12</f>
        <v>0</v>
      </c>
      <c r="Q12" s="45">
        <f t="shared" si="0"/>
        <v>0</v>
      </c>
      <c r="R12" s="45">
        <f t="shared" si="5"/>
        <v>0</v>
      </c>
      <c r="S12" s="45">
        <f t="shared" si="6"/>
        <v>0</v>
      </c>
      <c r="T12" s="51">
        <f t="shared" si="7"/>
        <v>0</v>
      </c>
      <c r="U12" s="51">
        <f>IFERROR(IF(C12=A_Stammdaten!$B$9,$J12-$V12,HLOOKUP(A_Stammdaten!$B$9-1,$W$5:$AC$305,ROW(C12)-4,FALSE)-$V12),"")</f>
        <v>0</v>
      </c>
      <c r="V12" s="51">
        <f>HLOOKUP(A_Stammdaten!$B$9,$W$5:$AC$305,ROW(C12)-4,FALSE)</f>
        <v>0</v>
      </c>
      <c r="W12" s="51">
        <f t="shared" si="8"/>
        <v>0</v>
      </c>
      <c r="X12" s="51">
        <f t="shared" ref="X12:AC12" si="19">IFERROR(IF(OR($C12=0,$J12=0,N12-(X$5-$C12)=0),0,IF($C12&lt;X$5,W12-W12/(N12-(X$5-$C12)),IF($C12=X$5,$J12-$J12/N12,0))),"")</f>
        <v>0</v>
      </c>
      <c r="Y12" s="51">
        <f t="shared" si="19"/>
        <v>0</v>
      </c>
      <c r="Z12" s="51">
        <f t="shared" si="19"/>
        <v>0</v>
      </c>
      <c r="AA12" s="51">
        <f t="shared" si="19"/>
        <v>0</v>
      </c>
      <c r="AB12" s="51">
        <f t="shared" si="19"/>
        <v>0</v>
      </c>
      <c r="AC12" s="51">
        <f t="shared" si="19"/>
        <v>0</v>
      </c>
    </row>
    <row r="13" spans="1:29" s="13" customFormat="1" x14ac:dyDescent="0.25">
      <c r="A13" s="144"/>
      <c r="B13" s="40"/>
      <c r="C13" s="108"/>
      <c r="D13" s="42"/>
      <c r="E13" s="42"/>
      <c r="F13" s="42"/>
      <c r="G13" s="42"/>
      <c r="H13" s="42"/>
      <c r="I13" s="42"/>
      <c r="J13" s="53">
        <f t="shared" si="2"/>
        <v>0</v>
      </c>
      <c r="K13" s="52">
        <f>IF(ISBLANK($B13),0,VLOOKUP($B13,Listen!$A$2:$C$44,2,FALSE))</f>
        <v>0</v>
      </c>
      <c r="L13" s="52">
        <f>IF(ISBLANK($B13),0,VLOOKUP($B13,Listen!$A$2:$C$44,3,FALSE))</f>
        <v>0</v>
      </c>
      <c r="M13" s="45">
        <f t="shared" si="3"/>
        <v>0</v>
      </c>
      <c r="N13" s="45">
        <f t="shared" si="0"/>
        <v>0</v>
      </c>
      <c r="O13" s="45">
        <f t="shared" si="0"/>
        <v>0</v>
      </c>
      <c r="P13" s="45">
        <f t="shared" ref="P13" si="20">O13</f>
        <v>0</v>
      </c>
      <c r="Q13" s="45">
        <f t="shared" si="0"/>
        <v>0</v>
      </c>
      <c r="R13" s="45">
        <f t="shared" si="5"/>
        <v>0</v>
      </c>
      <c r="S13" s="45">
        <f t="shared" si="6"/>
        <v>0</v>
      </c>
      <c r="T13" s="51">
        <f t="shared" si="7"/>
        <v>0</v>
      </c>
      <c r="U13" s="51">
        <f>IFERROR(IF(C13=A_Stammdaten!$B$9,$J13-$V13,HLOOKUP(A_Stammdaten!$B$9-1,$W$5:$AC$305,ROW(C13)-4,FALSE)-$V13),"")</f>
        <v>0</v>
      </c>
      <c r="V13" s="51">
        <f>HLOOKUP(A_Stammdaten!$B$9,$W$5:$AC$305,ROW(C13)-4,FALSE)</f>
        <v>0</v>
      </c>
      <c r="W13" s="51">
        <f t="shared" si="8"/>
        <v>0</v>
      </c>
      <c r="X13" s="51">
        <f t="shared" ref="X13:AC13" si="21">IFERROR(IF(OR($C13=0,$J13=0,N13-(X$5-$C13)=0),0,IF($C13&lt;X$5,W13-W13/(N13-(X$5-$C13)),IF($C13=X$5,$J13-$J13/N13,0))),"")</f>
        <v>0</v>
      </c>
      <c r="Y13" s="51">
        <f t="shared" si="21"/>
        <v>0</v>
      </c>
      <c r="Z13" s="51">
        <f t="shared" si="21"/>
        <v>0</v>
      </c>
      <c r="AA13" s="51">
        <f t="shared" si="21"/>
        <v>0</v>
      </c>
      <c r="AB13" s="51">
        <f t="shared" si="21"/>
        <v>0</v>
      </c>
      <c r="AC13" s="51">
        <f t="shared" si="21"/>
        <v>0</v>
      </c>
    </row>
    <row r="14" spans="1:29" s="13" customFormat="1" x14ac:dyDescent="0.25">
      <c r="A14" s="144"/>
      <c r="B14" s="40"/>
      <c r="C14" s="108"/>
      <c r="D14" s="42"/>
      <c r="E14" s="42"/>
      <c r="F14" s="42"/>
      <c r="G14" s="42"/>
      <c r="H14" s="42"/>
      <c r="I14" s="42"/>
      <c r="J14" s="53">
        <f t="shared" si="2"/>
        <v>0</v>
      </c>
      <c r="K14" s="52">
        <f>IF(ISBLANK($B14),0,VLOOKUP($B14,Listen!$A$2:$C$44,2,FALSE))</f>
        <v>0</v>
      </c>
      <c r="L14" s="52">
        <f>IF(ISBLANK($B14),0,VLOOKUP($B14,Listen!$A$2:$C$44,3,FALSE))</f>
        <v>0</v>
      </c>
      <c r="M14" s="45">
        <f t="shared" si="3"/>
        <v>0</v>
      </c>
      <c r="N14" s="45">
        <f t="shared" si="0"/>
        <v>0</v>
      </c>
      <c r="O14" s="45">
        <f t="shared" si="0"/>
        <v>0</v>
      </c>
      <c r="P14" s="45">
        <f t="shared" ref="P14" si="22">O14</f>
        <v>0</v>
      </c>
      <c r="Q14" s="45">
        <f t="shared" si="0"/>
        <v>0</v>
      </c>
      <c r="R14" s="45">
        <f t="shared" si="5"/>
        <v>0</v>
      </c>
      <c r="S14" s="45">
        <f t="shared" si="6"/>
        <v>0</v>
      </c>
      <c r="T14" s="51">
        <f t="shared" si="7"/>
        <v>0</v>
      </c>
      <c r="U14" s="51">
        <f>IFERROR(IF(C14=A_Stammdaten!$B$9,$J14-$V14,HLOOKUP(A_Stammdaten!$B$9-1,$W$5:$AC$305,ROW(C14)-4,FALSE)-$V14),"")</f>
        <v>0</v>
      </c>
      <c r="V14" s="51">
        <f>HLOOKUP(A_Stammdaten!$B$9,$W$5:$AC$305,ROW(C14)-4,FALSE)</f>
        <v>0</v>
      </c>
      <c r="W14" s="51">
        <f t="shared" si="8"/>
        <v>0</v>
      </c>
      <c r="X14" s="51">
        <f t="shared" ref="X14:AC14" si="23">IFERROR(IF(OR($C14=0,$J14=0,N14-(X$5-$C14)=0),0,IF($C14&lt;X$5,W14-W14/(N14-(X$5-$C14)),IF($C14=X$5,$J14-$J14/N14,0))),"")</f>
        <v>0</v>
      </c>
      <c r="Y14" s="51">
        <f t="shared" si="23"/>
        <v>0</v>
      </c>
      <c r="Z14" s="51">
        <f t="shared" si="23"/>
        <v>0</v>
      </c>
      <c r="AA14" s="51">
        <f t="shared" si="23"/>
        <v>0</v>
      </c>
      <c r="AB14" s="51">
        <f t="shared" si="23"/>
        <v>0</v>
      </c>
      <c r="AC14" s="51">
        <f t="shared" si="23"/>
        <v>0</v>
      </c>
    </row>
    <row r="15" spans="1:29" s="13" customFormat="1" x14ac:dyDescent="0.25">
      <c r="A15" s="144"/>
      <c r="B15" s="40"/>
      <c r="C15" s="108"/>
      <c r="D15" s="42"/>
      <c r="E15" s="42"/>
      <c r="F15" s="42"/>
      <c r="G15" s="42"/>
      <c r="H15" s="42"/>
      <c r="I15" s="42"/>
      <c r="J15" s="53">
        <f t="shared" si="2"/>
        <v>0</v>
      </c>
      <c r="K15" s="52">
        <f>IF(ISBLANK($B15),0,VLOOKUP($B15,Listen!$A$2:$C$44,2,FALSE))</f>
        <v>0</v>
      </c>
      <c r="L15" s="52">
        <f>IF(ISBLANK($B15),0,VLOOKUP($B15,Listen!$A$2:$C$44,3,FALSE))</f>
        <v>0</v>
      </c>
      <c r="M15" s="45">
        <f t="shared" si="3"/>
        <v>0</v>
      </c>
      <c r="N15" s="45">
        <f t="shared" si="0"/>
        <v>0</v>
      </c>
      <c r="O15" s="45">
        <f t="shared" si="0"/>
        <v>0</v>
      </c>
      <c r="P15" s="45">
        <f t="shared" ref="P15" si="24">O15</f>
        <v>0</v>
      </c>
      <c r="Q15" s="45">
        <f t="shared" si="0"/>
        <v>0</v>
      </c>
      <c r="R15" s="45">
        <f t="shared" si="5"/>
        <v>0</v>
      </c>
      <c r="S15" s="45">
        <f t="shared" si="6"/>
        <v>0</v>
      </c>
      <c r="T15" s="51">
        <f t="shared" si="7"/>
        <v>0</v>
      </c>
      <c r="U15" s="51">
        <f>IFERROR(IF(C15=A_Stammdaten!$B$9,$J15-$V15,HLOOKUP(A_Stammdaten!$B$9-1,$W$5:$AC$305,ROW(C15)-4,FALSE)-$V15),"")</f>
        <v>0</v>
      </c>
      <c r="V15" s="51">
        <f>HLOOKUP(A_Stammdaten!$B$9,$W$5:$AC$305,ROW(C15)-4,FALSE)</f>
        <v>0</v>
      </c>
      <c r="W15" s="51">
        <f t="shared" si="8"/>
        <v>0</v>
      </c>
      <c r="X15" s="51">
        <f t="shared" ref="X15:AC15" si="25">IFERROR(IF(OR($C15=0,$J15=0,N15-(X$5-$C15)=0),0,IF($C15&lt;X$5,W15-W15/(N15-(X$5-$C15)),IF($C15=X$5,$J15-$J15/N15,0))),"")</f>
        <v>0</v>
      </c>
      <c r="Y15" s="51">
        <f t="shared" si="25"/>
        <v>0</v>
      </c>
      <c r="Z15" s="51">
        <f t="shared" si="25"/>
        <v>0</v>
      </c>
      <c r="AA15" s="51">
        <f t="shared" si="25"/>
        <v>0</v>
      </c>
      <c r="AB15" s="51">
        <f t="shared" si="25"/>
        <v>0</v>
      </c>
      <c r="AC15" s="51">
        <f t="shared" si="25"/>
        <v>0</v>
      </c>
    </row>
    <row r="16" spans="1:29" s="13" customFormat="1" x14ac:dyDescent="0.25">
      <c r="A16" s="144"/>
      <c r="B16" s="40"/>
      <c r="C16" s="108"/>
      <c r="D16" s="42"/>
      <c r="E16" s="42"/>
      <c r="F16" s="42"/>
      <c r="G16" s="42"/>
      <c r="H16" s="42"/>
      <c r="I16" s="42"/>
      <c r="J16" s="53">
        <f t="shared" si="2"/>
        <v>0</v>
      </c>
      <c r="K16" s="52">
        <f>IF(ISBLANK($B16),0,VLOOKUP($B16,Listen!$A$2:$C$44,2,FALSE))</f>
        <v>0</v>
      </c>
      <c r="L16" s="52">
        <f>IF(ISBLANK($B16),0,VLOOKUP($B16,Listen!$A$2:$C$44,3,FALSE))</f>
        <v>0</v>
      </c>
      <c r="M16" s="45">
        <f t="shared" si="3"/>
        <v>0</v>
      </c>
      <c r="N16" s="45">
        <f t="shared" si="0"/>
        <v>0</v>
      </c>
      <c r="O16" s="45">
        <f t="shared" si="0"/>
        <v>0</v>
      </c>
      <c r="P16" s="45">
        <f t="shared" ref="P16" si="26">O16</f>
        <v>0</v>
      </c>
      <c r="Q16" s="45">
        <f t="shared" si="0"/>
        <v>0</v>
      </c>
      <c r="R16" s="45">
        <f t="shared" si="5"/>
        <v>0</v>
      </c>
      <c r="S16" s="45">
        <f t="shared" si="6"/>
        <v>0</v>
      </c>
      <c r="T16" s="51">
        <f t="shared" si="7"/>
        <v>0</v>
      </c>
      <c r="U16" s="51">
        <f>IFERROR(IF(C16=A_Stammdaten!$B$9,$J16-$V16,HLOOKUP(A_Stammdaten!$B$9-1,$W$5:$AC$305,ROW(C16)-4,FALSE)-$V16),"")</f>
        <v>0</v>
      </c>
      <c r="V16" s="51">
        <f>HLOOKUP(A_Stammdaten!$B$9,$W$5:$AC$305,ROW(C16)-4,FALSE)</f>
        <v>0</v>
      </c>
      <c r="W16" s="51">
        <f t="shared" si="8"/>
        <v>0</v>
      </c>
      <c r="X16" s="51">
        <f t="shared" ref="X16:AC16" si="27">IFERROR(IF(OR($C16=0,$J16=0,N16-(X$5-$C16)=0),0,IF($C16&lt;X$5,W16-W16/(N16-(X$5-$C16)),IF($C16=X$5,$J16-$J16/N16,0))),"")</f>
        <v>0</v>
      </c>
      <c r="Y16" s="51">
        <f t="shared" si="27"/>
        <v>0</v>
      </c>
      <c r="Z16" s="51">
        <f t="shared" si="27"/>
        <v>0</v>
      </c>
      <c r="AA16" s="51">
        <f t="shared" si="27"/>
        <v>0</v>
      </c>
      <c r="AB16" s="51">
        <f t="shared" si="27"/>
        <v>0</v>
      </c>
      <c r="AC16" s="51">
        <f t="shared" si="27"/>
        <v>0</v>
      </c>
    </row>
    <row r="17" spans="1:29" s="13" customFormat="1" x14ac:dyDescent="0.25">
      <c r="A17" s="144"/>
      <c r="B17" s="40"/>
      <c r="C17" s="108"/>
      <c r="D17" s="42"/>
      <c r="E17" s="42"/>
      <c r="F17" s="42"/>
      <c r="G17" s="42"/>
      <c r="H17" s="42"/>
      <c r="I17" s="42"/>
      <c r="J17" s="53">
        <f t="shared" si="2"/>
        <v>0</v>
      </c>
      <c r="K17" s="52">
        <f>IF(ISBLANK($B17),0,VLOOKUP($B17,Listen!$A$2:$C$44,2,FALSE))</f>
        <v>0</v>
      </c>
      <c r="L17" s="52">
        <f>IF(ISBLANK($B17),0,VLOOKUP($B17,Listen!$A$2:$C$44,3,FALSE))</f>
        <v>0</v>
      </c>
      <c r="M17" s="45">
        <f t="shared" si="3"/>
        <v>0</v>
      </c>
      <c r="N17" s="45">
        <f t="shared" si="0"/>
        <v>0</v>
      </c>
      <c r="O17" s="45">
        <f t="shared" si="0"/>
        <v>0</v>
      </c>
      <c r="P17" s="45">
        <f t="shared" ref="P17" si="28">O17</f>
        <v>0</v>
      </c>
      <c r="Q17" s="45">
        <f t="shared" si="0"/>
        <v>0</v>
      </c>
      <c r="R17" s="45">
        <f t="shared" si="5"/>
        <v>0</v>
      </c>
      <c r="S17" s="45">
        <f t="shared" si="6"/>
        <v>0</v>
      </c>
      <c r="T17" s="51">
        <f t="shared" si="7"/>
        <v>0</v>
      </c>
      <c r="U17" s="51">
        <f>IFERROR(IF(C17=A_Stammdaten!$B$9,$J17-$V17,HLOOKUP(A_Stammdaten!$B$9-1,$W$5:$AC$305,ROW(C17)-4,FALSE)-$V17),"")</f>
        <v>0</v>
      </c>
      <c r="V17" s="51">
        <f>HLOOKUP(A_Stammdaten!$B$9,$W$5:$AC$305,ROW(C17)-4,FALSE)</f>
        <v>0</v>
      </c>
      <c r="W17" s="51">
        <f t="shared" si="8"/>
        <v>0</v>
      </c>
      <c r="X17" s="51">
        <f t="shared" ref="X17:AC17" si="29">IFERROR(IF(OR($C17=0,$J17=0,N17-(X$5-$C17)=0),0,IF($C17&lt;X$5,W17-W17/(N17-(X$5-$C17)),IF($C17=X$5,$J17-$J17/N17,0))),"")</f>
        <v>0</v>
      </c>
      <c r="Y17" s="51">
        <f t="shared" si="29"/>
        <v>0</v>
      </c>
      <c r="Z17" s="51">
        <f t="shared" si="29"/>
        <v>0</v>
      </c>
      <c r="AA17" s="51">
        <f t="shared" si="29"/>
        <v>0</v>
      </c>
      <c r="AB17" s="51">
        <f t="shared" si="29"/>
        <v>0</v>
      </c>
      <c r="AC17" s="51">
        <f t="shared" si="29"/>
        <v>0</v>
      </c>
    </row>
    <row r="18" spans="1:29" s="13" customFormat="1" x14ac:dyDescent="0.25">
      <c r="A18" s="144"/>
      <c r="B18" s="40"/>
      <c r="C18" s="108"/>
      <c r="D18" s="42"/>
      <c r="E18" s="42"/>
      <c r="F18" s="42"/>
      <c r="G18" s="42"/>
      <c r="H18" s="42"/>
      <c r="I18" s="42"/>
      <c r="J18" s="53">
        <f t="shared" si="2"/>
        <v>0</v>
      </c>
      <c r="K18" s="52">
        <f>IF(ISBLANK($B18),0,VLOOKUP($B18,Listen!$A$2:$C$44,2,FALSE))</f>
        <v>0</v>
      </c>
      <c r="L18" s="52">
        <f>IF(ISBLANK($B18),0,VLOOKUP($B18,Listen!$A$2:$C$44,3,FALSE))</f>
        <v>0</v>
      </c>
      <c r="M18" s="45">
        <f t="shared" si="3"/>
        <v>0</v>
      </c>
      <c r="N18" s="45">
        <f t="shared" si="0"/>
        <v>0</v>
      </c>
      <c r="O18" s="45">
        <f t="shared" si="0"/>
        <v>0</v>
      </c>
      <c r="P18" s="45">
        <f t="shared" ref="P18" si="30">O18</f>
        <v>0</v>
      </c>
      <c r="Q18" s="45">
        <f t="shared" si="0"/>
        <v>0</v>
      </c>
      <c r="R18" s="45">
        <f t="shared" si="5"/>
        <v>0</v>
      </c>
      <c r="S18" s="45">
        <f t="shared" si="6"/>
        <v>0</v>
      </c>
      <c r="T18" s="51">
        <f t="shared" si="7"/>
        <v>0</v>
      </c>
      <c r="U18" s="51">
        <f>IFERROR(IF(C18=A_Stammdaten!$B$9,$J18-$V18,HLOOKUP(A_Stammdaten!$B$9-1,$W$5:$AC$305,ROW(C18)-4,FALSE)-$V18),"")</f>
        <v>0</v>
      </c>
      <c r="V18" s="51">
        <f>HLOOKUP(A_Stammdaten!$B$9,$W$5:$AC$305,ROW(C18)-4,FALSE)</f>
        <v>0</v>
      </c>
      <c r="W18" s="51">
        <f t="shared" si="8"/>
        <v>0</v>
      </c>
      <c r="X18" s="51">
        <f t="shared" ref="X18:AC18" si="31">IFERROR(IF(OR($C18=0,$J18=0,N18-(X$5-$C18)=0),0,IF($C18&lt;X$5,W18-W18/(N18-(X$5-$C18)),IF($C18=X$5,$J18-$J18/N18,0))),"")</f>
        <v>0</v>
      </c>
      <c r="Y18" s="51">
        <f t="shared" si="31"/>
        <v>0</v>
      </c>
      <c r="Z18" s="51">
        <f t="shared" si="31"/>
        <v>0</v>
      </c>
      <c r="AA18" s="51">
        <f t="shared" si="31"/>
        <v>0</v>
      </c>
      <c r="AB18" s="51">
        <f t="shared" si="31"/>
        <v>0</v>
      </c>
      <c r="AC18" s="51">
        <f t="shared" si="31"/>
        <v>0</v>
      </c>
    </row>
    <row r="19" spans="1:29" s="13" customFormat="1" x14ac:dyDescent="0.25">
      <c r="A19" s="144"/>
      <c r="B19" s="40"/>
      <c r="C19" s="108"/>
      <c r="D19" s="42"/>
      <c r="E19" s="42"/>
      <c r="F19" s="42"/>
      <c r="G19" s="42"/>
      <c r="H19" s="42"/>
      <c r="I19" s="42"/>
      <c r="J19" s="53">
        <f t="shared" si="2"/>
        <v>0</v>
      </c>
      <c r="K19" s="52">
        <f>IF(ISBLANK($B19),0,VLOOKUP($B19,Listen!$A$2:$C$44,2,FALSE))</f>
        <v>0</v>
      </c>
      <c r="L19" s="52">
        <f>IF(ISBLANK($B19),0,VLOOKUP($B19,Listen!$A$2:$C$44,3,FALSE))</f>
        <v>0</v>
      </c>
      <c r="M19" s="45">
        <f t="shared" si="3"/>
        <v>0</v>
      </c>
      <c r="N19" s="45">
        <f t="shared" si="0"/>
        <v>0</v>
      </c>
      <c r="O19" s="45">
        <f t="shared" si="0"/>
        <v>0</v>
      </c>
      <c r="P19" s="45">
        <f t="shared" ref="P19" si="32">O19</f>
        <v>0</v>
      </c>
      <c r="Q19" s="45">
        <f t="shared" si="0"/>
        <v>0</v>
      </c>
      <c r="R19" s="45">
        <f t="shared" si="5"/>
        <v>0</v>
      </c>
      <c r="S19" s="45">
        <f t="shared" si="6"/>
        <v>0</v>
      </c>
      <c r="T19" s="51">
        <f t="shared" si="7"/>
        <v>0</v>
      </c>
      <c r="U19" s="51">
        <f>IFERROR(IF(C19=A_Stammdaten!$B$9,$J19-$V19,HLOOKUP(A_Stammdaten!$B$9-1,$W$5:$AC$305,ROW(C19)-4,FALSE)-$V19),"")</f>
        <v>0</v>
      </c>
      <c r="V19" s="51">
        <f>HLOOKUP(A_Stammdaten!$B$9,$W$5:$AC$305,ROW(C19)-4,FALSE)</f>
        <v>0</v>
      </c>
      <c r="W19" s="51">
        <f t="shared" si="8"/>
        <v>0</v>
      </c>
      <c r="X19" s="51">
        <f t="shared" ref="X19:AC19" si="33">IFERROR(IF(OR($C19=0,$J19=0,N19-(X$5-$C19)=0),0,IF($C19&lt;X$5,W19-W19/(N19-(X$5-$C19)),IF($C19=X$5,$J19-$J19/N19,0))),"")</f>
        <v>0</v>
      </c>
      <c r="Y19" s="51">
        <f t="shared" si="33"/>
        <v>0</v>
      </c>
      <c r="Z19" s="51">
        <f t="shared" si="33"/>
        <v>0</v>
      </c>
      <c r="AA19" s="51">
        <f t="shared" si="33"/>
        <v>0</v>
      </c>
      <c r="AB19" s="51">
        <f t="shared" si="33"/>
        <v>0</v>
      </c>
      <c r="AC19" s="51">
        <f t="shared" si="33"/>
        <v>0</v>
      </c>
    </row>
    <row r="20" spans="1:29" s="13" customFormat="1" x14ac:dyDescent="0.25">
      <c r="A20" s="144"/>
      <c r="B20" s="40"/>
      <c r="C20" s="108"/>
      <c r="D20" s="42"/>
      <c r="E20" s="42"/>
      <c r="F20" s="42"/>
      <c r="G20" s="42"/>
      <c r="H20" s="42"/>
      <c r="I20" s="42"/>
      <c r="J20" s="53">
        <f t="shared" si="2"/>
        <v>0</v>
      </c>
      <c r="K20" s="52">
        <f>IF(ISBLANK($B20),0,VLOOKUP($B20,Listen!$A$2:$C$44,2,FALSE))</f>
        <v>0</v>
      </c>
      <c r="L20" s="52">
        <f>IF(ISBLANK($B20),0,VLOOKUP($B20,Listen!$A$2:$C$44,3,FALSE))</f>
        <v>0</v>
      </c>
      <c r="M20" s="45">
        <f t="shared" si="3"/>
        <v>0</v>
      </c>
      <c r="N20" s="45">
        <f t="shared" si="0"/>
        <v>0</v>
      </c>
      <c r="O20" s="45">
        <f t="shared" si="0"/>
        <v>0</v>
      </c>
      <c r="P20" s="45">
        <f t="shared" ref="P20" si="34">O20</f>
        <v>0</v>
      </c>
      <c r="Q20" s="45">
        <f t="shared" si="0"/>
        <v>0</v>
      </c>
      <c r="R20" s="45">
        <f t="shared" si="5"/>
        <v>0</v>
      </c>
      <c r="S20" s="45">
        <f t="shared" si="6"/>
        <v>0</v>
      </c>
      <c r="T20" s="51">
        <f t="shared" si="7"/>
        <v>0</v>
      </c>
      <c r="U20" s="51">
        <f>IFERROR(IF(C20=A_Stammdaten!$B$9,$J20-$V20,HLOOKUP(A_Stammdaten!$B$9-1,$W$5:$AC$305,ROW(C20)-4,FALSE)-$V20),"")</f>
        <v>0</v>
      </c>
      <c r="V20" s="51">
        <f>HLOOKUP(A_Stammdaten!$B$9,$W$5:$AC$305,ROW(C20)-4,FALSE)</f>
        <v>0</v>
      </c>
      <c r="W20" s="51">
        <f t="shared" si="8"/>
        <v>0</v>
      </c>
      <c r="X20" s="51">
        <f t="shared" ref="X20:AC20" si="35">IFERROR(IF(OR($C20=0,$J20=0,N20-(X$5-$C20)=0),0,IF($C20&lt;X$5,W20-W20/(N20-(X$5-$C20)),IF($C20=X$5,$J20-$J20/N20,0))),"")</f>
        <v>0</v>
      </c>
      <c r="Y20" s="51">
        <f t="shared" si="35"/>
        <v>0</v>
      </c>
      <c r="Z20" s="51">
        <f t="shared" si="35"/>
        <v>0</v>
      </c>
      <c r="AA20" s="51">
        <f t="shared" si="35"/>
        <v>0</v>
      </c>
      <c r="AB20" s="51">
        <f t="shared" si="35"/>
        <v>0</v>
      </c>
      <c r="AC20" s="51">
        <f t="shared" si="35"/>
        <v>0</v>
      </c>
    </row>
    <row r="21" spans="1:29" s="13" customFormat="1" x14ac:dyDescent="0.25">
      <c r="A21" s="144"/>
      <c r="B21" s="40"/>
      <c r="C21" s="108"/>
      <c r="D21" s="42"/>
      <c r="E21" s="42"/>
      <c r="F21" s="42"/>
      <c r="G21" s="42"/>
      <c r="H21" s="42"/>
      <c r="I21" s="42"/>
      <c r="J21" s="53">
        <f t="shared" si="2"/>
        <v>0</v>
      </c>
      <c r="K21" s="52">
        <f>IF(ISBLANK($B21),0,VLOOKUP($B21,Listen!$A$2:$C$44,2,FALSE))</f>
        <v>0</v>
      </c>
      <c r="L21" s="52">
        <f>IF(ISBLANK($B21),0,VLOOKUP($B21,Listen!$A$2:$C$44,3,FALSE))</f>
        <v>0</v>
      </c>
      <c r="M21" s="45">
        <f t="shared" si="3"/>
        <v>0</v>
      </c>
      <c r="N21" s="45">
        <f t="shared" si="0"/>
        <v>0</v>
      </c>
      <c r="O21" s="45">
        <f t="shared" si="0"/>
        <v>0</v>
      </c>
      <c r="P21" s="45">
        <f t="shared" ref="P21" si="36">O21</f>
        <v>0</v>
      </c>
      <c r="Q21" s="45">
        <f t="shared" si="0"/>
        <v>0</v>
      </c>
      <c r="R21" s="45">
        <f t="shared" si="5"/>
        <v>0</v>
      </c>
      <c r="S21" s="45">
        <f t="shared" si="6"/>
        <v>0</v>
      </c>
      <c r="T21" s="51">
        <f t="shared" si="7"/>
        <v>0</v>
      </c>
      <c r="U21" s="51">
        <f>IFERROR(IF(C21=A_Stammdaten!$B$9,$J21-$V21,HLOOKUP(A_Stammdaten!$B$9-1,$W$5:$AC$305,ROW(C21)-4,FALSE)-$V21),"")</f>
        <v>0</v>
      </c>
      <c r="V21" s="51">
        <f>HLOOKUP(A_Stammdaten!$B$9,$W$5:$AC$305,ROW(C21)-4,FALSE)</f>
        <v>0</v>
      </c>
      <c r="W21" s="51">
        <f t="shared" si="8"/>
        <v>0</v>
      </c>
      <c r="X21" s="51">
        <f t="shared" ref="X21:AC21" si="37">IFERROR(IF(OR($C21=0,$J21=0,N21-(X$5-$C21)=0),0,IF($C21&lt;X$5,W21-W21/(N21-(X$5-$C21)),IF($C21=X$5,$J21-$J21/N21,0))),"")</f>
        <v>0</v>
      </c>
      <c r="Y21" s="51">
        <f t="shared" si="37"/>
        <v>0</v>
      </c>
      <c r="Z21" s="51">
        <f t="shared" si="37"/>
        <v>0</v>
      </c>
      <c r="AA21" s="51">
        <f t="shared" si="37"/>
        <v>0</v>
      </c>
      <c r="AB21" s="51">
        <f t="shared" si="37"/>
        <v>0</v>
      </c>
      <c r="AC21" s="51">
        <f t="shared" si="37"/>
        <v>0</v>
      </c>
    </row>
    <row r="22" spans="1:29" s="13" customFormat="1" x14ac:dyDescent="0.25">
      <c r="A22" s="144"/>
      <c r="B22" s="40"/>
      <c r="C22" s="108"/>
      <c r="D22" s="42"/>
      <c r="E22" s="42"/>
      <c r="F22" s="42"/>
      <c r="G22" s="42"/>
      <c r="H22" s="42"/>
      <c r="I22" s="42"/>
      <c r="J22" s="53">
        <f t="shared" si="2"/>
        <v>0</v>
      </c>
      <c r="K22" s="52">
        <f>IF(ISBLANK($B22),0,VLOOKUP($B22,Listen!$A$2:$C$44,2,FALSE))</f>
        <v>0</v>
      </c>
      <c r="L22" s="52">
        <f>IF(ISBLANK($B22),0,VLOOKUP($B22,Listen!$A$2:$C$44,3,FALSE))</f>
        <v>0</v>
      </c>
      <c r="M22" s="45">
        <f t="shared" si="3"/>
        <v>0</v>
      </c>
      <c r="N22" s="45">
        <f t="shared" ref="N22:N85" si="38">M22</f>
        <v>0</v>
      </c>
      <c r="O22" s="45">
        <f t="shared" ref="O22:O85" si="39">N22</f>
        <v>0</v>
      </c>
      <c r="P22" s="45">
        <f t="shared" ref="P22:Q37" si="40">O22</f>
        <v>0</v>
      </c>
      <c r="Q22" s="45">
        <f t="shared" si="40"/>
        <v>0</v>
      </c>
      <c r="R22" s="45">
        <f t="shared" si="5"/>
        <v>0</v>
      </c>
      <c r="S22" s="45">
        <f t="shared" si="6"/>
        <v>0</v>
      </c>
      <c r="T22" s="51">
        <f t="shared" si="7"/>
        <v>0</v>
      </c>
      <c r="U22" s="51">
        <f>IFERROR(IF(C22=A_Stammdaten!$B$9,$J22-$V22,HLOOKUP(A_Stammdaten!$B$9-1,$W$5:$AC$305,ROW(C22)-4,FALSE)-$V22),"")</f>
        <v>0</v>
      </c>
      <c r="V22" s="51">
        <f>HLOOKUP(A_Stammdaten!$B$9,$W$5:$AC$305,ROW(C22)-4,FALSE)</f>
        <v>0</v>
      </c>
      <c r="W22" s="51">
        <f t="shared" si="8"/>
        <v>0</v>
      </c>
      <c r="X22" s="51">
        <f t="shared" ref="X22:AC22" si="41">IFERROR(IF(OR($C22=0,$J22=0,N22-(X$5-$C22)=0),0,IF($C22&lt;X$5,W22-W22/(N22-(X$5-$C22)),IF($C22=X$5,$J22-$J22/N22,0))),"")</f>
        <v>0</v>
      </c>
      <c r="Y22" s="51">
        <f t="shared" si="41"/>
        <v>0</v>
      </c>
      <c r="Z22" s="51">
        <f t="shared" si="41"/>
        <v>0</v>
      </c>
      <c r="AA22" s="51">
        <f t="shared" si="41"/>
        <v>0</v>
      </c>
      <c r="AB22" s="51">
        <f t="shared" si="41"/>
        <v>0</v>
      </c>
      <c r="AC22" s="51">
        <f t="shared" si="41"/>
        <v>0</v>
      </c>
    </row>
    <row r="23" spans="1:29" s="13" customFormat="1" x14ac:dyDescent="0.25">
      <c r="A23" s="144"/>
      <c r="B23" s="40"/>
      <c r="C23" s="108"/>
      <c r="D23" s="42"/>
      <c r="E23" s="42"/>
      <c r="F23" s="42"/>
      <c r="G23" s="42"/>
      <c r="H23" s="42"/>
      <c r="I23" s="42"/>
      <c r="J23" s="53">
        <f t="shared" si="2"/>
        <v>0</v>
      </c>
      <c r="K23" s="52">
        <f>IF(ISBLANK($B23),0,VLOOKUP($B23,Listen!$A$2:$C$44,2,FALSE))</f>
        <v>0</v>
      </c>
      <c r="L23" s="52">
        <f>IF(ISBLANK($B23),0,VLOOKUP($B23,Listen!$A$2:$C$44,3,FALSE))</f>
        <v>0</v>
      </c>
      <c r="M23" s="45">
        <f t="shared" si="3"/>
        <v>0</v>
      </c>
      <c r="N23" s="45">
        <f t="shared" si="38"/>
        <v>0</v>
      </c>
      <c r="O23" s="45">
        <f t="shared" si="39"/>
        <v>0</v>
      </c>
      <c r="P23" s="45">
        <f t="shared" ref="P23" si="42">O23</f>
        <v>0</v>
      </c>
      <c r="Q23" s="45">
        <f t="shared" si="40"/>
        <v>0</v>
      </c>
      <c r="R23" s="45">
        <f t="shared" si="5"/>
        <v>0</v>
      </c>
      <c r="S23" s="45">
        <f t="shared" si="6"/>
        <v>0</v>
      </c>
      <c r="T23" s="51">
        <f t="shared" si="7"/>
        <v>0</v>
      </c>
      <c r="U23" s="51">
        <f>IFERROR(IF(C23=A_Stammdaten!$B$9,$J23-$V23,HLOOKUP(A_Stammdaten!$B$9-1,$W$5:$AC$305,ROW(C23)-4,FALSE)-$V23),"")</f>
        <v>0</v>
      </c>
      <c r="V23" s="51">
        <f>HLOOKUP(A_Stammdaten!$B$9,$W$5:$AC$305,ROW(C23)-4,FALSE)</f>
        <v>0</v>
      </c>
      <c r="W23" s="51">
        <f t="shared" si="8"/>
        <v>0</v>
      </c>
      <c r="X23" s="51">
        <f t="shared" ref="X23:AC23" si="43">IFERROR(IF(OR($C23=0,$J23=0,N23-(X$5-$C23)=0),0,IF($C23&lt;X$5,W23-W23/(N23-(X$5-$C23)),IF($C23=X$5,$J23-$J23/N23,0))),"")</f>
        <v>0</v>
      </c>
      <c r="Y23" s="51">
        <f t="shared" si="43"/>
        <v>0</v>
      </c>
      <c r="Z23" s="51">
        <f t="shared" si="43"/>
        <v>0</v>
      </c>
      <c r="AA23" s="51">
        <f t="shared" si="43"/>
        <v>0</v>
      </c>
      <c r="AB23" s="51">
        <f t="shared" si="43"/>
        <v>0</v>
      </c>
      <c r="AC23" s="51">
        <f t="shared" si="43"/>
        <v>0</v>
      </c>
    </row>
    <row r="24" spans="1:29" s="13" customFormat="1" x14ac:dyDescent="0.25">
      <c r="A24" s="144"/>
      <c r="B24" s="40"/>
      <c r="C24" s="108"/>
      <c r="D24" s="42"/>
      <c r="E24" s="42"/>
      <c r="F24" s="42"/>
      <c r="G24" s="42"/>
      <c r="H24" s="42"/>
      <c r="I24" s="42"/>
      <c r="J24" s="53">
        <f t="shared" si="2"/>
        <v>0</v>
      </c>
      <c r="K24" s="52">
        <f>IF(ISBLANK($B24),0,VLOOKUP($B24,Listen!$A$2:$C$44,2,FALSE))</f>
        <v>0</v>
      </c>
      <c r="L24" s="52">
        <f>IF(ISBLANK($B24),0,VLOOKUP($B24,Listen!$A$2:$C$44,3,FALSE))</f>
        <v>0</v>
      </c>
      <c r="M24" s="45">
        <f t="shared" si="3"/>
        <v>0</v>
      </c>
      <c r="N24" s="45">
        <f t="shared" si="38"/>
        <v>0</v>
      </c>
      <c r="O24" s="45">
        <f t="shared" si="39"/>
        <v>0</v>
      </c>
      <c r="P24" s="45">
        <f t="shared" ref="P24" si="44">O24</f>
        <v>0</v>
      </c>
      <c r="Q24" s="45">
        <f t="shared" si="40"/>
        <v>0</v>
      </c>
      <c r="R24" s="45">
        <f t="shared" si="5"/>
        <v>0</v>
      </c>
      <c r="S24" s="45">
        <f t="shared" si="6"/>
        <v>0</v>
      </c>
      <c r="T24" s="51">
        <f t="shared" si="7"/>
        <v>0</v>
      </c>
      <c r="U24" s="51">
        <f>IFERROR(IF(C24=A_Stammdaten!$B$9,$J24-$V24,HLOOKUP(A_Stammdaten!$B$9-1,$W$5:$AC$305,ROW(C24)-4,FALSE)-$V24),"")</f>
        <v>0</v>
      </c>
      <c r="V24" s="51">
        <f>HLOOKUP(A_Stammdaten!$B$9,$W$5:$AC$305,ROW(C24)-4,FALSE)</f>
        <v>0</v>
      </c>
      <c r="W24" s="51">
        <f t="shared" si="8"/>
        <v>0</v>
      </c>
      <c r="X24" s="51">
        <f t="shared" ref="X24:AC24" si="45">IFERROR(IF(OR($C24=0,$J24=0,N24-(X$5-$C24)=0),0,IF($C24&lt;X$5,W24-W24/(N24-(X$5-$C24)),IF($C24=X$5,$J24-$J24/N24,0))),"")</f>
        <v>0</v>
      </c>
      <c r="Y24" s="51">
        <f t="shared" si="45"/>
        <v>0</v>
      </c>
      <c r="Z24" s="51">
        <f t="shared" si="45"/>
        <v>0</v>
      </c>
      <c r="AA24" s="51">
        <f t="shared" si="45"/>
        <v>0</v>
      </c>
      <c r="AB24" s="51">
        <f t="shared" si="45"/>
        <v>0</v>
      </c>
      <c r="AC24" s="51">
        <f t="shared" si="45"/>
        <v>0</v>
      </c>
    </row>
    <row r="25" spans="1:29" s="13" customFormat="1" x14ac:dyDescent="0.25">
      <c r="A25" s="144"/>
      <c r="B25" s="40"/>
      <c r="C25" s="108"/>
      <c r="D25" s="42"/>
      <c r="E25" s="42"/>
      <c r="F25" s="42"/>
      <c r="G25" s="42"/>
      <c r="H25" s="42"/>
      <c r="I25" s="42"/>
      <c r="J25" s="53">
        <f t="shared" si="2"/>
        <v>0</v>
      </c>
      <c r="K25" s="52">
        <f>IF(ISBLANK($B25),0,VLOOKUP($B25,Listen!$A$2:$C$44,2,FALSE))</f>
        <v>0</v>
      </c>
      <c r="L25" s="52">
        <f>IF(ISBLANK($B25),0,VLOOKUP($B25,Listen!$A$2:$C$44,3,FALSE))</f>
        <v>0</v>
      </c>
      <c r="M25" s="45">
        <f t="shared" si="3"/>
        <v>0</v>
      </c>
      <c r="N25" s="45">
        <f t="shared" si="38"/>
        <v>0</v>
      </c>
      <c r="O25" s="45">
        <f t="shared" si="39"/>
        <v>0</v>
      </c>
      <c r="P25" s="45">
        <f t="shared" ref="P25" si="46">O25</f>
        <v>0</v>
      </c>
      <c r="Q25" s="45">
        <f t="shared" si="40"/>
        <v>0</v>
      </c>
      <c r="R25" s="45">
        <f t="shared" si="5"/>
        <v>0</v>
      </c>
      <c r="S25" s="45">
        <f t="shared" si="6"/>
        <v>0</v>
      </c>
      <c r="T25" s="51">
        <f t="shared" si="7"/>
        <v>0</v>
      </c>
      <c r="U25" s="51">
        <f>IFERROR(IF(C25=A_Stammdaten!$B$9,$J25-$V25,HLOOKUP(A_Stammdaten!$B$9-1,$W$5:$AC$305,ROW(C25)-4,FALSE)-$V25),"")</f>
        <v>0</v>
      </c>
      <c r="V25" s="51">
        <f>HLOOKUP(A_Stammdaten!$B$9,$W$5:$AC$305,ROW(C25)-4,FALSE)</f>
        <v>0</v>
      </c>
      <c r="W25" s="51">
        <f t="shared" si="8"/>
        <v>0</v>
      </c>
      <c r="X25" s="51">
        <f t="shared" ref="X25:AC25" si="47">IFERROR(IF(OR($C25=0,$J25=0,N25-(X$5-$C25)=0),0,IF($C25&lt;X$5,W25-W25/(N25-(X$5-$C25)),IF($C25=X$5,$J25-$J25/N25,0))),"")</f>
        <v>0</v>
      </c>
      <c r="Y25" s="51">
        <f t="shared" si="47"/>
        <v>0</v>
      </c>
      <c r="Z25" s="51">
        <f t="shared" si="47"/>
        <v>0</v>
      </c>
      <c r="AA25" s="51">
        <f t="shared" si="47"/>
        <v>0</v>
      </c>
      <c r="AB25" s="51">
        <f t="shared" si="47"/>
        <v>0</v>
      </c>
      <c r="AC25" s="51">
        <f t="shared" si="47"/>
        <v>0</v>
      </c>
    </row>
    <row r="26" spans="1:29" s="13" customFormat="1" x14ac:dyDescent="0.25">
      <c r="A26" s="144"/>
      <c r="B26" s="40"/>
      <c r="C26" s="108"/>
      <c r="D26" s="42"/>
      <c r="E26" s="42"/>
      <c r="F26" s="42"/>
      <c r="G26" s="42"/>
      <c r="H26" s="42"/>
      <c r="I26" s="42"/>
      <c r="J26" s="53">
        <f t="shared" si="2"/>
        <v>0</v>
      </c>
      <c r="K26" s="52">
        <f>IF(ISBLANK($B26),0,VLOOKUP($B26,Listen!$A$2:$C$44,2,FALSE))</f>
        <v>0</v>
      </c>
      <c r="L26" s="52">
        <f>IF(ISBLANK($B26),0,VLOOKUP($B26,Listen!$A$2:$C$44,3,FALSE))</f>
        <v>0</v>
      </c>
      <c r="M26" s="45">
        <f t="shared" si="3"/>
        <v>0</v>
      </c>
      <c r="N26" s="45">
        <f t="shared" si="38"/>
        <v>0</v>
      </c>
      <c r="O26" s="45">
        <f t="shared" si="39"/>
        <v>0</v>
      </c>
      <c r="P26" s="45">
        <f t="shared" ref="P26" si="48">O26</f>
        <v>0</v>
      </c>
      <c r="Q26" s="45">
        <f t="shared" si="40"/>
        <v>0</v>
      </c>
      <c r="R26" s="45">
        <f t="shared" si="5"/>
        <v>0</v>
      </c>
      <c r="S26" s="45">
        <f t="shared" si="6"/>
        <v>0</v>
      </c>
      <c r="T26" s="51">
        <f t="shared" si="7"/>
        <v>0</v>
      </c>
      <c r="U26" s="51">
        <f>IFERROR(IF(C26=A_Stammdaten!$B$9,$J26-$V26,HLOOKUP(A_Stammdaten!$B$9-1,$W$5:$AC$305,ROW(C26)-4,FALSE)-$V26),"")</f>
        <v>0</v>
      </c>
      <c r="V26" s="51">
        <f>HLOOKUP(A_Stammdaten!$B$9,$W$5:$AC$305,ROW(C26)-4,FALSE)</f>
        <v>0</v>
      </c>
      <c r="W26" s="51">
        <f t="shared" si="8"/>
        <v>0</v>
      </c>
      <c r="X26" s="51">
        <f t="shared" ref="X26:AC26" si="49">IFERROR(IF(OR($C26=0,$J26=0,N26-(X$5-$C26)=0),0,IF($C26&lt;X$5,W26-W26/(N26-(X$5-$C26)),IF($C26=X$5,$J26-$J26/N26,0))),"")</f>
        <v>0</v>
      </c>
      <c r="Y26" s="51">
        <f t="shared" si="49"/>
        <v>0</v>
      </c>
      <c r="Z26" s="51">
        <f t="shared" si="49"/>
        <v>0</v>
      </c>
      <c r="AA26" s="51">
        <f t="shared" si="49"/>
        <v>0</v>
      </c>
      <c r="AB26" s="51">
        <f t="shared" si="49"/>
        <v>0</v>
      </c>
      <c r="AC26" s="51">
        <f t="shared" si="49"/>
        <v>0</v>
      </c>
    </row>
    <row r="27" spans="1:29" s="13" customFormat="1" x14ac:dyDescent="0.25">
      <c r="A27" s="144"/>
      <c r="B27" s="40"/>
      <c r="C27" s="108"/>
      <c r="D27" s="42"/>
      <c r="E27" s="42"/>
      <c r="F27" s="42"/>
      <c r="G27" s="42"/>
      <c r="H27" s="42"/>
      <c r="I27" s="42"/>
      <c r="J27" s="53">
        <f t="shared" si="2"/>
        <v>0</v>
      </c>
      <c r="K27" s="52">
        <f>IF(ISBLANK($B27),0,VLOOKUP($B27,Listen!$A$2:$C$44,2,FALSE))</f>
        <v>0</v>
      </c>
      <c r="L27" s="52">
        <f>IF(ISBLANK($B27),0,VLOOKUP($B27,Listen!$A$2:$C$44,3,FALSE))</f>
        <v>0</v>
      </c>
      <c r="M27" s="45">
        <f t="shared" si="3"/>
        <v>0</v>
      </c>
      <c r="N27" s="45">
        <f t="shared" si="38"/>
        <v>0</v>
      </c>
      <c r="O27" s="45">
        <f t="shared" si="39"/>
        <v>0</v>
      </c>
      <c r="P27" s="45">
        <f t="shared" ref="P27" si="50">O27</f>
        <v>0</v>
      </c>
      <c r="Q27" s="45">
        <f t="shared" si="40"/>
        <v>0</v>
      </c>
      <c r="R27" s="45">
        <f t="shared" si="5"/>
        <v>0</v>
      </c>
      <c r="S27" s="45">
        <f t="shared" si="6"/>
        <v>0</v>
      </c>
      <c r="T27" s="51">
        <f t="shared" si="7"/>
        <v>0</v>
      </c>
      <c r="U27" s="51">
        <f>IFERROR(IF(C27=A_Stammdaten!$B$9,$J27-$V27,HLOOKUP(A_Stammdaten!$B$9-1,$W$5:$AC$305,ROW(C27)-4,FALSE)-$V27),"")</f>
        <v>0</v>
      </c>
      <c r="V27" s="51">
        <f>HLOOKUP(A_Stammdaten!$B$9,$W$5:$AC$305,ROW(C27)-4,FALSE)</f>
        <v>0</v>
      </c>
      <c r="W27" s="51">
        <f t="shared" si="8"/>
        <v>0</v>
      </c>
      <c r="X27" s="51">
        <f t="shared" ref="X27:AC27" si="51">IFERROR(IF(OR($C27=0,$J27=0,N27-(X$5-$C27)=0),0,IF($C27&lt;X$5,W27-W27/(N27-(X$5-$C27)),IF($C27=X$5,$J27-$J27/N27,0))),"")</f>
        <v>0</v>
      </c>
      <c r="Y27" s="51">
        <f t="shared" si="51"/>
        <v>0</v>
      </c>
      <c r="Z27" s="51">
        <f t="shared" si="51"/>
        <v>0</v>
      </c>
      <c r="AA27" s="51">
        <f t="shared" si="51"/>
        <v>0</v>
      </c>
      <c r="AB27" s="51">
        <f t="shared" si="51"/>
        <v>0</v>
      </c>
      <c r="AC27" s="51">
        <f t="shared" si="51"/>
        <v>0</v>
      </c>
    </row>
    <row r="28" spans="1:29" s="13" customFormat="1" x14ac:dyDescent="0.25">
      <c r="A28" s="144"/>
      <c r="B28" s="40"/>
      <c r="C28" s="108"/>
      <c r="D28" s="42"/>
      <c r="E28" s="42"/>
      <c r="F28" s="42"/>
      <c r="G28" s="42"/>
      <c r="H28" s="42"/>
      <c r="I28" s="42"/>
      <c r="J28" s="53">
        <f t="shared" si="2"/>
        <v>0</v>
      </c>
      <c r="K28" s="52">
        <f>IF(ISBLANK($B28),0,VLOOKUP($B28,Listen!$A$2:$C$44,2,FALSE))</f>
        <v>0</v>
      </c>
      <c r="L28" s="52">
        <f>IF(ISBLANK($B28),0,VLOOKUP($B28,Listen!$A$2:$C$44,3,FALSE))</f>
        <v>0</v>
      </c>
      <c r="M28" s="45">
        <f t="shared" si="3"/>
        <v>0</v>
      </c>
      <c r="N28" s="45">
        <f t="shared" si="38"/>
        <v>0</v>
      </c>
      <c r="O28" s="45">
        <f t="shared" si="39"/>
        <v>0</v>
      </c>
      <c r="P28" s="45">
        <f t="shared" ref="P28" si="52">O28</f>
        <v>0</v>
      </c>
      <c r="Q28" s="45">
        <f t="shared" si="40"/>
        <v>0</v>
      </c>
      <c r="R28" s="45">
        <f t="shared" si="5"/>
        <v>0</v>
      </c>
      <c r="S28" s="45">
        <f t="shared" si="6"/>
        <v>0</v>
      </c>
      <c r="T28" s="51">
        <f t="shared" si="7"/>
        <v>0</v>
      </c>
      <c r="U28" s="51">
        <f>IFERROR(IF(C28=A_Stammdaten!$B$9,$J28-$V28,HLOOKUP(A_Stammdaten!$B$9-1,$W$5:$AC$305,ROW(C28)-4,FALSE)-$V28),"")</f>
        <v>0</v>
      </c>
      <c r="V28" s="51">
        <f>HLOOKUP(A_Stammdaten!$B$9,$W$5:$AC$305,ROW(C28)-4,FALSE)</f>
        <v>0</v>
      </c>
      <c r="W28" s="51">
        <f t="shared" si="8"/>
        <v>0</v>
      </c>
      <c r="X28" s="51">
        <f t="shared" ref="X28:AC28" si="53">IFERROR(IF(OR($C28=0,$J28=0,N28-(X$5-$C28)=0),0,IF($C28&lt;X$5,W28-W28/(N28-(X$5-$C28)),IF($C28=X$5,$J28-$J28/N28,0))),"")</f>
        <v>0</v>
      </c>
      <c r="Y28" s="51">
        <f t="shared" si="53"/>
        <v>0</v>
      </c>
      <c r="Z28" s="51">
        <f t="shared" si="53"/>
        <v>0</v>
      </c>
      <c r="AA28" s="51">
        <f t="shared" si="53"/>
        <v>0</v>
      </c>
      <c r="AB28" s="51">
        <f t="shared" si="53"/>
        <v>0</v>
      </c>
      <c r="AC28" s="51">
        <f t="shared" si="53"/>
        <v>0</v>
      </c>
    </row>
    <row r="29" spans="1:29" s="13" customFormat="1" x14ac:dyDescent="0.25">
      <c r="A29" s="144"/>
      <c r="B29" s="40"/>
      <c r="C29" s="108"/>
      <c r="D29" s="42"/>
      <c r="E29" s="42"/>
      <c r="F29" s="42"/>
      <c r="G29" s="42"/>
      <c r="H29" s="42"/>
      <c r="I29" s="42"/>
      <c r="J29" s="53">
        <f t="shared" si="2"/>
        <v>0</v>
      </c>
      <c r="K29" s="52">
        <f>IF(ISBLANK($B29),0,VLOOKUP($B29,Listen!$A$2:$C$44,2,FALSE))</f>
        <v>0</v>
      </c>
      <c r="L29" s="52">
        <f>IF(ISBLANK($B29),0,VLOOKUP($B29,Listen!$A$2:$C$44,3,FALSE))</f>
        <v>0</v>
      </c>
      <c r="M29" s="45">
        <f t="shared" si="3"/>
        <v>0</v>
      </c>
      <c r="N29" s="45">
        <f t="shared" si="38"/>
        <v>0</v>
      </c>
      <c r="O29" s="45">
        <f t="shared" si="39"/>
        <v>0</v>
      </c>
      <c r="P29" s="45">
        <f t="shared" ref="P29" si="54">O29</f>
        <v>0</v>
      </c>
      <c r="Q29" s="45">
        <f t="shared" si="40"/>
        <v>0</v>
      </c>
      <c r="R29" s="45">
        <f t="shared" si="5"/>
        <v>0</v>
      </c>
      <c r="S29" s="45">
        <f t="shared" si="6"/>
        <v>0</v>
      </c>
      <c r="T29" s="51">
        <f t="shared" si="7"/>
        <v>0</v>
      </c>
      <c r="U29" s="51">
        <f>IFERROR(IF(C29=A_Stammdaten!$B$9,$J29-$V29,HLOOKUP(A_Stammdaten!$B$9-1,$W$5:$AC$305,ROW(C29)-4,FALSE)-$V29),"")</f>
        <v>0</v>
      </c>
      <c r="V29" s="51">
        <f>HLOOKUP(A_Stammdaten!$B$9,$W$5:$AC$305,ROW(C29)-4,FALSE)</f>
        <v>0</v>
      </c>
      <c r="W29" s="51">
        <f t="shared" si="8"/>
        <v>0</v>
      </c>
      <c r="X29" s="51">
        <f t="shared" ref="X29:AC29" si="55">IFERROR(IF(OR($C29=0,$J29=0,N29-(X$5-$C29)=0),0,IF($C29&lt;X$5,W29-W29/(N29-(X$5-$C29)),IF($C29=X$5,$J29-$J29/N29,0))),"")</f>
        <v>0</v>
      </c>
      <c r="Y29" s="51">
        <f t="shared" si="55"/>
        <v>0</v>
      </c>
      <c r="Z29" s="51">
        <f t="shared" si="55"/>
        <v>0</v>
      </c>
      <c r="AA29" s="51">
        <f t="shared" si="55"/>
        <v>0</v>
      </c>
      <c r="AB29" s="51">
        <f t="shared" si="55"/>
        <v>0</v>
      </c>
      <c r="AC29" s="51">
        <f t="shared" si="55"/>
        <v>0</v>
      </c>
    </row>
    <row r="30" spans="1:29" s="13" customFormat="1" x14ac:dyDescent="0.25">
      <c r="A30" s="144"/>
      <c r="B30" s="40"/>
      <c r="C30" s="108"/>
      <c r="D30" s="42"/>
      <c r="E30" s="42"/>
      <c r="F30" s="42"/>
      <c r="G30" s="42"/>
      <c r="H30" s="42"/>
      <c r="I30" s="42"/>
      <c r="J30" s="53">
        <f t="shared" si="2"/>
        <v>0</v>
      </c>
      <c r="K30" s="52">
        <f>IF(ISBLANK($B30),0,VLOOKUP($B30,Listen!$A$2:$C$44,2,FALSE))</f>
        <v>0</v>
      </c>
      <c r="L30" s="52">
        <f>IF(ISBLANK($B30),0,VLOOKUP($B30,Listen!$A$2:$C$44,3,FALSE))</f>
        <v>0</v>
      </c>
      <c r="M30" s="45">
        <f t="shared" si="3"/>
        <v>0</v>
      </c>
      <c r="N30" s="45">
        <f t="shared" si="38"/>
        <v>0</v>
      </c>
      <c r="O30" s="45">
        <f t="shared" si="39"/>
        <v>0</v>
      </c>
      <c r="P30" s="45">
        <f t="shared" ref="P30" si="56">O30</f>
        <v>0</v>
      </c>
      <c r="Q30" s="45">
        <f t="shared" si="40"/>
        <v>0</v>
      </c>
      <c r="R30" s="45">
        <f t="shared" si="5"/>
        <v>0</v>
      </c>
      <c r="S30" s="45">
        <f t="shared" si="6"/>
        <v>0</v>
      </c>
      <c r="T30" s="51">
        <f t="shared" si="7"/>
        <v>0</v>
      </c>
      <c r="U30" s="51">
        <f>IFERROR(IF(C30=A_Stammdaten!$B$9,$J30-$V30,HLOOKUP(A_Stammdaten!$B$9-1,$W$5:$AC$305,ROW(C30)-4,FALSE)-$V30),"")</f>
        <v>0</v>
      </c>
      <c r="V30" s="51">
        <f>HLOOKUP(A_Stammdaten!$B$9,$W$5:$AC$305,ROW(C30)-4,FALSE)</f>
        <v>0</v>
      </c>
      <c r="W30" s="51">
        <f t="shared" si="8"/>
        <v>0</v>
      </c>
      <c r="X30" s="51">
        <f t="shared" ref="X30:AC30" si="57">IFERROR(IF(OR($C30=0,$J30=0,N30-(X$5-$C30)=0),0,IF($C30&lt;X$5,W30-W30/(N30-(X$5-$C30)),IF($C30=X$5,$J30-$J30/N30,0))),"")</f>
        <v>0</v>
      </c>
      <c r="Y30" s="51">
        <f t="shared" si="57"/>
        <v>0</v>
      </c>
      <c r="Z30" s="51">
        <f t="shared" si="57"/>
        <v>0</v>
      </c>
      <c r="AA30" s="51">
        <f t="shared" si="57"/>
        <v>0</v>
      </c>
      <c r="AB30" s="51">
        <f t="shared" si="57"/>
        <v>0</v>
      </c>
      <c r="AC30" s="51">
        <f t="shared" si="57"/>
        <v>0</v>
      </c>
    </row>
    <row r="31" spans="1:29" s="13" customFormat="1" x14ac:dyDescent="0.25">
      <c r="A31" s="144"/>
      <c r="B31" s="40"/>
      <c r="C31" s="108"/>
      <c r="D31" s="42"/>
      <c r="E31" s="42"/>
      <c r="F31" s="42"/>
      <c r="G31" s="42"/>
      <c r="H31" s="42"/>
      <c r="I31" s="42"/>
      <c r="J31" s="53">
        <f t="shared" si="2"/>
        <v>0</v>
      </c>
      <c r="K31" s="52">
        <f>IF(ISBLANK($B31),0,VLOOKUP($B31,Listen!$A$2:$C$44,2,FALSE))</f>
        <v>0</v>
      </c>
      <c r="L31" s="52">
        <f>IF(ISBLANK($B31),0,VLOOKUP($B31,Listen!$A$2:$C$44,3,FALSE))</f>
        <v>0</v>
      </c>
      <c r="M31" s="45">
        <f t="shared" si="3"/>
        <v>0</v>
      </c>
      <c r="N31" s="45">
        <f t="shared" si="38"/>
        <v>0</v>
      </c>
      <c r="O31" s="45">
        <f t="shared" si="39"/>
        <v>0</v>
      </c>
      <c r="P31" s="45">
        <f t="shared" ref="P31" si="58">O31</f>
        <v>0</v>
      </c>
      <c r="Q31" s="45">
        <f t="shared" si="40"/>
        <v>0</v>
      </c>
      <c r="R31" s="45">
        <f t="shared" si="5"/>
        <v>0</v>
      </c>
      <c r="S31" s="45">
        <f t="shared" si="6"/>
        <v>0</v>
      </c>
      <c r="T31" s="51">
        <f t="shared" si="7"/>
        <v>0</v>
      </c>
      <c r="U31" s="51">
        <f>IFERROR(IF(C31=A_Stammdaten!$B$9,$J31-$V31,HLOOKUP(A_Stammdaten!$B$9-1,$W$5:$AC$305,ROW(C31)-4,FALSE)-$V31),"")</f>
        <v>0</v>
      </c>
      <c r="V31" s="51">
        <f>HLOOKUP(A_Stammdaten!$B$9,$W$5:$AC$305,ROW(C31)-4,FALSE)</f>
        <v>0</v>
      </c>
      <c r="W31" s="51">
        <f t="shared" si="8"/>
        <v>0</v>
      </c>
      <c r="X31" s="51">
        <f t="shared" ref="X31:AC31" si="59">IFERROR(IF(OR($C31=0,$J31=0,N31-(X$5-$C31)=0),0,IF($C31&lt;X$5,W31-W31/(N31-(X$5-$C31)),IF($C31=X$5,$J31-$J31/N31,0))),"")</f>
        <v>0</v>
      </c>
      <c r="Y31" s="51">
        <f t="shared" si="59"/>
        <v>0</v>
      </c>
      <c r="Z31" s="51">
        <f t="shared" si="59"/>
        <v>0</v>
      </c>
      <c r="AA31" s="51">
        <f t="shared" si="59"/>
        <v>0</v>
      </c>
      <c r="AB31" s="51">
        <f t="shared" si="59"/>
        <v>0</v>
      </c>
      <c r="AC31" s="51">
        <f t="shared" si="59"/>
        <v>0</v>
      </c>
    </row>
    <row r="32" spans="1:29" s="13" customFormat="1" x14ac:dyDescent="0.25">
      <c r="A32" s="144"/>
      <c r="B32" s="40"/>
      <c r="C32" s="108"/>
      <c r="D32" s="42"/>
      <c r="E32" s="42"/>
      <c r="F32" s="42"/>
      <c r="G32" s="42"/>
      <c r="H32" s="42"/>
      <c r="I32" s="42"/>
      <c r="J32" s="53">
        <f t="shared" si="2"/>
        <v>0</v>
      </c>
      <c r="K32" s="52">
        <f>IF(ISBLANK($B32),0,VLOOKUP($B32,Listen!$A$2:$C$44,2,FALSE))</f>
        <v>0</v>
      </c>
      <c r="L32" s="52">
        <f>IF(ISBLANK($B32),0,VLOOKUP($B32,Listen!$A$2:$C$44,3,FALSE))</f>
        <v>0</v>
      </c>
      <c r="M32" s="45">
        <f t="shared" si="3"/>
        <v>0</v>
      </c>
      <c r="N32" s="45">
        <f t="shared" si="38"/>
        <v>0</v>
      </c>
      <c r="O32" s="45">
        <f t="shared" si="39"/>
        <v>0</v>
      </c>
      <c r="P32" s="45">
        <f t="shared" ref="P32" si="60">O32</f>
        <v>0</v>
      </c>
      <c r="Q32" s="45">
        <f t="shared" si="40"/>
        <v>0</v>
      </c>
      <c r="R32" s="45">
        <f t="shared" si="5"/>
        <v>0</v>
      </c>
      <c r="S32" s="45">
        <f t="shared" si="6"/>
        <v>0</v>
      </c>
      <c r="T32" s="51">
        <f t="shared" si="7"/>
        <v>0</v>
      </c>
      <c r="U32" s="51">
        <f>IFERROR(IF(C32=A_Stammdaten!$B$9,$J32-$V32,HLOOKUP(A_Stammdaten!$B$9-1,$W$5:$AC$305,ROW(C32)-4,FALSE)-$V32),"")</f>
        <v>0</v>
      </c>
      <c r="V32" s="51">
        <f>HLOOKUP(A_Stammdaten!$B$9,$W$5:$AC$305,ROW(C32)-4,FALSE)</f>
        <v>0</v>
      </c>
      <c r="W32" s="51">
        <f t="shared" si="8"/>
        <v>0</v>
      </c>
      <c r="X32" s="51">
        <f t="shared" ref="X32:AC32" si="61">IFERROR(IF(OR($C32=0,$J32=0,N32-(X$5-$C32)=0),0,IF($C32&lt;X$5,W32-W32/(N32-(X$5-$C32)),IF($C32=X$5,$J32-$J32/N32,0))),"")</f>
        <v>0</v>
      </c>
      <c r="Y32" s="51">
        <f t="shared" si="61"/>
        <v>0</v>
      </c>
      <c r="Z32" s="51">
        <f t="shared" si="61"/>
        <v>0</v>
      </c>
      <c r="AA32" s="51">
        <f t="shared" si="61"/>
        <v>0</v>
      </c>
      <c r="AB32" s="51">
        <f t="shared" si="61"/>
        <v>0</v>
      </c>
      <c r="AC32" s="51">
        <f t="shared" si="61"/>
        <v>0</v>
      </c>
    </row>
    <row r="33" spans="1:29" s="13" customFormat="1" x14ac:dyDescent="0.25">
      <c r="A33" s="144"/>
      <c r="B33" s="40"/>
      <c r="C33" s="108"/>
      <c r="D33" s="42"/>
      <c r="E33" s="42"/>
      <c r="F33" s="42"/>
      <c r="G33" s="42"/>
      <c r="H33" s="42"/>
      <c r="I33" s="42"/>
      <c r="J33" s="53">
        <f t="shared" si="2"/>
        <v>0</v>
      </c>
      <c r="K33" s="52">
        <f>IF(ISBLANK($B33),0,VLOOKUP($B33,Listen!$A$2:$C$44,2,FALSE))</f>
        <v>0</v>
      </c>
      <c r="L33" s="52">
        <f>IF(ISBLANK($B33),0,VLOOKUP($B33,Listen!$A$2:$C$44,3,FALSE))</f>
        <v>0</v>
      </c>
      <c r="M33" s="45">
        <f t="shared" si="3"/>
        <v>0</v>
      </c>
      <c r="N33" s="45">
        <f t="shared" si="38"/>
        <v>0</v>
      </c>
      <c r="O33" s="45">
        <f t="shared" si="39"/>
        <v>0</v>
      </c>
      <c r="P33" s="45">
        <f t="shared" ref="P33" si="62">O33</f>
        <v>0</v>
      </c>
      <c r="Q33" s="45">
        <f t="shared" si="40"/>
        <v>0</v>
      </c>
      <c r="R33" s="45">
        <f t="shared" si="5"/>
        <v>0</v>
      </c>
      <c r="S33" s="45">
        <f t="shared" si="6"/>
        <v>0</v>
      </c>
      <c r="T33" s="51">
        <f t="shared" si="7"/>
        <v>0</v>
      </c>
      <c r="U33" s="51">
        <f>IFERROR(IF(C33=A_Stammdaten!$B$9,$J33-$V33,HLOOKUP(A_Stammdaten!$B$9-1,$W$5:$AC$305,ROW(C33)-4,FALSE)-$V33),"")</f>
        <v>0</v>
      </c>
      <c r="V33" s="51">
        <f>HLOOKUP(A_Stammdaten!$B$9,$W$5:$AC$305,ROW(C33)-4,FALSE)</f>
        <v>0</v>
      </c>
      <c r="W33" s="51">
        <f t="shared" si="8"/>
        <v>0</v>
      </c>
      <c r="X33" s="51">
        <f t="shared" ref="X33:AC33" si="63">IFERROR(IF(OR($C33=0,$J33=0,N33-(X$5-$C33)=0),0,IF($C33&lt;X$5,W33-W33/(N33-(X$5-$C33)),IF($C33=X$5,$J33-$J33/N33,0))),"")</f>
        <v>0</v>
      </c>
      <c r="Y33" s="51">
        <f t="shared" si="63"/>
        <v>0</v>
      </c>
      <c r="Z33" s="51">
        <f t="shared" si="63"/>
        <v>0</v>
      </c>
      <c r="AA33" s="51">
        <f t="shared" si="63"/>
        <v>0</v>
      </c>
      <c r="AB33" s="51">
        <f t="shared" si="63"/>
        <v>0</v>
      </c>
      <c r="AC33" s="51">
        <f t="shared" si="63"/>
        <v>0</v>
      </c>
    </row>
    <row r="34" spans="1:29" s="13" customFormat="1" x14ac:dyDescent="0.25">
      <c r="A34" s="144"/>
      <c r="B34" s="40"/>
      <c r="C34" s="108"/>
      <c r="D34" s="42"/>
      <c r="E34" s="42"/>
      <c r="F34" s="42"/>
      <c r="G34" s="42"/>
      <c r="H34" s="42"/>
      <c r="I34" s="42"/>
      <c r="J34" s="53">
        <f t="shared" si="2"/>
        <v>0</v>
      </c>
      <c r="K34" s="52">
        <f>IF(ISBLANK($B34),0,VLOOKUP($B34,Listen!$A$2:$C$44,2,FALSE))</f>
        <v>0</v>
      </c>
      <c r="L34" s="52">
        <f>IF(ISBLANK($B34),0,VLOOKUP($B34,Listen!$A$2:$C$44,3,FALSE))</f>
        <v>0</v>
      </c>
      <c r="M34" s="45">
        <f t="shared" si="3"/>
        <v>0</v>
      </c>
      <c r="N34" s="45">
        <f t="shared" si="38"/>
        <v>0</v>
      </c>
      <c r="O34" s="45">
        <f t="shared" si="39"/>
        <v>0</v>
      </c>
      <c r="P34" s="45">
        <f t="shared" ref="P34" si="64">O34</f>
        <v>0</v>
      </c>
      <c r="Q34" s="45">
        <f t="shared" si="40"/>
        <v>0</v>
      </c>
      <c r="R34" s="45">
        <f t="shared" si="5"/>
        <v>0</v>
      </c>
      <c r="S34" s="45">
        <f t="shared" si="6"/>
        <v>0</v>
      </c>
      <c r="T34" s="51">
        <f t="shared" si="7"/>
        <v>0</v>
      </c>
      <c r="U34" s="51">
        <f>IFERROR(IF(C34=A_Stammdaten!$B$9,$J34-$V34,HLOOKUP(A_Stammdaten!$B$9-1,$W$5:$AC$305,ROW(C34)-4,FALSE)-$V34),"")</f>
        <v>0</v>
      </c>
      <c r="V34" s="51">
        <f>HLOOKUP(A_Stammdaten!$B$9,$W$5:$AC$305,ROW(C34)-4,FALSE)</f>
        <v>0</v>
      </c>
      <c r="W34" s="51">
        <f t="shared" si="8"/>
        <v>0</v>
      </c>
      <c r="X34" s="51">
        <f t="shared" ref="X34:AC34" si="65">IFERROR(IF(OR($C34=0,$J34=0,N34-(X$5-$C34)=0),0,IF($C34&lt;X$5,W34-W34/(N34-(X$5-$C34)),IF($C34=X$5,$J34-$J34/N34,0))),"")</f>
        <v>0</v>
      </c>
      <c r="Y34" s="51">
        <f t="shared" si="65"/>
        <v>0</v>
      </c>
      <c r="Z34" s="51">
        <f t="shared" si="65"/>
        <v>0</v>
      </c>
      <c r="AA34" s="51">
        <f t="shared" si="65"/>
        <v>0</v>
      </c>
      <c r="AB34" s="51">
        <f t="shared" si="65"/>
        <v>0</v>
      </c>
      <c r="AC34" s="51">
        <f t="shared" si="65"/>
        <v>0</v>
      </c>
    </row>
    <row r="35" spans="1:29" s="13" customFormat="1" x14ac:dyDescent="0.25">
      <c r="A35" s="144"/>
      <c r="B35" s="40"/>
      <c r="C35" s="108"/>
      <c r="D35" s="42"/>
      <c r="E35" s="42"/>
      <c r="F35" s="42"/>
      <c r="G35" s="42"/>
      <c r="H35" s="42"/>
      <c r="I35" s="42"/>
      <c r="J35" s="53">
        <f t="shared" si="2"/>
        <v>0</v>
      </c>
      <c r="K35" s="52">
        <f>IF(ISBLANK($B35),0,VLOOKUP($B35,Listen!$A$2:$C$44,2,FALSE))</f>
        <v>0</v>
      </c>
      <c r="L35" s="52">
        <f>IF(ISBLANK($B35),0,VLOOKUP($B35,Listen!$A$2:$C$44,3,FALSE))</f>
        <v>0</v>
      </c>
      <c r="M35" s="45">
        <f t="shared" si="3"/>
        <v>0</v>
      </c>
      <c r="N35" s="45">
        <f t="shared" si="38"/>
        <v>0</v>
      </c>
      <c r="O35" s="45">
        <f t="shared" si="39"/>
        <v>0</v>
      </c>
      <c r="P35" s="45">
        <f t="shared" ref="P35" si="66">O35</f>
        <v>0</v>
      </c>
      <c r="Q35" s="45">
        <f t="shared" si="40"/>
        <v>0</v>
      </c>
      <c r="R35" s="45">
        <f t="shared" si="5"/>
        <v>0</v>
      </c>
      <c r="S35" s="45">
        <f t="shared" si="6"/>
        <v>0</v>
      </c>
      <c r="T35" s="51">
        <f t="shared" si="7"/>
        <v>0</v>
      </c>
      <c r="U35" s="51">
        <f>IFERROR(IF(C35=A_Stammdaten!$B$9,$J35-$V35,HLOOKUP(A_Stammdaten!$B$9-1,$W$5:$AC$305,ROW(C35)-4,FALSE)-$V35),"")</f>
        <v>0</v>
      </c>
      <c r="V35" s="51">
        <f>HLOOKUP(A_Stammdaten!$B$9,$W$5:$AC$305,ROW(C35)-4,FALSE)</f>
        <v>0</v>
      </c>
      <c r="W35" s="51">
        <f t="shared" si="8"/>
        <v>0</v>
      </c>
      <c r="X35" s="51">
        <f t="shared" ref="X35:AC35" si="67">IFERROR(IF(OR($C35=0,$J35=0,N35-(X$5-$C35)=0),0,IF($C35&lt;X$5,W35-W35/(N35-(X$5-$C35)),IF($C35=X$5,$J35-$J35/N35,0))),"")</f>
        <v>0</v>
      </c>
      <c r="Y35" s="51">
        <f t="shared" si="67"/>
        <v>0</v>
      </c>
      <c r="Z35" s="51">
        <f t="shared" si="67"/>
        <v>0</v>
      </c>
      <c r="AA35" s="51">
        <f t="shared" si="67"/>
        <v>0</v>
      </c>
      <c r="AB35" s="51">
        <f t="shared" si="67"/>
        <v>0</v>
      </c>
      <c r="AC35" s="51">
        <f t="shared" si="67"/>
        <v>0</v>
      </c>
    </row>
    <row r="36" spans="1:29" s="13" customFormat="1" x14ac:dyDescent="0.25">
      <c r="A36" s="144"/>
      <c r="B36" s="40"/>
      <c r="C36" s="108"/>
      <c r="D36" s="42"/>
      <c r="E36" s="42"/>
      <c r="F36" s="42"/>
      <c r="G36" s="42"/>
      <c r="H36" s="42"/>
      <c r="I36" s="42"/>
      <c r="J36" s="53">
        <f t="shared" si="2"/>
        <v>0</v>
      </c>
      <c r="K36" s="52">
        <f>IF(ISBLANK($B36),0,VLOOKUP($B36,Listen!$A$2:$C$44,2,FALSE))</f>
        <v>0</v>
      </c>
      <c r="L36" s="52">
        <f>IF(ISBLANK($B36),0,VLOOKUP($B36,Listen!$A$2:$C$44,3,FALSE))</f>
        <v>0</v>
      </c>
      <c r="M36" s="45">
        <f t="shared" si="3"/>
        <v>0</v>
      </c>
      <c r="N36" s="45">
        <f t="shared" si="38"/>
        <v>0</v>
      </c>
      <c r="O36" s="45">
        <f t="shared" si="39"/>
        <v>0</v>
      </c>
      <c r="P36" s="45">
        <f t="shared" ref="P36" si="68">O36</f>
        <v>0</v>
      </c>
      <c r="Q36" s="45">
        <f t="shared" si="40"/>
        <v>0</v>
      </c>
      <c r="R36" s="45">
        <f t="shared" si="5"/>
        <v>0</v>
      </c>
      <c r="S36" s="45">
        <f t="shared" si="6"/>
        <v>0</v>
      </c>
      <c r="T36" s="51">
        <f t="shared" si="7"/>
        <v>0</v>
      </c>
      <c r="U36" s="51">
        <f>IFERROR(IF(C36=A_Stammdaten!$B$9,$J36-$V36,HLOOKUP(A_Stammdaten!$B$9-1,$W$5:$AC$305,ROW(C36)-4,FALSE)-$V36),"")</f>
        <v>0</v>
      </c>
      <c r="V36" s="51">
        <f>HLOOKUP(A_Stammdaten!$B$9,$W$5:$AC$305,ROW(C36)-4,FALSE)</f>
        <v>0</v>
      </c>
      <c r="W36" s="51">
        <f t="shared" si="8"/>
        <v>0</v>
      </c>
      <c r="X36" s="51">
        <f t="shared" ref="X36:AC36" si="69">IFERROR(IF(OR($C36=0,$J36=0,N36-(X$5-$C36)=0),0,IF($C36&lt;X$5,W36-W36/(N36-(X$5-$C36)),IF($C36=X$5,$J36-$J36/N36,0))),"")</f>
        <v>0</v>
      </c>
      <c r="Y36" s="51">
        <f t="shared" si="69"/>
        <v>0</v>
      </c>
      <c r="Z36" s="51">
        <f t="shared" si="69"/>
        <v>0</v>
      </c>
      <c r="AA36" s="51">
        <f t="shared" si="69"/>
        <v>0</v>
      </c>
      <c r="AB36" s="51">
        <f t="shared" si="69"/>
        <v>0</v>
      </c>
      <c r="AC36" s="51">
        <f t="shared" si="69"/>
        <v>0</v>
      </c>
    </row>
    <row r="37" spans="1:29" s="13" customFormat="1" x14ac:dyDescent="0.25">
      <c r="A37" s="144"/>
      <c r="B37" s="40"/>
      <c r="C37" s="108"/>
      <c r="D37" s="42"/>
      <c r="E37" s="42"/>
      <c r="F37" s="42"/>
      <c r="G37" s="42"/>
      <c r="H37" s="42"/>
      <c r="I37" s="42"/>
      <c r="J37" s="53">
        <f t="shared" si="2"/>
        <v>0</v>
      </c>
      <c r="K37" s="52">
        <f>IF(ISBLANK($B37),0,VLOOKUP($B37,Listen!$A$2:$C$44,2,FALSE))</f>
        <v>0</v>
      </c>
      <c r="L37" s="52">
        <f>IF(ISBLANK($B37),0,VLOOKUP($B37,Listen!$A$2:$C$44,3,FALSE))</f>
        <v>0</v>
      </c>
      <c r="M37" s="45">
        <f t="shared" si="3"/>
        <v>0</v>
      </c>
      <c r="N37" s="45">
        <f t="shared" si="38"/>
        <v>0</v>
      </c>
      <c r="O37" s="45">
        <f t="shared" si="39"/>
        <v>0</v>
      </c>
      <c r="P37" s="45">
        <f t="shared" ref="P37" si="70">O37</f>
        <v>0</v>
      </c>
      <c r="Q37" s="45">
        <f t="shared" si="40"/>
        <v>0</v>
      </c>
      <c r="R37" s="45">
        <f t="shared" si="5"/>
        <v>0</v>
      </c>
      <c r="S37" s="45">
        <f t="shared" si="6"/>
        <v>0</v>
      </c>
      <c r="T37" s="51">
        <f t="shared" si="7"/>
        <v>0</v>
      </c>
      <c r="U37" s="51">
        <f>IFERROR(IF(C37=A_Stammdaten!$B$9,$J37-$V37,HLOOKUP(A_Stammdaten!$B$9-1,$W$5:$AC$305,ROW(C37)-4,FALSE)-$V37),"")</f>
        <v>0</v>
      </c>
      <c r="V37" s="51">
        <f>HLOOKUP(A_Stammdaten!$B$9,$W$5:$AC$305,ROW(C37)-4,FALSE)</f>
        <v>0</v>
      </c>
      <c r="W37" s="51">
        <f t="shared" si="8"/>
        <v>0</v>
      </c>
      <c r="X37" s="51">
        <f t="shared" ref="X37:AC37" si="71">IFERROR(IF(OR($C37=0,$J37=0,N37-(X$5-$C37)=0),0,IF($C37&lt;X$5,W37-W37/(N37-(X$5-$C37)),IF($C37=X$5,$J37-$J37/N37,0))),"")</f>
        <v>0</v>
      </c>
      <c r="Y37" s="51">
        <f t="shared" si="71"/>
        <v>0</v>
      </c>
      <c r="Z37" s="51">
        <f t="shared" si="71"/>
        <v>0</v>
      </c>
      <c r="AA37" s="51">
        <f t="shared" si="71"/>
        <v>0</v>
      </c>
      <c r="AB37" s="51">
        <f t="shared" si="71"/>
        <v>0</v>
      </c>
      <c r="AC37" s="51">
        <f t="shared" si="71"/>
        <v>0</v>
      </c>
    </row>
    <row r="38" spans="1:29" s="13" customFormat="1" x14ac:dyDescent="0.25">
      <c r="A38" s="144"/>
      <c r="B38" s="40"/>
      <c r="C38" s="108"/>
      <c r="D38" s="42"/>
      <c r="E38" s="42"/>
      <c r="F38" s="42"/>
      <c r="G38" s="42"/>
      <c r="H38" s="42"/>
      <c r="I38" s="42"/>
      <c r="J38" s="53">
        <f t="shared" si="2"/>
        <v>0</v>
      </c>
      <c r="K38" s="52">
        <f>IF(ISBLANK($B38),0,VLOOKUP($B38,Listen!$A$2:$C$44,2,FALSE))</f>
        <v>0</v>
      </c>
      <c r="L38" s="52">
        <f>IF(ISBLANK($B38),0,VLOOKUP($B38,Listen!$A$2:$C$44,3,FALSE))</f>
        <v>0</v>
      </c>
      <c r="M38" s="45">
        <f t="shared" si="3"/>
        <v>0</v>
      </c>
      <c r="N38" s="45">
        <f t="shared" si="38"/>
        <v>0</v>
      </c>
      <c r="O38" s="45">
        <f t="shared" si="39"/>
        <v>0</v>
      </c>
      <c r="P38" s="45">
        <f t="shared" ref="P38:Q53" si="72">O38</f>
        <v>0</v>
      </c>
      <c r="Q38" s="45">
        <f t="shared" si="72"/>
        <v>0</v>
      </c>
      <c r="R38" s="45">
        <f t="shared" si="5"/>
        <v>0</v>
      </c>
      <c r="S38" s="45">
        <f t="shared" si="6"/>
        <v>0</v>
      </c>
      <c r="T38" s="51">
        <f t="shared" si="7"/>
        <v>0</v>
      </c>
      <c r="U38" s="51">
        <f>IFERROR(IF(C38=A_Stammdaten!$B$9,$J38-$V38,HLOOKUP(A_Stammdaten!$B$9-1,$W$5:$AC$305,ROW(C38)-4,FALSE)-$V38),"")</f>
        <v>0</v>
      </c>
      <c r="V38" s="51">
        <f>HLOOKUP(A_Stammdaten!$B$9,$W$5:$AC$305,ROW(C38)-4,FALSE)</f>
        <v>0</v>
      </c>
      <c r="W38" s="51">
        <f t="shared" si="8"/>
        <v>0</v>
      </c>
      <c r="X38" s="51">
        <f t="shared" ref="X38:AC38" si="73">IFERROR(IF(OR($C38=0,$J38=0,N38-(X$5-$C38)=0),0,IF($C38&lt;X$5,W38-W38/(N38-(X$5-$C38)),IF($C38=X$5,$J38-$J38/N38,0))),"")</f>
        <v>0</v>
      </c>
      <c r="Y38" s="51">
        <f t="shared" si="73"/>
        <v>0</v>
      </c>
      <c r="Z38" s="51">
        <f t="shared" si="73"/>
        <v>0</v>
      </c>
      <c r="AA38" s="51">
        <f t="shared" si="73"/>
        <v>0</v>
      </c>
      <c r="AB38" s="51">
        <f t="shared" si="73"/>
        <v>0</v>
      </c>
      <c r="AC38" s="51">
        <f t="shared" si="73"/>
        <v>0</v>
      </c>
    </row>
    <row r="39" spans="1:29" s="13" customFormat="1" x14ac:dyDescent="0.25">
      <c r="A39" s="144"/>
      <c r="B39" s="40"/>
      <c r="C39" s="108"/>
      <c r="D39" s="42"/>
      <c r="E39" s="42"/>
      <c r="F39" s="42"/>
      <c r="G39" s="42"/>
      <c r="H39" s="42"/>
      <c r="I39" s="42"/>
      <c r="J39" s="53">
        <f t="shared" si="2"/>
        <v>0</v>
      </c>
      <c r="K39" s="52">
        <f>IF(ISBLANK($B39),0,VLOOKUP($B39,Listen!$A$2:$C$44,2,FALSE))</f>
        <v>0</v>
      </c>
      <c r="L39" s="52">
        <f>IF(ISBLANK($B39),0,VLOOKUP($B39,Listen!$A$2:$C$44,3,FALSE))</f>
        <v>0</v>
      </c>
      <c r="M39" s="45">
        <f t="shared" si="3"/>
        <v>0</v>
      </c>
      <c r="N39" s="45">
        <f t="shared" si="38"/>
        <v>0</v>
      </c>
      <c r="O39" s="45">
        <f t="shared" si="39"/>
        <v>0</v>
      </c>
      <c r="P39" s="45">
        <f t="shared" ref="P39" si="74">O39</f>
        <v>0</v>
      </c>
      <c r="Q39" s="45">
        <f t="shared" si="72"/>
        <v>0</v>
      </c>
      <c r="R39" s="45">
        <f t="shared" si="5"/>
        <v>0</v>
      </c>
      <c r="S39" s="45">
        <f t="shared" si="6"/>
        <v>0</v>
      </c>
      <c r="T39" s="51">
        <f t="shared" si="7"/>
        <v>0</v>
      </c>
      <c r="U39" s="51">
        <f>IFERROR(IF(C39=A_Stammdaten!$B$9,$J39-$V39,HLOOKUP(A_Stammdaten!$B$9-1,$W$5:$AC$305,ROW(C39)-4,FALSE)-$V39),"")</f>
        <v>0</v>
      </c>
      <c r="V39" s="51">
        <f>HLOOKUP(A_Stammdaten!$B$9,$W$5:$AC$305,ROW(C39)-4,FALSE)</f>
        <v>0</v>
      </c>
      <c r="W39" s="51">
        <f t="shared" si="8"/>
        <v>0</v>
      </c>
      <c r="X39" s="51">
        <f t="shared" ref="X39:AC39" si="75">IFERROR(IF(OR($C39=0,$J39=0,N39-(X$5-$C39)=0),0,IF($C39&lt;X$5,W39-W39/(N39-(X$5-$C39)),IF($C39=X$5,$J39-$J39/N39,0))),"")</f>
        <v>0</v>
      </c>
      <c r="Y39" s="51">
        <f t="shared" si="75"/>
        <v>0</v>
      </c>
      <c r="Z39" s="51">
        <f t="shared" si="75"/>
        <v>0</v>
      </c>
      <c r="AA39" s="51">
        <f t="shared" si="75"/>
        <v>0</v>
      </c>
      <c r="AB39" s="51">
        <f t="shared" si="75"/>
        <v>0</v>
      </c>
      <c r="AC39" s="51">
        <f t="shared" si="75"/>
        <v>0</v>
      </c>
    </row>
    <row r="40" spans="1:29" s="13" customFormat="1" x14ac:dyDescent="0.25">
      <c r="A40" s="144"/>
      <c r="B40" s="40"/>
      <c r="C40" s="108"/>
      <c r="D40" s="42"/>
      <c r="E40" s="42"/>
      <c r="F40" s="42"/>
      <c r="G40" s="42"/>
      <c r="H40" s="42"/>
      <c r="I40" s="42"/>
      <c r="J40" s="53">
        <f t="shared" si="2"/>
        <v>0</v>
      </c>
      <c r="K40" s="52">
        <f>IF(ISBLANK($B40),0,VLOOKUP($B40,Listen!$A$2:$C$44,2,FALSE))</f>
        <v>0</v>
      </c>
      <c r="L40" s="52">
        <f>IF(ISBLANK($B40),0,VLOOKUP($B40,Listen!$A$2:$C$44,3,FALSE))</f>
        <v>0</v>
      </c>
      <c r="M40" s="45">
        <f t="shared" si="3"/>
        <v>0</v>
      </c>
      <c r="N40" s="45">
        <f t="shared" si="38"/>
        <v>0</v>
      </c>
      <c r="O40" s="45">
        <f t="shared" si="39"/>
        <v>0</v>
      </c>
      <c r="P40" s="45">
        <f t="shared" ref="P40" si="76">O40</f>
        <v>0</v>
      </c>
      <c r="Q40" s="45">
        <f t="shared" si="72"/>
        <v>0</v>
      </c>
      <c r="R40" s="45">
        <f t="shared" si="5"/>
        <v>0</v>
      </c>
      <c r="S40" s="45">
        <f t="shared" si="6"/>
        <v>0</v>
      </c>
      <c r="T40" s="51">
        <f t="shared" si="7"/>
        <v>0</v>
      </c>
      <c r="U40" s="51">
        <f>IFERROR(IF(C40=A_Stammdaten!$B$9,$J40-$V40,HLOOKUP(A_Stammdaten!$B$9-1,$W$5:$AC$305,ROW(C40)-4,FALSE)-$V40),"")</f>
        <v>0</v>
      </c>
      <c r="V40" s="51">
        <f>HLOOKUP(A_Stammdaten!$B$9,$W$5:$AC$305,ROW(C40)-4,FALSE)</f>
        <v>0</v>
      </c>
      <c r="W40" s="51">
        <f t="shared" si="8"/>
        <v>0</v>
      </c>
      <c r="X40" s="51">
        <f t="shared" ref="X40:AC40" si="77">IFERROR(IF(OR($C40=0,$J40=0,N40-(X$5-$C40)=0),0,IF($C40&lt;X$5,W40-W40/(N40-(X$5-$C40)),IF($C40=X$5,$J40-$J40/N40,0))),"")</f>
        <v>0</v>
      </c>
      <c r="Y40" s="51">
        <f t="shared" si="77"/>
        <v>0</v>
      </c>
      <c r="Z40" s="51">
        <f t="shared" si="77"/>
        <v>0</v>
      </c>
      <c r="AA40" s="51">
        <f t="shared" si="77"/>
        <v>0</v>
      </c>
      <c r="AB40" s="51">
        <f t="shared" si="77"/>
        <v>0</v>
      </c>
      <c r="AC40" s="51">
        <f t="shared" si="77"/>
        <v>0</v>
      </c>
    </row>
    <row r="41" spans="1:29" s="13" customFormat="1" x14ac:dyDescent="0.25">
      <c r="A41" s="144"/>
      <c r="B41" s="40"/>
      <c r="C41" s="108"/>
      <c r="D41" s="42"/>
      <c r="E41" s="42"/>
      <c r="F41" s="42"/>
      <c r="G41" s="42"/>
      <c r="H41" s="42"/>
      <c r="I41" s="42"/>
      <c r="J41" s="53">
        <f t="shared" si="2"/>
        <v>0</v>
      </c>
      <c r="K41" s="52">
        <f>IF(ISBLANK($B41),0,VLOOKUP($B41,Listen!$A$2:$C$44,2,FALSE))</f>
        <v>0</v>
      </c>
      <c r="L41" s="52">
        <f>IF(ISBLANK($B41),0,VLOOKUP($B41,Listen!$A$2:$C$44,3,FALSE))</f>
        <v>0</v>
      </c>
      <c r="M41" s="45">
        <f t="shared" si="3"/>
        <v>0</v>
      </c>
      <c r="N41" s="45">
        <f t="shared" si="38"/>
        <v>0</v>
      </c>
      <c r="O41" s="45">
        <f t="shared" si="39"/>
        <v>0</v>
      </c>
      <c r="P41" s="45">
        <f t="shared" ref="P41" si="78">O41</f>
        <v>0</v>
      </c>
      <c r="Q41" s="45">
        <f t="shared" si="72"/>
        <v>0</v>
      </c>
      <c r="R41" s="45">
        <f t="shared" si="5"/>
        <v>0</v>
      </c>
      <c r="S41" s="45">
        <f t="shared" si="6"/>
        <v>0</v>
      </c>
      <c r="T41" s="51">
        <f t="shared" si="7"/>
        <v>0</v>
      </c>
      <c r="U41" s="51">
        <f>IFERROR(IF(C41=A_Stammdaten!$B$9,$J41-$V41,HLOOKUP(A_Stammdaten!$B$9-1,$W$5:$AC$305,ROW(C41)-4,FALSE)-$V41),"")</f>
        <v>0</v>
      </c>
      <c r="V41" s="51">
        <f>HLOOKUP(A_Stammdaten!$B$9,$W$5:$AC$305,ROW(C41)-4,FALSE)</f>
        <v>0</v>
      </c>
      <c r="W41" s="51">
        <f t="shared" si="8"/>
        <v>0</v>
      </c>
      <c r="X41" s="51">
        <f t="shared" ref="X41:AC41" si="79">IFERROR(IF(OR($C41=0,$J41=0,N41-(X$5-$C41)=0),0,IF($C41&lt;X$5,W41-W41/(N41-(X$5-$C41)),IF($C41=X$5,$J41-$J41/N41,0))),"")</f>
        <v>0</v>
      </c>
      <c r="Y41" s="51">
        <f t="shared" si="79"/>
        <v>0</v>
      </c>
      <c r="Z41" s="51">
        <f t="shared" si="79"/>
        <v>0</v>
      </c>
      <c r="AA41" s="51">
        <f t="shared" si="79"/>
        <v>0</v>
      </c>
      <c r="AB41" s="51">
        <f t="shared" si="79"/>
        <v>0</v>
      </c>
      <c r="AC41" s="51">
        <f t="shared" si="79"/>
        <v>0</v>
      </c>
    </row>
    <row r="42" spans="1:29" s="13" customFormat="1" x14ac:dyDescent="0.25">
      <c r="A42" s="144"/>
      <c r="B42" s="40"/>
      <c r="C42" s="108"/>
      <c r="D42" s="42"/>
      <c r="E42" s="42"/>
      <c r="F42" s="42"/>
      <c r="G42" s="42"/>
      <c r="H42" s="42"/>
      <c r="I42" s="42"/>
      <c r="J42" s="53">
        <f t="shared" si="2"/>
        <v>0</v>
      </c>
      <c r="K42" s="52">
        <f>IF(ISBLANK($B42),0,VLOOKUP($B42,Listen!$A$2:$C$44,2,FALSE))</f>
        <v>0</v>
      </c>
      <c r="L42" s="52">
        <f>IF(ISBLANK($B42),0,VLOOKUP($B42,Listen!$A$2:$C$44,3,FALSE))</f>
        <v>0</v>
      </c>
      <c r="M42" s="45">
        <f t="shared" si="3"/>
        <v>0</v>
      </c>
      <c r="N42" s="45">
        <f t="shared" si="38"/>
        <v>0</v>
      </c>
      <c r="O42" s="45">
        <f t="shared" si="39"/>
        <v>0</v>
      </c>
      <c r="P42" s="45">
        <f t="shared" ref="P42" si="80">O42</f>
        <v>0</v>
      </c>
      <c r="Q42" s="45">
        <f t="shared" si="72"/>
        <v>0</v>
      </c>
      <c r="R42" s="45">
        <f t="shared" si="5"/>
        <v>0</v>
      </c>
      <c r="S42" s="45">
        <f t="shared" si="6"/>
        <v>0</v>
      </c>
      <c r="T42" s="51">
        <f t="shared" si="7"/>
        <v>0</v>
      </c>
      <c r="U42" s="51">
        <f>IFERROR(IF(C42=A_Stammdaten!$B$9,$J42-$V42,HLOOKUP(A_Stammdaten!$B$9-1,$W$5:$AC$305,ROW(C42)-4,FALSE)-$V42),"")</f>
        <v>0</v>
      </c>
      <c r="V42" s="51">
        <f>HLOOKUP(A_Stammdaten!$B$9,$W$5:$AC$305,ROW(C42)-4,FALSE)</f>
        <v>0</v>
      </c>
      <c r="W42" s="51">
        <f t="shared" si="8"/>
        <v>0</v>
      </c>
      <c r="X42" s="51">
        <f t="shared" ref="X42:AC42" si="81">IFERROR(IF(OR($C42=0,$J42=0,N42-(X$5-$C42)=0),0,IF($C42&lt;X$5,W42-W42/(N42-(X$5-$C42)),IF($C42=X$5,$J42-$J42/N42,0))),"")</f>
        <v>0</v>
      </c>
      <c r="Y42" s="51">
        <f t="shared" si="81"/>
        <v>0</v>
      </c>
      <c r="Z42" s="51">
        <f t="shared" si="81"/>
        <v>0</v>
      </c>
      <c r="AA42" s="51">
        <f t="shared" si="81"/>
        <v>0</v>
      </c>
      <c r="AB42" s="51">
        <f t="shared" si="81"/>
        <v>0</v>
      </c>
      <c r="AC42" s="51">
        <f t="shared" si="81"/>
        <v>0</v>
      </c>
    </row>
    <row r="43" spans="1:29" s="13" customFormat="1" x14ac:dyDescent="0.25">
      <c r="A43" s="144"/>
      <c r="B43" s="40"/>
      <c r="C43" s="108"/>
      <c r="D43" s="42"/>
      <c r="E43" s="42"/>
      <c r="F43" s="42"/>
      <c r="G43" s="42"/>
      <c r="H43" s="42"/>
      <c r="I43" s="42"/>
      <c r="J43" s="53">
        <f t="shared" si="2"/>
        <v>0</v>
      </c>
      <c r="K43" s="52">
        <f>IF(ISBLANK($B43),0,VLOOKUP($B43,Listen!$A$2:$C$44,2,FALSE))</f>
        <v>0</v>
      </c>
      <c r="L43" s="52">
        <f>IF(ISBLANK($B43),0,VLOOKUP($B43,Listen!$A$2:$C$44,3,FALSE))</f>
        <v>0</v>
      </c>
      <c r="M43" s="45">
        <f t="shared" si="3"/>
        <v>0</v>
      </c>
      <c r="N43" s="45">
        <f t="shared" si="38"/>
        <v>0</v>
      </c>
      <c r="O43" s="45">
        <f t="shared" si="39"/>
        <v>0</v>
      </c>
      <c r="P43" s="45">
        <f t="shared" ref="P43" si="82">O43</f>
        <v>0</v>
      </c>
      <c r="Q43" s="45">
        <f t="shared" si="72"/>
        <v>0</v>
      </c>
      <c r="R43" s="45">
        <f t="shared" si="5"/>
        <v>0</v>
      </c>
      <c r="S43" s="45">
        <f t="shared" si="6"/>
        <v>0</v>
      </c>
      <c r="T43" s="51">
        <f t="shared" si="7"/>
        <v>0</v>
      </c>
      <c r="U43" s="51">
        <f>IFERROR(IF(C43=A_Stammdaten!$B$9,$J43-$V43,HLOOKUP(A_Stammdaten!$B$9-1,$W$5:$AC$305,ROW(C43)-4,FALSE)-$V43),"")</f>
        <v>0</v>
      </c>
      <c r="V43" s="51">
        <f>HLOOKUP(A_Stammdaten!$B$9,$W$5:$AC$305,ROW(C43)-4,FALSE)</f>
        <v>0</v>
      </c>
      <c r="W43" s="51">
        <f t="shared" si="8"/>
        <v>0</v>
      </c>
      <c r="X43" s="51">
        <f t="shared" ref="X43:AC43" si="83">IFERROR(IF(OR($C43=0,$J43=0,N43-(X$5-$C43)=0),0,IF($C43&lt;X$5,W43-W43/(N43-(X$5-$C43)),IF($C43=X$5,$J43-$J43/N43,0))),"")</f>
        <v>0</v>
      </c>
      <c r="Y43" s="51">
        <f t="shared" si="83"/>
        <v>0</v>
      </c>
      <c r="Z43" s="51">
        <f t="shared" si="83"/>
        <v>0</v>
      </c>
      <c r="AA43" s="51">
        <f t="shared" si="83"/>
        <v>0</v>
      </c>
      <c r="AB43" s="51">
        <f t="shared" si="83"/>
        <v>0</v>
      </c>
      <c r="AC43" s="51">
        <f t="shared" si="83"/>
        <v>0</v>
      </c>
    </row>
    <row r="44" spans="1:29" s="13" customFormat="1" x14ac:dyDescent="0.25">
      <c r="A44" s="144"/>
      <c r="B44" s="40"/>
      <c r="C44" s="108"/>
      <c r="D44" s="42"/>
      <c r="E44" s="42"/>
      <c r="F44" s="42"/>
      <c r="G44" s="42"/>
      <c r="H44" s="42"/>
      <c r="I44" s="42"/>
      <c r="J44" s="53">
        <f t="shared" si="2"/>
        <v>0</v>
      </c>
      <c r="K44" s="52">
        <f>IF(ISBLANK($B44),0,VLOOKUP($B44,Listen!$A$2:$C$44,2,FALSE))</f>
        <v>0</v>
      </c>
      <c r="L44" s="52">
        <f>IF(ISBLANK($B44),0,VLOOKUP($B44,Listen!$A$2:$C$44,3,FALSE))</f>
        <v>0</v>
      </c>
      <c r="M44" s="45">
        <f t="shared" si="3"/>
        <v>0</v>
      </c>
      <c r="N44" s="45">
        <f t="shared" si="38"/>
        <v>0</v>
      </c>
      <c r="O44" s="45">
        <f t="shared" si="39"/>
        <v>0</v>
      </c>
      <c r="P44" s="45">
        <f t="shared" ref="P44" si="84">O44</f>
        <v>0</v>
      </c>
      <c r="Q44" s="45">
        <f t="shared" si="72"/>
        <v>0</v>
      </c>
      <c r="R44" s="45">
        <f t="shared" si="5"/>
        <v>0</v>
      </c>
      <c r="S44" s="45">
        <f t="shared" si="6"/>
        <v>0</v>
      </c>
      <c r="T44" s="51">
        <f t="shared" si="7"/>
        <v>0</v>
      </c>
      <c r="U44" s="51">
        <f>IFERROR(IF(C44=A_Stammdaten!$B$9,$J44-$V44,HLOOKUP(A_Stammdaten!$B$9-1,$W$5:$AC$305,ROW(C44)-4,FALSE)-$V44),"")</f>
        <v>0</v>
      </c>
      <c r="V44" s="51">
        <f>HLOOKUP(A_Stammdaten!$B$9,$W$5:$AC$305,ROW(C44)-4,FALSE)</f>
        <v>0</v>
      </c>
      <c r="W44" s="51">
        <f t="shared" si="8"/>
        <v>0</v>
      </c>
      <c r="X44" s="51">
        <f t="shared" ref="X44:AC44" si="85">IFERROR(IF(OR($C44=0,$J44=0,N44-(X$5-$C44)=0),0,IF($C44&lt;X$5,W44-W44/(N44-(X$5-$C44)),IF($C44=X$5,$J44-$J44/N44,0))),"")</f>
        <v>0</v>
      </c>
      <c r="Y44" s="51">
        <f t="shared" si="85"/>
        <v>0</v>
      </c>
      <c r="Z44" s="51">
        <f t="shared" si="85"/>
        <v>0</v>
      </c>
      <c r="AA44" s="51">
        <f t="shared" si="85"/>
        <v>0</v>
      </c>
      <c r="AB44" s="51">
        <f t="shared" si="85"/>
        <v>0</v>
      </c>
      <c r="AC44" s="51">
        <f t="shared" si="85"/>
        <v>0</v>
      </c>
    </row>
    <row r="45" spans="1:29" s="13" customFormat="1" x14ac:dyDescent="0.25">
      <c r="A45" s="144"/>
      <c r="B45" s="40"/>
      <c r="C45" s="108"/>
      <c r="D45" s="42"/>
      <c r="E45" s="42"/>
      <c r="F45" s="42"/>
      <c r="G45" s="42"/>
      <c r="H45" s="42"/>
      <c r="I45" s="42"/>
      <c r="J45" s="53">
        <f t="shared" si="2"/>
        <v>0</v>
      </c>
      <c r="K45" s="52">
        <f>IF(ISBLANK($B45),0,VLOOKUP($B45,Listen!$A$2:$C$44,2,FALSE))</f>
        <v>0</v>
      </c>
      <c r="L45" s="52">
        <f>IF(ISBLANK($B45),0,VLOOKUP($B45,Listen!$A$2:$C$44,3,FALSE))</f>
        <v>0</v>
      </c>
      <c r="M45" s="45">
        <f t="shared" si="3"/>
        <v>0</v>
      </c>
      <c r="N45" s="45">
        <f t="shared" si="38"/>
        <v>0</v>
      </c>
      <c r="O45" s="45">
        <f t="shared" si="39"/>
        <v>0</v>
      </c>
      <c r="P45" s="45">
        <f t="shared" ref="P45" si="86">O45</f>
        <v>0</v>
      </c>
      <c r="Q45" s="45">
        <f t="shared" si="72"/>
        <v>0</v>
      </c>
      <c r="R45" s="45">
        <f t="shared" si="5"/>
        <v>0</v>
      </c>
      <c r="S45" s="45">
        <f t="shared" si="6"/>
        <v>0</v>
      </c>
      <c r="T45" s="51">
        <f t="shared" si="7"/>
        <v>0</v>
      </c>
      <c r="U45" s="51">
        <f>IFERROR(IF(C45=A_Stammdaten!$B$9,$J45-$V45,HLOOKUP(A_Stammdaten!$B$9-1,$W$5:$AC$305,ROW(C45)-4,FALSE)-$V45),"")</f>
        <v>0</v>
      </c>
      <c r="V45" s="51">
        <f>HLOOKUP(A_Stammdaten!$B$9,$W$5:$AC$305,ROW(C45)-4,FALSE)</f>
        <v>0</v>
      </c>
      <c r="W45" s="51">
        <f t="shared" si="8"/>
        <v>0</v>
      </c>
      <c r="X45" s="51">
        <f t="shared" ref="X45:AC45" si="87">IFERROR(IF(OR($C45=0,$J45=0,N45-(X$5-$C45)=0),0,IF($C45&lt;X$5,W45-W45/(N45-(X$5-$C45)),IF($C45=X$5,$J45-$J45/N45,0))),"")</f>
        <v>0</v>
      </c>
      <c r="Y45" s="51">
        <f t="shared" si="87"/>
        <v>0</v>
      </c>
      <c r="Z45" s="51">
        <f t="shared" si="87"/>
        <v>0</v>
      </c>
      <c r="AA45" s="51">
        <f t="shared" si="87"/>
        <v>0</v>
      </c>
      <c r="AB45" s="51">
        <f t="shared" si="87"/>
        <v>0</v>
      </c>
      <c r="AC45" s="51">
        <f t="shared" si="87"/>
        <v>0</v>
      </c>
    </row>
    <row r="46" spans="1:29" s="13" customFormat="1" x14ac:dyDescent="0.25">
      <c r="A46" s="144"/>
      <c r="B46" s="40"/>
      <c r="C46" s="108"/>
      <c r="D46" s="42"/>
      <c r="E46" s="42"/>
      <c r="F46" s="42"/>
      <c r="G46" s="42"/>
      <c r="H46" s="42"/>
      <c r="I46" s="42"/>
      <c r="J46" s="53">
        <f t="shared" si="2"/>
        <v>0</v>
      </c>
      <c r="K46" s="52">
        <f>IF(ISBLANK($B46),0,VLOOKUP($B46,Listen!$A$2:$C$44,2,FALSE))</f>
        <v>0</v>
      </c>
      <c r="L46" s="52">
        <f>IF(ISBLANK($B46),0,VLOOKUP($B46,Listen!$A$2:$C$44,3,FALSE))</f>
        <v>0</v>
      </c>
      <c r="M46" s="45">
        <f t="shared" si="3"/>
        <v>0</v>
      </c>
      <c r="N46" s="45">
        <f t="shared" si="38"/>
        <v>0</v>
      </c>
      <c r="O46" s="45">
        <f t="shared" si="39"/>
        <v>0</v>
      </c>
      <c r="P46" s="45">
        <f t="shared" ref="P46" si="88">O46</f>
        <v>0</v>
      </c>
      <c r="Q46" s="45">
        <f t="shared" si="72"/>
        <v>0</v>
      </c>
      <c r="R46" s="45">
        <f t="shared" si="5"/>
        <v>0</v>
      </c>
      <c r="S46" s="45">
        <f t="shared" si="6"/>
        <v>0</v>
      </c>
      <c r="T46" s="51">
        <f t="shared" si="7"/>
        <v>0</v>
      </c>
      <c r="U46" s="51">
        <f>IFERROR(IF(C46=A_Stammdaten!$B$9,$J46-$V46,HLOOKUP(A_Stammdaten!$B$9-1,$W$5:$AC$305,ROW(C46)-4,FALSE)-$V46),"")</f>
        <v>0</v>
      </c>
      <c r="V46" s="51">
        <f>HLOOKUP(A_Stammdaten!$B$9,$W$5:$AC$305,ROW(C46)-4,FALSE)</f>
        <v>0</v>
      </c>
      <c r="W46" s="51">
        <f t="shared" si="8"/>
        <v>0</v>
      </c>
      <c r="X46" s="51">
        <f t="shared" ref="X46:AC46" si="89">IFERROR(IF(OR($C46=0,$J46=0,N46-(X$5-$C46)=0),0,IF($C46&lt;X$5,W46-W46/(N46-(X$5-$C46)),IF($C46=X$5,$J46-$J46/N46,0))),"")</f>
        <v>0</v>
      </c>
      <c r="Y46" s="51">
        <f t="shared" si="89"/>
        <v>0</v>
      </c>
      <c r="Z46" s="51">
        <f t="shared" si="89"/>
        <v>0</v>
      </c>
      <c r="AA46" s="51">
        <f t="shared" si="89"/>
        <v>0</v>
      </c>
      <c r="AB46" s="51">
        <f t="shared" si="89"/>
        <v>0</v>
      </c>
      <c r="AC46" s="51">
        <f t="shared" si="89"/>
        <v>0</v>
      </c>
    </row>
    <row r="47" spans="1:29" s="13" customFormat="1" x14ac:dyDescent="0.25">
      <c r="A47" s="144"/>
      <c r="B47" s="40"/>
      <c r="C47" s="108"/>
      <c r="D47" s="42"/>
      <c r="E47" s="42"/>
      <c r="F47" s="42"/>
      <c r="G47" s="42"/>
      <c r="H47" s="42"/>
      <c r="I47" s="42"/>
      <c r="J47" s="53">
        <f t="shared" si="2"/>
        <v>0</v>
      </c>
      <c r="K47" s="52">
        <f>IF(ISBLANK($B47),0,VLOOKUP($B47,Listen!$A$2:$C$44,2,FALSE))</f>
        <v>0</v>
      </c>
      <c r="L47" s="52">
        <f>IF(ISBLANK($B47),0,VLOOKUP($B47,Listen!$A$2:$C$44,3,FALSE))</f>
        <v>0</v>
      </c>
      <c r="M47" s="45">
        <f t="shared" si="3"/>
        <v>0</v>
      </c>
      <c r="N47" s="45">
        <f t="shared" si="38"/>
        <v>0</v>
      </c>
      <c r="O47" s="45">
        <f t="shared" si="39"/>
        <v>0</v>
      </c>
      <c r="P47" s="45">
        <f t="shared" ref="P47" si="90">O47</f>
        <v>0</v>
      </c>
      <c r="Q47" s="45">
        <f t="shared" si="72"/>
        <v>0</v>
      </c>
      <c r="R47" s="45">
        <f t="shared" si="5"/>
        <v>0</v>
      </c>
      <c r="S47" s="45">
        <f t="shared" si="6"/>
        <v>0</v>
      </c>
      <c r="T47" s="51">
        <f t="shared" si="7"/>
        <v>0</v>
      </c>
      <c r="U47" s="51">
        <f>IFERROR(IF(C47=A_Stammdaten!$B$9,$J47-$V47,HLOOKUP(A_Stammdaten!$B$9-1,$W$5:$AC$305,ROW(C47)-4,FALSE)-$V47),"")</f>
        <v>0</v>
      </c>
      <c r="V47" s="51">
        <f>HLOOKUP(A_Stammdaten!$B$9,$W$5:$AC$305,ROW(C47)-4,FALSE)</f>
        <v>0</v>
      </c>
      <c r="W47" s="51">
        <f t="shared" si="8"/>
        <v>0</v>
      </c>
      <c r="X47" s="51">
        <f t="shared" ref="X47:AC47" si="91">IFERROR(IF(OR($C47=0,$J47=0,N47-(X$5-$C47)=0),0,IF($C47&lt;X$5,W47-W47/(N47-(X$5-$C47)),IF($C47=X$5,$J47-$J47/N47,0))),"")</f>
        <v>0</v>
      </c>
      <c r="Y47" s="51">
        <f t="shared" si="91"/>
        <v>0</v>
      </c>
      <c r="Z47" s="51">
        <f t="shared" si="91"/>
        <v>0</v>
      </c>
      <c r="AA47" s="51">
        <f t="shared" si="91"/>
        <v>0</v>
      </c>
      <c r="AB47" s="51">
        <f t="shared" si="91"/>
        <v>0</v>
      </c>
      <c r="AC47" s="51">
        <f t="shared" si="91"/>
        <v>0</v>
      </c>
    </row>
    <row r="48" spans="1:29" s="13" customFormat="1" x14ac:dyDescent="0.25">
      <c r="A48" s="144"/>
      <c r="B48" s="40"/>
      <c r="C48" s="108"/>
      <c r="D48" s="42"/>
      <c r="E48" s="42"/>
      <c r="F48" s="42"/>
      <c r="G48" s="42"/>
      <c r="H48" s="42"/>
      <c r="I48" s="42"/>
      <c r="J48" s="53">
        <f t="shared" si="2"/>
        <v>0</v>
      </c>
      <c r="K48" s="52">
        <f>IF(ISBLANK($B48),0,VLOOKUP($B48,Listen!$A$2:$C$44,2,FALSE))</f>
        <v>0</v>
      </c>
      <c r="L48" s="52">
        <f>IF(ISBLANK($B48),0,VLOOKUP($B48,Listen!$A$2:$C$44,3,FALSE))</f>
        <v>0</v>
      </c>
      <c r="M48" s="45">
        <f t="shared" si="3"/>
        <v>0</v>
      </c>
      <c r="N48" s="45">
        <f t="shared" si="38"/>
        <v>0</v>
      </c>
      <c r="O48" s="45">
        <f t="shared" si="39"/>
        <v>0</v>
      </c>
      <c r="P48" s="45">
        <f t="shared" ref="P48" si="92">O48</f>
        <v>0</v>
      </c>
      <c r="Q48" s="45">
        <f t="shared" si="72"/>
        <v>0</v>
      </c>
      <c r="R48" s="45">
        <f t="shared" si="5"/>
        <v>0</v>
      </c>
      <c r="S48" s="45">
        <f t="shared" si="6"/>
        <v>0</v>
      </c>
      <c r="T48" s="51">
        <f t="shared" si="7"/>
        <v>0</v>
      </c>
      <c r="U48" s="51">
        <f>IFERROR(IF(C48=A_Stammdaten!$B$9,$J48-$V48,HLOOKUP(A_Stammdaten!$B$9-1,$W$5:$AC$305,ROW(C48)-4,FALSE)-$V48),"")</f>
        <v>0</v>
      </c>
      <c r="V48" s="51">
        <f>HLOOKUP(A_Stammdaten!$B$9,$W$5:$AC$305,ROW(C48)-4,FALSE)</f>
        <v>0</v>
      </c>
      <c r="W48" s="51">
        <f t="shared" si="8"/>
        <v>0</v>
      </c>
      <c r="X48" s="51">
        <f t="shared" ref="X48:AC48" si="93">IFERROR(IF(OR($C48=0,$J48=0,N48-(X$5-$C48)=0),0,IF($C48&lt;X$5,W48-W48/(N48-(X$5-$C48)),IF($C48=X$5,$J48-$J48/N48,0))),"")</f>
        <v>0</v>
      </c>
      <c r="Y48" s="51">
        <f t="shared" si="93"/>
        <v>0</v>
      </c>
      <c r="Z48" s="51">
        <f t="shared" si="93"/>
        <v>0</v>
      </c>
      <c r="AA48" s="51">
        <f t="shared" si="93"/>
        <v>0</v>
      </c>
      <c r="AB48" s="51">
        <f t="shared" si="93"/>
        <v>0</v>
      </c>
      <c r="AC48" s="51">
        <f t="shared" si="93"/>
        <v>0</v>
      </c>
    </row>
    <row r="49" spans="1:29" s="13" customFormat="1" x14ac:dyDescent="0.25">
      <c r="A49" s="144"/>
      <c r="B49" s="40"/>
      <c r="C49" s="108"/>
      <c r="D49" s="42"/>
      <c r="E49" s="42"/>
      <c r="F49" s="42"/>
      <c r="G49" s="42"/>
      <c r="H49" s="42"/>
      <c r="I49" s="42"/>
      <c r="J49" s="53">
        <f t="shared" si="2"/>
        <v>0</v>
      </c>
      <c r="K49" s="52">
        <f>IF(ISBLANK($B49),0,VLOOKUP($B49,Listen!$A$2:$C$44,2,FALSE))</f>
        <v>0</v>
      </c>
      <c r="L49" s="52">
        <f>IF(ISBLANK($B49),0,VLOOKUP($B49,Listen!$A$2:$C$44,3,FALSE))</f>
        <v>0</v>
      </c>
      <c r="M49" s="45">
        <f t="shared" si="3"/>
        <v>0</v>
      </c>
      <c r="N49" s="45">
        <f t="shared" si="38"/>
        <v>0</v>
      </c>
      <c r="O49" s="45">
        <f t="shared" si="39"/>
        <v>0</v>
      </c>
      <c r="P49" s="45">
        <f t="shared" ref="P49" si="94">O49</f>
        <v>0</v>
      </c>
      <c r="Q49" s="45">
        <f t="shared" si="72"/>
        <v>0</v>
      </c>
      <c r="R49" s="45">
        <f t="shared" si="5"/>
        <v>0</v>
      </c>
      <c r="S49" s="45">
        <f t="shared" si="6"/>
        <v>0</v>
      </c>
      <c r="T49" s="51">
        <f t="shared" si="7"/>
        <v>0</v>
      </c>
      <c r="U49" s="51">
        <f>IFERROR(IF(C49=A_Stammdaten!$B$9,$J49-$V49,HLOOKUP(A_Stammdaten!$B$9-1,$W$5:$AC$305,ROW(C49)-4,FALSE)-$V49),"")</f>
        <v>0</v>
      </c>
      <c r="V49" s="51">
        <f>HLOOKUP(A_Stammdaten!$B$9,$W$5:$AC$305,ROW(C49)-4,FALSE)</f>
        <v>0</v>
      </c>
      <c r="W49" s="51">
        <f t="shared" si="8"/>
        <v>0</v>
      </c>
      <c r="X49" s="51">
        <f t="shared" ref="X49:AC49" si="95">IFERROR(IF(OR($C49=0,$J49=0,N49-(X$5-$C49)=0),0,IF($C49&lt;X$5,W49-W49/(N49-(X$5-$C49)),IF($C49=X$5,$J49-$J49/N49,0))),"")</f>
        <v>0</v>
      </c>
      <c r="Y49" s="51">
        <f t="shared" si="95"/>
        <v>0</v>
      </c>
      <c r="Z49" s="51">
        <f t="shared" si="95"/>
        <v>0</v>
      </c>
      <c r="AA49" s="51">
        <f t="shared" si="95"/>
        <v>0</v>
      </c>
      <c r="AB49" s="51">
        <f t="shared" si="95"/>
        <v>0</v>
      </c>
      <c r="AC49" s="51">
        <f t="shared" si="95"/>
        <v>0</v>
      </c>
    </row>
    <row r="50" spans="1:29" s="13" customFormat="1" x14ac:dyDescent="0.25">
      <c r="A50" s="144"/>
      <c r="B50" s="40"/>
      <c r="C50" s="108"/>
      <c r="D50" s="42"/>
      <c r="E50" s="42"/>
      <c r="F50" s="42"/>
      <c r="G50" s="42"/>
      <c r="H50" s="42"/>
      <c r="I50" s="42"/>
      <c r="J50" s="53">
        <f t="shared" si="2"/>
        <v>0</v>
      </c>
      <c r="K50" s="52">
        <f>IF(ISBLANK($B50),0,VLOOKUP($B50,Listen!$A$2:$C$44,2,FALSE))</f>
        <v>0</v>
      </c>
      <c r="L50" s="52">
        <f>IF(ISBLANK($B50),0,VLOOKUP($B50,Listen!$A$2:$C$44,3,FALSE))</f>
        <v>0</v>
      </c>
      <c r="M50" s="45">
        <f t="shared" si="3"/>
        <v>0</v>
      </c>
      <c r="N50" s="45">
        <f t="shared" si="38"/>
        <v>0</v>
      </c>
      <c r="O50" s="45">
        <f t="shared" si="39"/>
        <v>0</v>
      </c>
      <c r="P50" s="45">
        <f t="shared" ref="P50" si="96">O50</f>
        <v>0</v>
      </c>
      <c r="Q50" s="45">
        <f t="shared" si="72"/>
        <v>0</v>
      </c>
      <c r="R50" s="45">
        <f t="shared" si="5"/>
        <v>0</v>
      </c>
      <c r="S50" s="45">
        <f t="shared" si="6"/>
        <v>0</v>
      </c>
      <c r="T50" s="51">
        <f t="shared" si="7"/>
        <v>0</v>
      </c>
      <c r="U50" s="51">
        <f>IFERROR(IF(C50=A_Stammdaten!$B$9,$J50-$V50,HLOOKUP(A_Stammdaten!$B$9-1,$W$5:$AC$305,ROW(C50)-4,FALSE)-$V50),"")</f>
        <v>0</v>
      </c>
      <c r="V50" s="51">
        <f>HLOOKUP(A_Stammdaten!$B$9,$W$5:$AC$305,ROW(C50)-4,FALSE)</f>
        <v>0</v>
      </c>
      <c r="W50" s="51">
        <f t="shared" si="8"/>
        <v>0</v>
      </c>
      <c r="X50" s="51">
        <f t="shared" ref="X50:AC50" si="97">IFERROR(IF(OR($C50=0,$J50=0,N50-(X$5-$C50)=0),0,IF($C50&lt;X$5,W50-W50/(N50-(X$5-$C50)),IF($C50=X$5,$J50-$J50/N50,0))),"")</f>
        <v>0</v>
      </c>
      <c r="Y50" s="51">
        <f t="shared" si="97"/>
        <v>0</v>
      </c>
      <c r="Z50" s="51">
        <f t="shared" si="97"/>
        <v>0</v>
      </c>
      <c r="AA50" s="51">
        <f t="shared" si="97"/>
        <v>0</v>
      </c>
      <c r="AB50" s="51">
        <f t="shared" si="97"/>
        <v>0</v>
      </c>
      <c r="AC50" s="51">
        <f t="shared" si="97"/>
        <v>0</v>
      </c>
    </row>
    <row r="51" spans="1:29" s="13" customFormat="1" x14ac:dyDescent="0.25">
      <c r="A51" s="144"/>
      <c r="B51" s="40"/>
      <c r="C51" s="108"/>
      <c r="D51" s="42"/>
      <c r="E51" s="42"/>
      <c r="F51" s="42"/>
      <c r="G51" s="42"/>
      <c r="H51" s="42"/>
      <c r="I51" s="42"/>
      <c r="J51" s="53">
        <f t="shared" si="2"/>
        <v>0</v>
      </c>
      <c r="K51" s="52">
        <f>IF(ISBLANK($B51),0,VLOOKUP($B51,Listen!$A$2:$C$44,2,FALSE))</f>
        <v>0</v>
      </c>
      <c r="L51" s="52">
        <f>IF(ISBLANK($B51),0,VLOOKUP($B51,Listen!$A$2:$C$44,3,FALSE))</f>
        <v>0</v>
      </c>
      <c r="M51" s="45">
        <f t="shared" si="3"/>
        <v>0</v>
      </c>
      <c r="N51" s="45">
        <f t="shared" si="38"/>
        <v>0</v>
      </c>
      <c r="O51" s="45">
        <f t="shared" si="39"/>
        <v>0</v>
      </c>
      <c r="P51" s="45">
        <f t="shared" ref="P51" si="98">O51</f>
        <v>0</v>
      </c>
      <c r="Q51" s="45">
        <f t="shared" si="72"/>
        <v>0</v>
      </c>
      <c r="R51" s="45">
        <f t="shared" si="5"/>
        <v>0</v>
      </c>
      <c r="S51" s="45">
        <f t="shared" si="6"/>
        <v>0</v>
      </c>
      <c r="T51" s="51">
        <f t="shared" si="7"/>
        <v>0</v>
      </c>
      <c r="U51" s="51">
        <f>IFERROR(IF(C51=A_Stammdaten!$B$9,$J51-$V51,HLOOKUP(A_Stammdaten!$B$9-1,$W$5:$AC$305,ROW(C51)-4,FALSE)-$V51),"")</f>
        <v>0</v>
      </c>
      <c r="V51" s="51">
        <f>HLOOKUP(A_Stammdaten!$B$9,$W$5:$AC$305,ROW(C51)-4,FALSE)</f>
        <v>0</v>
      </c>
      <c r="W51" s="51">
        <f t="shared" si="8"/>
        <v>0</v>
      </c>
      <c r="X51" s="51">
        <f t="shared" ref="X51:AC51" si="99">IFERROR(IF(OR($C51=0,$J51=0,N51-(X$5-$C51)=0),0,IF($C51&lt;X$5,W51-W51/(N51-(X$5-$C51)),IF($C51=X$5,$J51-$J51/N51,0))),"")</f>
        <v>0</v>
      </c>
      <c r="Y51" s="51">
        <f t="shared" si="99"/>
        <v>0</v>
      </c>
      <c r="Z51" s="51">
        <f t="shared" si="99"/>
        <v>0</v>
      </c>
      <c r="AA51" s="51">
        <f t="shared" si="99"/>
        <v>0</v>
      </c>
      <c r="AB51" s="51">
        <f t="shared" si="99"/>
        <v>0</v>
      </c>
      <c r="AC51" s="51">
        <f t="shared" si="99"/>
        <v>0</v>
      </c>
    </row>
    <row r="52" spans="1:29" s="13" customFormat="1" x14ac:dyDescent="0.25">
      <c r="A52" s="144"/>
      <c r="B52" s="40"/>
      <c r="C52" s="108"/>
      <c r="D52" s="42"/>
      <c r="E52" s="42"/>
      <c r="F52" s="42"/>
      <c r="G52" s="42"/>
      <c r="H52" s="42"/>
      <c r="I52" s="42"/>
      <c r="J52" s="53">
        <f t="shared" si="2"/>
        <v>0</v>
      </c>
      <c r="K52" s="52">
        <f>IF(ISBLANK($B52),0,VLOOKUP($B52,Listen!$A$2:$C$44,2,FALSE))</f>
        <v>0</v>
      </c>
      <c r="L52" s="52">
        <f>IF(ISBLANK($B52),0,VLOOKUP($B52,Listen!$A$2:$C$44,3,FALSE))</f>
        <v>0</v>
      </c>
      <c r="M52" s="45">
        <f t="shared" si="3"/>
        <v>0</v>
      </c>
      <c r="N52" s="45">
        <f t="shared" si="38"/>
        <v>0</v>
      </c>
      <c r="O52" s="45">
        <f t="shared" si="39"/>
        <v>0</v>
      </c>
      <c r="P52" s="45">
        <f t="shared" ref="P52" si="100">O52</f>
        <v>0</v>
      </c>
      <c r="Q52" s="45">
        <f t="shared" si="72"/>
        <v>0</v>
      </c>
      <c r="R52" s="45">
        <f t="shared" si="5"/>
        <v>0</v>
      </c>
      <c r="S52" s="45">
        <f t="shared" si="6"/>
        <v>0</v>
      </c>
      <c r="T52" s="51">
        <f t="shared" si="7"/>
        <v>0</v>
      </c>
      <c r="U52" s="51">
        <f>IFERROR(IF(C52=A_Stammdaten!$B$9,$J52-$V52,HLOOKUP(A_Stammdaten!$B$9-1,$W$5:$AC$305,ROW(C52)-4,FALSE)-$V52),"")</f>
        <v>0</v>
      </c>
      <c r="V52" s="51">
        <f>HLOOKUP(A_Stammdaten!$B$9,$W$5:$AC$305,ROW(C52)-4,FALSE)</f>
        <v>0</v>
      </c>
      <c r="W52" s="51">
        <f t="shared" si="8"/>
        <v>0</v>
      </c>
      <c r="X52" s="51">
        <f t="shared" ref="X52:AC52" si="101">IFERROR(IF(OR($C52=0,$J52=0,N52-(X$5-$C52)=0),0,IF($C52&lt;X$5,W52-W52/(N52-(X$5-$C52)),IF($C52=X$5,$J52-$J52/N52,0))),"")</f>
        <v>0</v>
      </c>
      <c r="Y52" s="51">
        <f t="shared" si="101"/>
        <v>0</v>
      </c>
      <c r="Z52" s="51">
        <f t="shared" si="101"/>
        <v>0</v>
      </c>
      <c r="AA52" s="51">
        <f t="shared" si="101"/>
        <v>0</v>
      </c>
      <c r="AB52" s="51">
        <f t="shared" si="101"/>
        <v>0</v>
      </c>
      <c r="AC52" s="51">
        <f t="shared" si="101"/>
        <v>0</v>
      </c>
    </row>
    <row r="53" spans="1:29" s="13" customFormat="1" x14ac:dyDescent="0.25">
      <c r="A53" s="144"/>
      <c r="B53" s="40"/>
      <c r="C53" s="108"/>
      <c r="D53" s="42"/>
      <c r="E53" s="42"/>
      <c r="F53" s="42"/>
      <c r="G53" s="42"/>
      <c r="H53" s="42"/>
      <c r="I53" s="42"/>
      <c r="J53" s="53">
        <f t="shared" si="2"/>
        <v>0</v>
      </c>
      <c r="K53" s="52">
        <f>IF(ISBLANK($B53),0,VLOOKUP($B53,Listen!$A$2:$C$44,2,FALSE))</f>
        <v>0</v>
      </c>
      <c r="L53" s="52">
        <f>IF(ISBLANK($B53),0,VLOOKUP($B53,Listen!$A$2:$C$44,3,FALSE))</f>
        <v>0</v>
      </c>
      <c r="M53" s="45">
        <f t="shared" si="3"/>
        <v>0</v>
      </c>
      <c r="N53" s="45">
        <f t="shared" si="38"/>
        <v>0</v>
      </c>
      <c r="O53" s="45">
        <f t="shared" si="39"/>
        <v>0</v>
      </c>
      <c r="P53" s="45">
        <f t="shared" ref="P53" si="102">O53</f>
        <v>0</v>
      </c>
      <c r="Q53" s="45">
        <f t="shared" si="72"/>
        <v>0</v>
      </c>
      <c r="R53" s="45">
        <f t="shared" si="5"/>
        <v>0</v>
      </c>
      <c r="S53" s="45">
        <f t="shared" si="6"/>
        <v>0</v>
      </c>
      <c r="T53" s="51">
        <f t="shared" si="7"/>
        <v>0</v>
      </c>
      <c r="U53" s="51">
        <f>IFERROR(IF(C53=A_Stammdaten!$B$9,$J53-$V53,HLOOKUP(A_Stammdaten!$B$9-1,$W$5:$AC$305,ROW(C53)-4,FALSE)-$V53),"")</f>
        <v>0</v>
      </c>
      <c r="V53" s="51">
        <f>HLOOKUP(A_Stammdaten!$B$9,$W$5:$AC$305,ROW(C53)-4,FALSE)</f>
        <v>0</v>
      </c>
      <c r="W53" s="51">
        <f t="shared" si="8"/>
        <v>0</v>
      </c>
      <c r="X53" s="51">
        <f t="shared" ref="X53:AC53" si="103">IFERROR(IF(OR($C53=0,$J53=0,N53-(X$5-$C53)=0),0,IF($C53&lt;X$5,W53-W53/(N53-(X$5-$C53)),IF($C53=X$5,$J53-$J53/N53,0))),"")</f>
        <v>0</v>
      </c>
      <c r="Y53" s="51">
        <f t="shared" si="103"/>
        <v>0</v>
      </c>
      <c r="Z53" s="51">
        <f t="shared" si="103"/>
        <v>0</v>
      </c>
      <c r="AA53" s="51">
        <f t="shared" si="103"/>
        <v>0</v>
      </c>
      <c r="AB53" s="51">
        <f t="shared" si="103"/>
        <v>0</v>
      </c>
      <c r="AC53" s="51">
        <f t="shared" si="103"/>
        <v>0</v>
      </c>
    </row>
    <row r="54" spans="1:29" s="13" customFormat="1" x14ac:dyDescent="0.25">
      <c r="A54" s="144"/>
      <c r="B54" s="40"/>
      <c r="C54" s="108"/>
      <c r="D54" s="42"/>
      <c r="E54" s="42"/>
      <c r="F54" s="42"/>
      <c r="G54" s="42"/>
      <c r="H54" s="42"/>
      <c r="I54" s="42"/>
      <c r="J54" s="53">
        <f t="shared" si="2"/>
        <v>0</v>
      </c>
      <c r="K54" s="52">
        <f>IF(ISBLANK($B54),0,VLOOKUP($B54,Listen!$A$2:$C$44,2,FALSE))</f>
        <v>0</v>
      </c>
      <c r="L54" s="52">
        <f>IF(ISBLANK($B54),0,VLOOKUP($B54,Listen!$A$2:$C$44,3,FALSE))</f>
        <v>0</v>
      </c>
      <c r="M54" s="45">
        <f t="shared" si="3"/>
        <v>0</v>
      </c>
      <c r="N54" s="45">
        <f t="shared" si="38"/>
        <v>0</v>
      </c>
      <c r="O54" s="45">
        <f t="shared" si="39"/>
        <v>0</v>
      </c>
      <c r="P54" s="45">
        <f t="shared" ref="P54:Q69" si="104">O54</f>
        <v>0</v>
      </c>
      <c r="Q54" s="45">
        <f t="shared" si="104"/>
        <v>0</v>
      </c>
      <c r="R54" s="45">
        <f t="shared" si="5"/>
        <v>0</v>
      </c>
      <c r="S54" s="45">
        <f t="shared" si="6"/>
        <v>0</v>
      </c>
      <c r="T54" s="51">
        <f t="shared" si="7"/>
        <v>0</v>
      </c>
      <c r="U54" s="51">
        <f>IFERROR(IF(C54=A_Stammdaten!$B$9,$J54-$V54,HLOOKUP(A_Stammdaten!$B$9-1,$W$5:$AC$305,ROW(C54)-4,FALSE)-$V54),"")</f>
        <v>0</v>
      </c>
      <c r="V54" s="51">
        <f>HLOOKUP(A_Stammdaten!$B$9,$W$5:$AC$305,ROW(C54)-4,FALSE)</f>
        <v>0</v>
      </c>
      <c r="W54" s="51">
        <f t="shared" si="8"/>
        <v>0</v>
      </c>
      <c r="X54" s="51">
        <f t="shared" ref="X54:AC54" si="105">IFERROR(IF(OR($C54=0,$J54=0,N54-(X$5-$C54)=0),0,IF($C54&lt;X$5,W54-W54/(N54-(X$5-$C54)),IF($C54=X$5,$J54-$J54/N54,0))),"")</f>
        <v>0</v>
      </c>
      <c r="Y54" s="51">
        <f t="shared" si="105"/>
        <v>0</v>
      </c>
      <c r="Z54" s="51">
        <f t="shared" si="105"/>
        <v>0</v>
      </c>
      <c r="AA54" s="51">
        <f t="shared" si="105"/>
        <v>0</v>
      </c>
      <c r="AB54" s="51">
        <f t="shared" si="105"/>
        <v>0</v>
      </c>
      <c r="AC54" s="51">
        <f t="shared" si="105"/>
        <v>0</v>
      </c>
    </row>
    <row r="55" spans="1:29" s="13" customFormat="1" x14ac:dyDescent="0.25">
      <c r="A55" s="144"/>
      <c r="B55" s="40"/>
      <c r="C55" s="108"/>
      <c r="D55" s="42"/>
      <c r="E55" s="42"/>
      <c r="F55" s="42"/>
      <c r="G55" s="42"/>
      <c r="H55" s="42"/>
      <c r="I55" s="42"/>
      <c r="J55" s="53">
        <f t="shared" si="2"/>
        <v>0</v>
      </c>
      <c r="K55" s="52">
        <f>IF(ISBLANK($B55),0,VLOOKUP($B55,Listen!$A$2:$C$44,2,FALSE))</f>
        <v>0</v>
      </c>
      <c r="L55" s="52">
        <f>IF(ISBLANK($B55),0,VLOOKUP($B55,Listen!$A$2:$C$44,3,FALSE))</f>
        <v>0</v>
      </c>
      <c r="M55" s="45">
        <f t="shared" si="3"/>
        <v>0</v>
      </c>
      <c r="N55" s="45">
        <f t="shared" si="38"/>
        <v>0</v>
      </c>
      <c r="O55" s="45">
        <f t="shared" si="39"/>
        <v>0</v>
      </c>
      <c r="P55" s="45">
        <f t="shared" ref="P55" si="106">O55</f>
        <v>0</v>
      </c>
      <c r="Q55" s="45">
        <f t="shared" si="104"/>
        <v>0</v>
      </c>
      <c r="R55" s="45">
        <f t="shared" si="5"/>
        <v>0</v>
      </c>
      <c r="S55" s="45">
        <f t="shared" si="6"/>
        <v>0</v>
      </c>
      <c r="T55" s="51">
        <f t="shared" si="7"/>
        <v>0</v>
      </c>
      <c r="U55" s="51">
        <f>IFERROR(IF(C55=A_Stammdaten!$B$9,$J55-$V55,HLOOKUP(A_Stammdaten!$B$9-1,$W$5:$AC$305,ROW(C55)-4,FALSE)-$V55),"")</f>
        <v>0</v>
      </c>
      <c r="V55" s="51">
        <f>HLOOKUP(A_Stammdaten!$B$9,$W$5:$AC$305,ROW(C55)-4,FALSE)</f>
        <v>0</v>
      </c>
      <c r="W55" s="51">
        <f t="shared" si="8"/>
        <v>0</v>
      </c>
      <c r="X55" s="51">
        <f t="shared" ref="X55:AC55" si="107">IFERROR(IF(OR($C55=0,$J55=0,N55-(X$5-$C55)=0),0,IF($C55&lt;X$5,W55-W55/(N55-(X$5-$C55)),IF($C55=X$5,$J55-$J55/N55,0))),"")</f>
        <v>0</v>
      </c>
      <c r="Y55" s="51">
        <f t="shared" si="107"/>
        <v>0</v>
      </c>
      <c r="Z55" s="51">
        <f t="shared" si="107"/>
        <v>0</v>
      </c>
      <c r="AA55" s="51">
        <f t="shared" si="107"/>
        <v>0</v>
      </c>
      <c r="AB55" s="51">
        <f t="shared" si="107"/>
        <v>0</v>
      </c>
      <c r="AC55" s="51">
        <f t="shared" si="107"/>
        <v>0</v>
      </c>
    </row>
    <row r="56" spans="1:29" s="13" customFormat="1" x14ac:dyDescent="0.25">
      <c r="A56" s="144"/>
      <c r="B56" s="40"/>
      <c r="C56" s="108"/>
      <c r="D56" s="42"/>
      <c r="E56" s="42"/>
      <c r="F56" s="42"/>
      <c r="G56" s="42"/>
      <c r="H56" s="42"/>
      <c r="I56" s="42"/>
      <c r="J56" s="53">
        <f t="shared" si="2"/>
        <v>0</v>
      </c>
      <c r="K56" s="52">
        <f>IF(ISBLANK($B56),0,VLOOKUP($B56,Listen!$A$2:$C$44,2,FALSE))</f>
        <v>0</v>
      </c>
      <c r="L56" s="52">
        <f>IF(ISBLANK($B56),0,VLOOKUP($B56,Listen!$A$2:$C$44,3,FALSE))</f>
        <v>0</v>
      </c>
      <c r="M56" s="45">
        <f t="shared" si="3"/>
        <v>0</v>
      </c>
      <c r="N56" s="45">
        <f t="shared" si="38"/>
        <v>0</v>
      </c>
      <c r="O56" s="45">
        <f t="shared" si="39"/>
        <v>0</v>
      </c>
      <c r="P56" s="45">
        <f t="shared" ref="P56" si="108">O56</f>
        <v>0</v>
      </c>
      <c r="Q56" s="45">
        <f t="shared" si="104"/>
        <v>0</v>
      </c>
      <c r="R56" s="45">
        <f t="shared" si="5"/>
        <v>0</v>
      </c>
      <c r="S56" s="45">
        <f t="shared" si="6"/>
        <v>0</v>
      </c>
      <c r="T56" s="51">
        <f t="shared" si="7"/>
        <v>0</v>
      </c>
      <c r="U56" s="51">
        <f>IFERROR(IF(C56=A_Stammdaten!$B$9,$J56-$V56,HLOOKUP(A_Stammdaten!$B$9-1,$W$5:$AC$305,ROW(C56)-4,FALSE)-$V56),"")</f>
        <v>0</v>
      </c>
      <c r="V56" s="51">
        <f>HLOOKUP(A_Stammdaten!$B$9,$W$5:$AC$305,ROW(C56)-4,FALSE)</f>
        <v>0</v>
      </c>
      <c r="W56" s="51">
        <f t="shared" si="8"/>
        <v>0</v>
      </c>
      <c r="X56" s="51">
        <f t="shared" ref="X56:AC56" si="109">IFERROR(IF(OR($C56=0,$J56=0,N56-(X$5-$C56)=0),0,IF($C56&lt;X$5,W56-W56/(N56-(X$5-$C56)),IF($C56=X$5,$J56-$J56/N56,0))),"")</f>
        <v>0</v>
      </c>
      <c r="Y56" s="51">
        <f t="shared" si="109"/>
        <v>0</v>
      </c>
      <c r="Z56" s="51">
        <f t="shared" si="109"/>
        <v>0</v>
      </c>
      <c r="AA56" s="51">
        <f t="shared" si="109"/>
        <v>0</v>
      </c>
      <c r="AB56" s="51">
        <f t="shared" si="109"/>
        <v>0</v>
      </c>
      <c r="AC56" s="51">
        <f t="shared" si="109"/>
        <v>0</v>
      </c>
    </row>
    <row r="57" spans="1:29" s="13" customFormat="1" x14ac:dyDescent="0.25">
      <c r="A57" s="144"/>
      <c r="B57" s="40"/>
      <c r="C57" s="108"/>
      <c r="D57" s="42"/>
      <c r="E57" s="42"/>
      <c r="F57" s="42"/>
      <c r="G57" s="42"/>
      <c r="H57" s="42"/>
      <c r="I57" s="42"/>
      <c r="J57" s="53">
        <f t="shared" si="2"/>
        <v>0</v>
      </c>
      <c r="K57" s="52">
        <f>IF(ISBLANK($B57),0,VLOOKUP($B57,Listen!$A$2:$C$44,2,FALSE))</f>
        <v>0</v>
      </c>
      <c r="L57" s="52">
        <f>IF(ISBLANK($B57),0,VLOOKUP($B57,Listen!$A$2:$C$44,3,FALSE))</f>
        <v>0</v>
      </c>
      <c r="M57" s="45">
        <f t="shared" si="3"/>
        <v>0</v>
      </c>
      <c r="N57" s="45">
        <f t="shared" si="38"/>
        <v>0</v>
      </c>
      <c r="O57" s="45">
        <f t="shared" si="39"/>
        <v>0</v>
      </c>
      <c r="P57" s="45">
        <f t="shared" ref="P57" si="110">O57</f>
        <v>0</v>
      </c>
      <c r="Q57" s="45">
        <f t="shared" si="104"/>
        <v>0</v>
      </c>
      <c r="R57" s="45">
        <f t="shared" si="5"/>
        <v>0</v>
      </c>
      <c r="S57" s="45">
        <f t="shared" si="6"/>
        <v>0</v>
      </c>
      <c r="T57" s="51">
        <f t="shared" si="7"/>
        <v>0</v>
      </c>
      <c r="U57" s="51">
        <f>IFERROR(IF(C57=A_Stammdaten!$B$9,$J57-$V57,HLOOKUP(A_Stammdaten!$B$9-1,$W$5:$AC$305,ROW(C57)-4,FALSE)-$V57),"")</f>
        <v>0</v>
      </c>
      <c r="V57" s="51">
        <f>HLOOKUP(A_Stammdaten!$B$9,$W$5:$AC$305,ROW(C57)-4,FALSE)</f>
        <v>0</v>
      </c>
      <c r="W57" s="51">
        <f t="shared" si="8"/>
        <v>0</v>
      </c>
      <c r="X57" s="51">
        <f t="shared" ref="X57:AC57" si="111">IFERROR(IF(OR($C57=0,$J57=0,N57-(X$5-$C57)=0),0,IF($C57&lt;X$5,W57-W57/(N57-(X$5-$C57)),IF($C57=X$5,$J57-$J57/N57,0))),"")</f>
        <v>0</v>
      </c>
      <c r="Y57" s="51">
        <f t="shared" si="111"/>
        <v>0</v>
      </c>
      <c r="Z57" s="51">
        <f t="shared" si="111"/>
        <v>0</v>
      </c>
      <c r="AA57" s="51">
        <f t="shared" si="111"/>
        <v>0</v>
      </c>
      <c r="AB57" s="51">
        <f t="shared" si="111"/>
        <v>0</v>
      </c>
      <c r="AC57" s="51">
        <f t="shared" si="111"/>
        <v>0</v>
      </c>
    </row>
    <row r="58" spans="1:29" s="13" customFormat="1" x14ac:dyDescent="0.25">
      <c r="A58" s="144"/>
      <c r="B58" s="40"/>
      <c r="C58" s="108"/>
      <c r="D58" s="42"/>
      <c r="E58" s="42"/>
      <c r="F58" s="42"/>
      <c r="G58" s="42"/>
      <c r="H58" s="42"/>
      <c r="I58" s="42"/>
      <c r="J58" s="53">
        <f t="shared" si="2"/>
        <v>0</v>
      </c>
      <c r="K58" s="52">
        <f>IF(ISBLANK($B58),0,VLOOKUP($B58,Listen!$A$2:$C$44,2,FALSE))</f>
        <v>0</v>
      </c>
      <c r="L58" s="52">
        <f>IF(ISBLANK($B58),0,VLOOKUP($B58,Listen!$A$2:$C$44,3,FALSE))</f>
        <v>0</v>
      </c>
      <c r="M58" s="45">
        <f t="shared" si="3"/>
        <v>0</v>
      </c>
      <c r="N58" s="45">
        <f t="shared" si="38"/>
        <v>0</v>
      </c>
      <c r="O58" s="45">
        <f t="shared" si="39"/>
        <v>0</v>
      </c>
      <c r="P58" s="45">
        <f t="shared" ref="P58" si="112">O58</f>
        <v>0</v>
      </c>
      <c r="Q58" s="45">
        <f t="shared" si="104"/>
        <v>0</v>
      </c>
      <c r="R58" s="45">
        <f t="shared" si="5"/>
        <v>0</v>
      </c>
      <c r="S58" s="45">
        <f t="shared" si="6"/>
        <v>0</v>
      </c>
      <c r="T58" s="51">
        <f t="shared" si="7"/>
        <v>0</v>
      </c>
      <c r="U58" s="51">
        <f>IFERROR(IF(C58=A_Stammdaten!$B$9,$J58-$V58,HLOOKUP(A_Stammdaten!$B$9-1,$W$5:$AC$305,ROW(C58)-4,FALSE)-$V58),"")</f>
        <v>0</v>
      </c>
      <c r="V58" s="51">
        <f>HLOOKUP(A_Stammdaten!$B$9,$W$5:$AC$305,ROW(C58)-4,FALSE)</f>
        <v>0</v>
      </c>
      <c r="W58" s="51">
        <f t="shared" si="8"/>
        <v>0</v>
      </c>
      <c r="X58" s="51">
        <f t="shared" ref="X58:AC58" si="113">IFERROR(IF(OR($C58=0,$J58=0,N58-(X$5-$C58)=0),0,IF($C58&lt;X$5,W58-W58/(N58-(X$5-$C58)),IF($C58=X$5,$J58-$J58/N58,0))),"")</f>
        <v>0</v>
      </c>
      <c r="Y58" s="51">
        <f t="shared" si="113"/>
        <v>0</v>
      </c>
      <c r="Z58" s="51">
        <f t="shared" si="113"/>
        <v>0</v>
      </c>
      <c r="AA58" s="51">
        <f t="shared" si="113"/>
        <v>0</v>
      </c>
      <c r="AB58" s="51">
        <f t="shared" si="113"/>
        <v>0</v>
      </c>
      <c r="AC58" s="51">
        <f t="shared" si="113"/>
        <v>0</v>
      </c>
    </row>
    <row r="59" spans="1:29" s="13" customFormat="1" x14ac:dyDescent="0.25">
      <c r="A59" s="144"/>
      <c r="B59" s="40"/>
      <c r="C59" s="108"/>
      <c r="D59" s="42"/>
      <c r="E59" s="42"/>
      <c r="F59" s="42"/>
      <c r="G59" s="42"/>
      <c r="H59" s="42"/>
      <c r="I59" s="42"/>
      <c r="J59" s="53">
        <f t="shared" si="2"/>
        <v>0</v>
      </c>
      <c r="K59" s="52">
        <f>IF(ISBLANK($B59),0,VLOOKUP($B59,Listen!$A$2:$C$44,2,FALSE))</f>
        <v>0</v>
      </c>
      <c r="L59" s="52">
        <f>IF(ISBLANK($B59),0,VLOOKUP($B59,Listen!$A$2:$C$44,3,FALSE))</f>
        <v>0</v>
      </c>
      <c r="M59" s="45">
        <f t="shared" si="3"/>
        <v>0</v>
      </c>
      <c r="N59" s="45">
        <f t="shared" si="38"/>
        <v>0</v>
      </c>
      <c r="O59" s="45">
        <f t="shared" si="39"/>
        <v>0</v>
      </c>
      <c r="P59" s="45">
        <f t="shared" ref="P59" si="114">O59</f>
        <v>0</v>
      </c>
      <c r="Q59" s="45">
        <f t="shared" si="104"/>
        <v>0</v>
      </c>
      <c r="R59" s="45">
        <f t="shared" si="5"/>
        <v>0</v>
      </c>
      <c r="S59" s="45">
        <f t="shared" si="6"/>
        <v>0</v>
      </c>
      <c r="T59" s="51">
        <f t="shared" si="7"/>
        <v>0</v>
      </c>
      <c r="U59" s="51">
        <f>IFERROR(IF(C59=A_Stammdaten!$B$9,$J59-$V59,HLOOKUP(A_Stammdaten!$B$9-1,$W$5:$AC$305,ROW(C59)-4,FALSE)-$V59),"")</f>
        <v>0</v>
      </c>
      <c r="V59" s="51">
        <f>HLOOKUP(A_Stammdaten!$B$9,$W$5:$AC$305,ROW(C59)-4,FALSE)</f>
        <v>0</v>
      </c>
      <c r="W59" s="51">
        <f t="shared" si="8"/>
        <v>0</v>
      </c>
      <c r="X59" s="51">
        <f t="shared" ref="X59:AC59" si="115">IFERROR(IF(OR($C59=0,$J59=0,N59-(X$5-$C59)=0),0,IF($C59&lt;X$5,W59-W59/(N59-(X$5-$C59)),IF($C59=X$5,$J59-$J59/N59,0))),"")</f>
        <v>0</v>
      </c>
      <c r="Y59" s="51">
        <f t="shared" si="115"/>
        <v>0</v>
      </c>
      <c r="Z59" s="51">
        <f t="shared" si="115"/>
        <v>0</v>
      </c>
      <c r="AA59" s="51">
        <f t="shared" si="115"/>
        <v>0</v>
      </c>
      <c r="AB59" s="51">
        <f t="shared" si="115"/>
        <v>0</v>
      </c>
      <c r="AC59" s="51">
        <f t="shared" si="115"/>
        <v>0</v>
      </c>
    </row>
    <row r="60" spans="1:29" s="13" customFormat="1" x14ac:dyDescent="0.25">
      <c r="A60" s="144"/>
      <c r="B60" s="40"/>
      <c r="C60" s="108"/>
      <c r="D60" s="42"/>
      <c r="E60" s="42"/>
      <c r="F60" s="42"/>
      <c r="G60" s="42"/>
      <c r="H60" s="42"/>
      <c r="I60" s="42"/>
      <c r="J60" s="53">
        <f t="shared" si="2"/>
        <v>0</v>
      </c>
      <c r="K60" s="52">
        <f>IF(ISBLANK($B60),0,VLOOKUP($B60,Listen!$A$2:$C$44,2,FALSE))</f>
        <v>0</v>
      </c>
      <c r="L60" s="52">
        <f>IF(ISBLANK($B60),0,VLOOKUP($B60,Listen!$A$2:$C$44,3,FALSE))</f>
        <v>0</v>
      </c>
      <c r="M60" s="45">
        <f t="shared" si="3"/>
        <v>0</v>
      </c>
      <c r="N60" s="45">
        <f t="shared" si="38"/>
        <v>0</v>
      </c>
      <c r="O60" s="45">
        <f t="shared" si="39"/>
        <v>0</v>
      </c>
      <c r="P60" s="45">
        <f t="shared" ref="P60" si="116">O60</f>
        <v>0</v>
      </c>
      <c r="Q60" s="45">
        <f t="shared" si="104"/>
        <v>0</v>
      </c>
      <c r="R60" s="45">
        <f t="shared" si="5"/>
        <v>0</v>
      </c>
      <c r="S60" s="45">
        <f t="shared" si="6"/>
        <v>0</v>
      </c>
      <c r="T60" s="51">
        <f t="shared" si="7"/>
        <v>0</v>
      </c>
      <c r="U60" s="51">
        <f>IFERROR(IF(C60=A_Stammdaten!$B$9,$J60-$V60,HLOOKUP(A_Stammdaten!$B$9-1,$W$5:$AC$305,ROW(C60)-4,FALSE)-$V60),"")</f>
        <v>0</v>
      </c>
      <c r="V60" s="51">
        <f>HLOOKUP(A_Stammdaten!$B$9,$W$5:$AC$305,ROW(C60)-4,FALSE)</f>
        <v>0</v>
      </c>
      <c r="W60" s="51">
        <f t="shared" si="8"/>
        <v>0</v>
      </c>
      <c r="X60" s="51">
        <f t="shared" ref="X60:AC60" si="117">IFERROR(IF(OR($C60=0,$J60=0,N60-(X$5-$C60)=0),0,IF($C60&lt;X$5,W60-W60/(N60-(X$5-$C60)),IF($C60=X$5,$J60-$J60/N60,0))),"")</f>
        <v>0</v>
      </c>
      <c r="Y60" s="51">
        <f t="shared" si="117"/>
        <v>0</v>
      </c>
      <c r="Z60" s="51">
        <f t="shared" si="117"/>
        <v>0</v>
      </c>
      <c r="AA60" s="51">
        <f t="shared" si="117"/>
        <v>0</v>
      </c>
      <c r="AB60" s="51">
        <f t="shared" si="117"/>
        <v>0</v>
      </c>
      <c r="AC60" s="51">
        <f t="shared" si="117"/>
        <v>0</v>
      </c>
    </row>
    <row r="61" spans="1:29" s="13" customFormat="1" x14ac:dyDescent="0.25">
      <c r="A61" s="144"/>
      <c r="B61" s="40"/>
      <c r="C61" s="108"/>
      <c r="D61" s="42"/>
      <c r="E61" s="42"/>
      <c r="F61" s="42"/>
      <c r="G61" s="42"/>
      <c r="H61" s="42"/>
      <c r="I61" s="42"/>
      <c r="J61" s="53">
        <f t="shared" si="2"/>
        <v>0</v>
      </c>
      <c r="K61" s="52">
        <f>IF(ISBLANK($B61),0,VLOOKUP($B61,Listen!$A$2:$C$44,2,FALSE))</f>
        <v>0</v>
      </c>
      <c r="L61" s="52">
        <f>IF(ISBLANK($B61),0,VLOOKUP($B61,Listen!$A$2:$C$44,3,FALSE))</f>
        <v>0</v>
      </c>
      <c r="M61" s="45">
        <f t="shared" si="3"/>
        <v>0</v>
      </c>
      <c r="N61" s="45">
        <f t="shared" si="38"/>
        <v>0</v>
      </c>
      <c r="O61" s="45">
        <f t="shared" si="39"/>
        <v>0</v>
      </c>
      <c r="P61" s="45">
        <f t="shared" ref="P61" si="118">O61</f>
        <v>0</v>
      </c>
      <c r="Q61" s="45">
        <f t="shared" si="104"/>
        <v>0</v>
      </c>
      <c r="R61" s="45">
        <f t="shared" si="5"/>
        <v>0</v>
      </c>
      <c r="S61" s="45">
        <f t="shared" si="6"/>
        <v>0</v>
      </c>
      <c r="T61" s="51">
        <f t="shared" si="7"/>
        <v>0</v>
      </c>
      <c r="U61" s="51">
        <f>IFERROR(IF(C61=A_Stammdaten!$B$9,$J61-$V61,HLOOKUP(A_Stammdaten!$B$9-1,$W$5:$AC$305,ROW(C61)-4,FALSE)-$V61),"")</f>
        <v>0</v>
      </c>
      <c r="V61" s="51">
        <f>HLOOKUP(A_Stammdaten!$B$9,$W$5:$AC$305,ROW(C61)-4,FALSE)</f>
        <v>0</v>
      </c>
      <c r="W61" s="51">
        <f t="shared" si="8"/>
        <v>0</v>
      </c>
      <c r="X61" s="51">
        <f t="shared" ref="X61:AC61" si="119">IFERROR(IF(OR($C61=0,$J61=0,N61-(X$5-$C61)=0),0,IF($C61&lt;X$5,W61-W61/(N61-(X$5-$C61)),IF($C61=X$5,$J61-$J61/N61,0))),"")</f>
        <v>0</v>
      </c>
      <c r="Y61" s="51">
        <f t="shared" si="119"/>
        <v>0</v>
      </c>
      <c r="Z61" s="51">
        <f t="shared" si="119"/>
        <v>0</v>
      </c>
      <c r="AA61" s="51">
        <f t="shared" si="119"/>
        <v>0</v>
      </c>
      <c r="AB61" s="51">
        <f t="shared" si="119"/>
        <v>0</v>
      </c>
      <c r="AC61" s="51">
        <f t="shared" si="119"/>
        <v>0</v>
      </c>
    </row>
    <row r="62" spans="1:29" s="13" customFormat="1" x14ac:dyDescent="0.25">
      <c r="A62" s="144"/>
      <c r="B62" s="40"/>
      <c r="C62" s="108"/>
      <c r="D62" s="42"/>
      <c r="E62" s="42"/>
      <c r="F62" s="42"/>
      <c r="G62" s="42"/>
      <c r="H62" s="42"/>
      <c r="I62" s="42"/>
      <c r="J62" s="53">
        <f t="shared" si="2"/>
        <v>0</v>
      </c>
      <c r="K62" s="52">
        <f>IF(ISBLANK($B62),0,VLOOKUP($B62,Listen!$A$2:$C$44,2,FALSE))</f>
        <v>0</v>
      </c>
      <c r="L62" s="52">
        <f>IF(ISBLANK($B62),0,VLOOKUP($B62,Listen!$A$2:$C$44,3,FALSE))</f>
        <v>0</v>
      </c>
      <c r="M62" s="45">
        <f t="shared" si="3"/>
        <v>0</v>
      </c>
      <c r="N62" s="45">
        <f t="shared" si="38"/>
        <v>0</v>
      </c>
      <c r="O62" s="45">
        <f t="shared" si="39"/>
        <v>0</v>
      </c>
      <c r="P62" s="45">
        <f t="shared" ref="P62" si="120">O62</f>
        <v>0</v>
      </c>
      <c r="Q62" s="45">
        <f t="shared" si="104"/>
        <v>0</v>
      </c>
      <c r="R62" s="45">
        <f t="shared" si="5"/>
        <v>0</v>
      </c>
      <c r="S62" s="45">
        <f t="shared" si="6"/>
        <v>0</v>
      </c>
      <c r="T62" s="51">
        <f t="shared" si="7"/>
        <v>0</v>
      </c>
      <c r="U62" s="51">
        <f>IFERROR(IF(C62=A_Stammdaten!$B$9,$J62-$V62,HLOOKUP(A_Stammdaten!$B$9-1,$W$5:$AC$305,ROW(C62)-4,FALSE)-$V62),"")</f>
        <v>0</v>
      </c>
      <c r="V62" s="51">
        <f>HLOOKUP(A_Stammdaten!$B$9,$W$5:$AC$305,ROW(C62)-4,FALSE)</f>
        <v>0</v>
      </c>
      <c r="W62" s="51">
        <f t="shared" si="8"/>
        <v>0</v>
      </c>
      <c r="X62" s="51">
        <f t="shared" ref="X62:AC62" si="121">IFERROR(IF(OR($C62=0,$J62=0,N62-(X$5-$C62)=0),0,IF($C62&lt;X$5,W62-W62/(N62-(X$5-$C62)),IF($C62=X$5,$J62-$J62/N62,0))),"")</f>
        <v>0</v>
      </c>
      <c r="Y62" s="51">
        <f t="shared" si="121"/>
        <v>0</v>
      </c>
      <c r="Z62" s="51">
        <f t="shared" si="121"/>
        <v>0</v>
      </c>
      <c r="AA62" s="51">
        <f t="shared" si="121"/>
        <v>0</v>
      </c>
      <c r="AB62" s="51">
        <f t="shared" si="121"/>
        <v>0</v>
      </c>
      <c r="AC62" s="51">
        <f t="shared" si="121"/>
        <v>0</v>
      </c>
    </row>
    <row r="63" spans="1:29" s="13" customFormat="1" x14ac:dyDescent="0.25">
      <c r="A63" s="144"/>
      <c r="B63" s="40"/>
      <c r="C63" s="108"/>
      <c r="D63" s="42"/>
      <c r="E63" s="42"/>
      <c r="F63" s="42"/>
      <c r="G63" s="42"/>
      <c r="H63" s="42"/>
      <c r="I63" s="42"/>
      <c r="J63" s="53">
        <f t="shared" si="2"/>
        <v>0</v>
      </c>
      <c r="K63" s="52">
        <f>IF(ISBLANK($B63),0,VLOOKUP($B63,Listen!$A$2:$C$44,2,FALSE))</f>
        <v>0</v>
      </c>
      <c r="L63" s="52">
        <f>IF(ISBLANK($B63),0,VLOOKUP($B63,Listen!$A$2:$C$44,3,FALSE))</f>
        <v>0</v>
      </c>
      <c r="M63" s="45">
        <f t="shared" si="3"/>
        <v>0</v>
      </c>
      <c r="N63" s="45">
        <f t="shared" si="38"/>
        <v>0</v>
      </c>
      <c r="O63" s="45">
        <f t="shared" si="39"/>
        <v>0</v>
      </c>
      <c r="P63" s="45">
        <f t="shared" ref="P63" si="122">O63</f>
        <v>0</v>
      </c>
      <c r="Q63" s="45">
        <f t="shared" si="104"/>
        <v>0</v>
      </c>
      <c r="R63" s="45">
        <f t="shared" si="5"/>
        <v>0</v>
      </c>
      <c r="S63" s="45">
        <f t="shared" si="6"/>
        <v>0</v>
      </c>
      <c r="T63" s="51">
        <f t="shared" si="7"/>
        <v>0</v>
      </c>
      <c r="U63" s="51">
        <f>IFERROR(IF(C63=A_Stammdaten!$B$9,$J63-$V63,HLOOKUP(A_Stammdaten!$B$9-1,$W$5:$AC$305,ROW(C63)-4,FALSE)-$V63),"")</f>
        <v>0</v>
      </c>
      <c r="V63" s="51">
        <f>HLOOKUP(A_Stammdaten!$B$9,$W$5:$AC$305,ROW(C63)-4,FALSE)</f>
        <v>0</v>
      </c>
      <c r="W63" s="51">
        <f t="shared" si="8"/>
        <v>0</v>
      </c>
      <c r="X63" s="51">
        <f t="shared" ref="X63:AC63" si="123">IFERROR(IF(OR($C63=0,$J63=0,N63-(X$5-$C63)=0),0,IF($C63&lt;X$5,W63-W63/(N63-(X$5-$C63)),IF($C63=X$5,$J63-$J63/N63,0))),"")</f>
        <v>0</v>
      </c>
      <c r="Y63" s="51">
        <f t="shared" si="123"/>
        <v>0</v>
      </c>
      <c r="Z63" s="51">
        <f t="shared" si="123"/>
        <v>0</v>
      </c>
      <c r="AA63" s="51">
        <f t="shared" si="123"/>
        <v>0</v>
      </c>
      <c r="AB63" s="51">
        <f t="shared" si="123"/>
        <v>0</v>
      </c>
      <c r="AC63" s="51">
        <f t="shared" si="123"/>
        <v>0</v>
      </c>
    </row>
    <row r="64" spans="1:29" s="13" customFormat="1" x14ac:dyDescent="0.25">
      <c r="A64" s="144"/>
      <c r="B64" s="40"/>
      <c r="C64" s="108"/>
      <c r="D64" s="42"/>
      <c r="E64" s="42"/>
      <c r="F64" s="42"/>
      <c r="G64" s="42"/>
      <c r="H64" s="42"/>
      <c r="I64" s="42"/>
      <c r="J64" s="53">
        <f t="shared" si="2"/>
        <v>0</v>
      </c>
      <c r="K64" s="52">
        <f>IF(ISBLANK($B64),0,VLOOKUP($B64,Listen!$A$2:$C$44,2,FALSE))</f>
        <v>0</v>
      </c>
      <c r="L64" s="52">
        <f>IF(ISBLANK($B64),0,VLOOKUP($B64,Listen!$A$2:$C$44,3,FALSE))</f>
        <v>0</v>
      </c>
      <c r="M64" s="45">
        <f t="shared" si="3"/>
        <v>0</v>
      </c>
      <c r="N64" s="45">
        <f t="shared" si="38"/>
        <v>0</v>
      </c>
      <c r="O64" s="45">
        <f t="shared" si="39"/>
        <v>0</v>
      </c>
      <c r="P64" s="45">
        <f t="shared" ref="P64" si="124">O64</f>
        <v>0</v>
      </c>
      <c r="Q64" s="45">
        <f t="shared" si="104"/>
        <v>0</v>
      </c>
      <c r="R64" s="45">
        <f t="shared" si="5"/>
        <v>0</v>
      </c>
      <c r="S64" s="45">
        <f t="shared" si="6"/>
        <v>0</v>
      </c>
      <c r="T64" s="51">
        <f t="shared" si="7"/>
        <v>0</v>
      </c>
      <c r="U64" s="51">
        <f>IFERROR(IF(C64=A_Stammdaten!$B$9,$J64-$V64,HLOOKUP(A_Stammdaten!$B$9-1,$W$5:$AC$305,ROW(C64)-4,FALSE)-$V64),"")</f>
        <v>0</v>
      </c>
      <c r="V64" s="51">
        <f>HLOOKUP(A_Stammdaten!$B$9,$W$5:$AC$305,ROW(C64)-4,FALSE)</f>
        <v>0</v>
      </c>
      <c r="W64" s="51">
        <f t="shared" si="8"/>
        <v>0</v>
      </c>
      <c r="X64" s="51">
        <f t="shared" ref="X64:AC64" si="125">IFERROR(IF(OR($C64=0,$J64=0,N64-(X$5-$C64)=0),0,IF($C64&lt;X$5,W64-W64/(N64-(X$5-$C64)),IF($C64=X$5,$J64-$J64/N64,0))),"")</f>
        <v>0</v>
      </c>
      <c r="Y64" s="51">
        <f t="shared" si="125"/>
        <v>0</v>
      </c>
      <c r="Z64" s="51">
        <f t="shared" si="125"/>
        <v>0</v>
      </c>
      <c r="AA64" s="51">
        <f t="shared" si="125"/>
        <v>0</v>
      </c>
      <c r="AB64" s="51">
        <f t="shared" si="125"/>
        <v>0</v>
      </c>
      <c r="AC64" s="51">
        <f t="shared" si="125"/>
        <v>0</v>
      </c>
    </row>
    <row r="65" spans="1:29" s="13" customFormat="1" x14ac:dyDescent="0.25">
      <c r="A65" s="144"/>
      <c r="B65" s="40"/>
      <c r="C65" s="108"/>
      <c r="D65" s="42"/>
      <c r="E65" s="42"/>
      <c r="F65" s="42"/>
      <c r="G65" s="42"/>
      <c r="H65" s="42"/>
      <c r="I65" s="42"/>
      <c r="J65" s="53">
        <f t="shared" si="2"/>
        <v>0</v>
      </c>
      <c r="K65" s="52">
        <f>IF(ISBLANK($B65),0,VLOOKUP($B65,Listen!$A$2:$C$44,2,FALSE))</f>
        <v>0</v>
      </c>
      <c r="L65" s="52">
        <f>IF(ISBLANK($B65),0,VLOOKUP($B65,Listen!$A$2:$C$44,3,FALSE))</f>
        <v>0</v>
      </c>
      <c r="M65" s="45">
        <f t="shared" si="3"/>
        <v>0</v>
      </c>
      <c r="N65" s="45">
        <f t="shared" si="38"/>
        <v>0</v>
      </c>
      <c r="O65" s="45">
        <f t="shared" si="39"/>
        <v>0</v>
      </c>
      <c r="P65" s="45">
        <f t="shared" ref="P65" si="126">O65</f>
        <v>0</v>
      </c>
      <c r="Q65" s="45">
        <f t="shared" si="104"/>
        <v>0</v>
      </c>
      <c r="R65" s="45">
        <f t="shared" si="5"/>
        <v>0</v>
      </c>
      <c r="S65" s="45">
        <f t="shared" si="6"/>
        <v>0</v>
      </c>
      <c r="T65" s="51">
        <f t="shared" si="7"/>
        <v>0</v>
      </c>
      <c r="U65" s="51">
        <f>IFERROR(IF(C65=A_Stammdaten!$B$9,$J65-$V65,HLOOKUP(A_Stammdaten!$B$9-1,$W$5:$AC$305,ROW(C65)-4,FALSE)-$V65),"")</f>
        <v>0</v>
      </c>
      <c r="V65" s="51">
        <f>HLOOKUP(A_Stammdaten!$B$9,$W$5:$AC$305,ROW(C65)-4,FALSE)</f>
        <v>0</v>
      </c>
      <c r="W65" s="51">
        <f t="shared" si="8"/>
        <v>0</v>
      </c>
      <c r="X65" s="51">
        <f t="shared" ref="X65:AC65" si="127">IFERROR(IF(OR($C65=0,$J65=0,N65-(X$5-$C65)=0),0,IF($C65&lt;X$5,W65-W65/(N65-(X$5-$C65)),IF($C65=X$5,$J65-$J65/N65,0))),"")</f>
        <v>0</v>
      </c>
      <c r="Y65" s="51">
        <f t="shared" si="127"/>
        <v>0</v>
      </c>
      <c r="Z65" s="51">
        <f t="shared" si="127"/>
        <v>0</v>
      </c>
      <c r="AA65" s="51">
        <f t="shared" si="127"/>
        <v>0</v>
      </c>
      <c r="AB65" s="51">
        <f t="shared" si="127"/>
        <v>0</v>
      </c>
      <c r="AC65" s="51">
        <f t="shared" si="127"/>
        <v>0</v>
      </c>
    </row>
    <row r="66" spans="1:29" s="13" customFormat="1" x14ac:dyDescent="0.25">
      <c r="A66" s="144"/>
      <c r="B66" s="40"/>
      <c r="C66" s="108"/>
      <c r="D66" s="42"/>
      <c r="E66" s="42"/>
      <c r="F66" s="42"/>
      <c r="G66" s="42"/>
      <c r="H66" s="42"/>
      <c r="I66" s="42"/>
      <c r="J66" s="53">
        <f t="shared" si="2"/>
        <v>0</v>
      </c>
      <c r="K66" s="52">
        <f>IF(ISBLANK($B66),0,VLOOKUP($B66,Listen!$A$2:$C$44,2,FALSE))</f>
        <v>0</v>
      </c>
      <c r="L66" s="52">
        <f>IF(ISBLANK($B66),0,VLOOKUP($B66,Listen!$A$2:$C$44,3,FALSE))</f>
        <v>0</v>
      </c>
      <c r="M66" s="45">
        <f t="shared" si="3"/>
        <v>0</v>
      </c>
      <c r="N66" s="45">
        <f t="shared" si="38"/>
        <v>0</v>
      </c>
      <c r="O66" s="45">
        <f t="shared" si="39"/>
        <v>0</v>
      </c>
      <c r="P66" s="45">
        <f t="shared" ref="P66" si="128">O66</f>
        <v>0</v>
      </c>
      <c r="Q66" s="45">
        <f t="shared" si="104"/>
        <v>0</v>
      </c>
      <c r="R66" s="45">
        <f t="shared" si="5"/>
        <v>0</v>
      </c>
      <c r="S66" s="45">
        <f t="shared" si="6"/>
        <v>0</v>
      </c>
      <c r="T66" s="51">
        <f t="shared" si="7"/>
        <v>0</v>
      </c>
      <c r="U66" s="51">
        <f>IFERROR(IF(C66=A_Stammdaten!$B$9,$J66-$V66,HLOOKUP(A_Stammdaten!$B$9-1,$W$5:$AC$305,ROW(C66)-4,FALSE)-$V66),"")</f>
        <v>0</v>
      </c>
      <c r="V66" s="51">
        <f>HLOOKUP(A_Stammdaten!$B$9,$W$5:$AC$305,ROW(C66)-4,FALSE)</f>
        <v>0</v>
      </c>
      <c r="W66" s="51">
        <f t="shared" si="8"/>
        <v>0</v>
      </c>
      <c r="X66" s="51">
        <f t="shared" ref="X66:AC66" si="129">IFERROR(IF(OR($C66=0,$J66=0,N66-(X$5-$C66)=0),0,IF($C66&lt;X$5,W66-W66/(N66-(X$5-$C66)),IF($C66=X$5,$J66-$J66/N66,0))),"")</f>
        <v>0</v>
      </c>
      <c r="Y66" s="51">
        <f t="shared" si="129"/>
        <v>0</v>
      </c>
      <c r="Z66" s="51">
        <f t="shared" si="129"/>
        <v>0</v>
      </c>
      <c r="AA66" s="51">
        <f t="shared" si="129"/>
        <v>0</v>
      </c>
      <c r="AB66" s="51">
        <f t="shared" si="129"/>
        <v>0</v>
      </c>
      <c r="AC66" s="51">
        <f t="shared" si="129"/>
        <v>0</v>
      </c>
    </row>
    <row r="67" spans="1:29" s="13" customFormat="1" x14ac:dyDescent="0.25">
      <c r="A67" s="144"/>
      <c r="B67" s="40"/>
      <c r="C67" s="108"/>
      <c r="D67" s="42"/>
      <c r="E67" s="42"/>
      <c r="F67" s="42"/>
      <c r="G67" s="42"/>
      <c r="H67" s="42"/>
      <c r="I67" s="42"/>
      <c r="J67" s="53">
        <f t="shared" si="2"/>
        <v>0</v>
      </c>
      <c r="K67" s="52">
        <f>IF(ISBLANK($B67),0,VLOOKUP($B67,Listen!$A$2:$C$44,2,FALSE))</f>
        <v>0</v>
      </c>
      <c r="L67" s="52">
        <f>IF(ISBLANK($B67),0,VLOOKUP($B67,Listen!$A$2:$C$44,3,FALSE))</f>
        <v>0</v>
      </c>
      <c r="M67" s="45">
        <f t="shared" si="3"/>
        <v>0</v>
      </c>
      <c r="N67" s="45">
        <f t="shared" si="38"/>
        <v>0</v>
      </c>
      <c r="O67" s="45">
        <f t="shared" si="39"/>
        <v>0</v>
      </c>
      <c r="P67" s="45">
        <f t="shared" ref="P67" si="130">O67</f>
        <v>0</v>
      </c>
      <c r="Q67" s="45">
        <f t="shared" si="104"/>
        <v>0</v>
      </c>
      <c r="R67" s="45">
        <f t="shared" si="5"/>
        <v>0</v>
      </c>
      <c r="S67" s="45">
        <f t="shared" si="6"/>
        <v>0</v>
      </c>
      <c r="T67" s="51">
        <f t="shared" si="7"/>
        <v>0</v>
      </c>
      <c r="U67" s="51">
        <f>IFERROR(IF(C67=A_Stammdaten!$B$9,$J67-$V67,HLOOKUP(A_Stammdaten!$B$9-1,$W$5:$AC$305,ROW(C67)-4,FALSE)-$V67),"")</f>
        <v>0</v>
      </c>
      <c r="V67" s="51">
        <f>HLOOKUP(A_Stammdaten!$B$9,$W$5:$AC$305,ROW(C67)-4,FALSE)</f>
        <v>0</v>
      </c>
      <c r="W67" s="51">
        <f t="shared" si="8"/>
        <v>0</v>
      </c>
      <c r="X67" s="51">
        <f t="shared" ref="X67:AC67" si="131">IFERROR(IF(OR($C67=0,$J67=0,N67-(X$5-$C67)=0),0,IF($C67&lt;X$5,W67-W67/(N67-(X$5-$C67)),IF($C67=X$5,$J67-$J67/N67,0))),"")</f>
        <v>0</v>
      </c>
      <c r="Y67" s="51">
        <f t="shared" si="131"/>
        <v>0</v>
      </c>
      <c r="Z67" s="51">
        <f t="shared" si="131"/>
        <v>0</v>
      </c>
      <c r="AA67" s="51">
        <f t="shared" si="131"/>
        <v>0</v>
      </c>
      <c r="AB67" s="51">
        <f t="shared" si="131"/>
        <v>0</v>
      </c>
      <c r="AC67" s="51">
        <f t="shared" si="131"/>
        <v>0</v>
      </c>
    </row>
    <row r="68" spans="1:29" s="13" customFormat="1" x14ac:dyDescent="0.25">
      <c r="A68" s="144"/>
      <c r="B68" s="40"/>
      <c r="C68" s="108"/>
      <c r="D68" s="42"/>
      <c r="E68" s="42"/>
      <c r="F68" s="42"/>
      <c r="G68" s="42"/>
      <c r="H68" s="42"/>
      <c r="I68" s="42"/>
      <c r="J68" s="53">
        <f t="shared" si="2"/>
        <v>0</v>
      </c>
      <c r="K68" s="52">
        <f>IF(ISBLANK($B68),0,VLOOKUP($B68,Listen!$A$2:$C$44,2,FALSE))</f>
        <v>0</v>
      </c>
      <c r="L68" s="52">
        <f>IF(ISBLANK($B68),0,VLOOKUP($B68,Listen!$A$2:$C$44,3,FALSE))</f>
        <v>0</v>
      </c>
      <c r="M68" s="45">
        <f t="shared" si="3"/>
        <v>0</v>
      </c>
      <c r="N68" s="45">
        <f t="shared" si="38"/>
        <v>0</v>
      </c>
      <c r="O68" s="45">
        <f t="shared" si="39"/>
        <v>0</v>
      </c>
      <c r="P68" s="45">
        <f t="shared" ref="P68" si="132">O68</f>
        <v>0</v>
      </c>
      <c r="Q68" s="45">
        <f t="shared" si="104"/>
        <v>0</v>
      </c>
      <c r="R68" s="45">
        <f t="shared" si="5"/>
        <v>0</v>
      </c>
      <c r="S68" s="45">
        <f t="shared" si="6"/>
        <v>0</v>
      </c>
      <c r="T68" s="51">
        <f t="shared" si="7"/>
        <v>0</v>
      </c>
      <c r="U68" s="51">
        <f>IFERROR(IF(C68=A_Stammdaten!$B$9,$J68-$V68,HLOOKUP(A_Stammdaten!$B$9-1,$W$5:$AC$305,ROW(C68)-4,FALSE)-$V68),"")</f>
        <v>0</v>
      </c>
      <c r="V68" s="51">
        <f>HLOOKUP(A_Stammdaten!$B$9,$W$5:$AC$305,ROW(C68)-4,FALSE)</f>
        <v>0</v>
      </c>
      <c r="W68" s="51">
        <f t="shared" si="8"/>
        <v>0</v>
      </c>
      <c r="X68" s="51">
        <f t="shared" ref="X68:AC68" si="133">IFERROR(IF(OR($C68=0,$J68=0,N68-(X$5-$C68)=0),0,IF($C68&lt;X$5,W68-W68/(N68-(X$5-$C68)),IF($C68=X$5,$J68-$J68/N68,0))),"")</f>
        <v>0</v>
      </c>
      <c r="Y68" s="51">
        <f t="shared" si="133"/>
        <v>0</v>
      </c>
      <c r="Z68" s="51">
        <f t="shared" si="133"/>
        <v>0</v>
      </c>
      <c r="AA68" s="51">
        <f t="shared" si="133"/>
        <v>0</v>
      </c>
      <c r="AB68" s="51">
        <f t="shared" si="133"/>
        <v>0</v>
      </c>
      <c r="AC68" s="51">
        <f t="shared" si="133"/>
        <v>0</v>
      </c>
    </row>
    <row r="69" spans="1:29" s="13" customFormat="1" x14ac:dyDescent="0.25">
      <c r="A69" s="144"/>
      <c r="B69" s="40"/>
      <c r="C69" s="108"/>
      <c r="D69" s="42"/>
      <c r="E69" s="42"/>
      <c r="F69" s="42"/>
      <c r="G69" s="42"/>
      <c r="H69" s="42"/>
      <c r="I69" s="42"/>
      <c r="J69" s="53">
        <f t="shared" si="2"/>
        <v>0</v>
      </c>
      <c r="K69" s="52">
        <f>IF(ISBLANK($B69),0,VLOOKUP($B69,Listen!$A$2:$C$44,2,FALSE))</f>
        <v>0</v>
      </c>
      <c r="L69" s="52">
        <f>IF(ISBLANK($B69),0,VLOOKUP($B69,Listen!$A$2:$C$44,3,FALSE))</f>
        <v>0</v>
      </c>
      <c r="M69" s="45">
        <f t="shared" si="3"/>
        <v>0</v>
      </c>
      <c r="N69" s="45">
        <f t="shared" si="38"/>
        <v>0</v>
      </c>
      <c r="O69" s="45">
        <f t="shared" si="39"/>
        <v>0</v>
      </c>
      <c r="P69" s="45">
        <f t="shared" ref="P69" si="134">O69</f>
        <v>0</v>
      </c>
      <c r="Q69" s="45">
        <f t="shared" si="104"/>
        <v>0</v>
      </c>
      <c r="R69" s="45">
        <f t="shared" si="5"/>
        <v>0</v>
      </c>
      <c r="S69" s="45">
        <f t="shared" si="6"/>
        <v>0</v>
      </c>
      <c r="T69" s="51">
        <f t="shared" si="7"/>
        <v>0</v>
      </c>
      <c r="U69" s="51">
        <f>IFERROR(IF(C69=A_Stammdaten!$B$9,$J69-$V69,HLOOKUP(A_Stammdaten!$B$9-1,$W$5:$AC$305,ROW(C69)-4,FALSE)-$V69),"")</f>
        <v>0</v>
      </c>
      <c r="V69" s="51">
        <f>HLOOKUP(A_Stammdaten!$B$9,$W$5:$AC$305,ROW(C69)-4,FALSE)</f>
        <v>0</v>
      </c>
      <c r="W69" s="51">
        <f t="shared" si="8"/>
        <v>0</v>
      </c>
      <c r="X69" s="51">
        <f t="shared" ref="X69:AC69" si="135">IFERROR(IF(OR($C69=0,$J69=0,N69-(X$5-$C69)=0),0,IF($C69&lt;X$5,W69-W69/(N69-(X$5-$C69)),IF($C69=X$5,$J69-$J69/N69,0))),"")</f>
        <v>0</v>
      </c>
      <c r="Y69" s="51">
        <f t="shared" si="135"/>
        <v>0</v>
      </c>
      <c r="Z69" s="51">
        <f t="shared" si="135"/>
        <v>0</v>
      </c>
      <c r="AA69" s="51">
        <f t="shared" si="135"/>
        <v>0</v>
      </c>
      <c r="AB69" s="51">
        <f t="shared" si="135"/>
        <v>0</v>
      </c>
      <c r="AC69" s="51">
        <f t="shared" si="135"/>
        <v>0</v>
      </c>
    </row>
    <row r="70" spans="1:29" s="13" customFormat="1" x14ac:dyDescent="0.25">
      <c r="A70" s="144"/>
      <c r="B70" s="40"/>
      <c r="C70" s="108"/>
      <c r="D70" s="42"/>
      <c r="E70" s="42"/>
      <c r="F70" s="42"/>
      <c r="G70" s="42"/>
      <c r="H70" s="42"/>
      <c r="I70" s="42"/>
      <c r="J70" s="53">
        <f t="shared" si="2"/>
        <v>0</v>
      </c>
      <c r="K70" s="52">
        <f>IF(ISBLANK($B70),0,VLOOKUP($B70,Listen!$A$2:$C$44,2,FALSE))</f>
        <v>0</v>
      </c>
      <c r="L70" s="52">
        <f>IF(ISBLANK($B70),0,VLOOKUP($B70,Listen!$A$2:$C$44,3,FALSE))</f>
        <v>0</v>
      </c>
      <c r="M70" s="45">
        <f t="shared" si="3"/>
        <v>0</v>
      </c>
      <c r="N70" s="45">
        <f t="shared" si="38"/>
        <v>0</v>
      </c>
      <c r="O70" s="45">
        <f t="shared" si="39"/>
        <v>0</v>
      </c>
      <c r="P70" s="45">
        <f t="shared" ref="P70:Q85" si="136">O70</f>
        <v>0</v>
      </c>
      <c r="Q70" s="45">
        <f t="shared" si="136"/>
        <v>0</v>
      </c>
      <c r="R70" s="45">
        <f t="shared" si="5"/>
        <v>0</v>
      </c>
      <c r="S70" s="45">
        <f t="shared" si="6"/>
        <v>0</v>
      </c>
      <c r="T70" s="51">
        <f t="shared" si="7"/>
        <v>0</v>
      </c>
      <c r="U70" s="51">
        <f>IFERROR(IF(C70=A_Stammdaten!$B$9,$J70-$V70,HLOOKUP(A_Stammdaten!$B$9-1,$W$5:$AC$305,ROW(C70)-4,FALSE)-$V70),"")</f>
        <v>0</v>
      </c>
      <c r="V70" s="51">
        <f>HLOOKUP(A_Stammdaten!$B$9,$W$5:$AC$305,ROW(C70)-4,FALSE)</f>
        <v>0</v>
      </c>
      <c r="W70" s="51">
        <f t="shared" si="8"/>
        <v>0</v>
      </c>
      <c r="X70" s="51">
        <f t="shared" ref="X70:AC70" si="137">IFERROR(IF(OR($C70=0,$J70=0,N70-(X$5-$C70)=0),0,IF($C70&lt;X$5,W70-W70/(N70-(X$5-$C70)),IF($C70=X$5,$J70-$J70/N70,0))),"")</f>
        <v>0</v>
      </c>
      <c r="Y70" s="51">
        <f t="shared" si="137"/>
        <v>0</v>
      </c>
      <c r="Z70" s="51">
        <f t="shared" si="137"/>
        <v>0</v>
      </c>
      <c r="AA70" s="51">
        <f t="shared" si="137"/>
        <v>0</v>
      </c>
      <c r="AB70" s="51">
        <f t="shared" si="137"/>
        <v>0</v>
      </c>
      <c r="AC70" s="51">
        <f t="shared" si="137"/>
        <v>0</v>
      </c>
    </row>
    <row r="71" spans="1:29" s="13" customFormat="1" x14ac:dyDescent="0.25">
      <c r="A71" s="144"/>
      <c r="B71" s="40"/>
      <c r="C71" s="108"/>
      <c r="D71" s="42"/>
      <c r="E71" s="42"/>
      <c r="F71" s="42"/>
      <c r="G71" s="42"/>
      <c r="H71" s="42"/>
      <c r="I71" s="42"/>
      <c r="J71" s="53">
        <f t="shared" ref="J71:J134" si="138">+D71+E71-G71</f>
        <v>0</v>
      </c>
      <c r="K71" s="52">
        <f>IF(ISBLANK($B71),0,VLOOKUP($B71,Listen!$A$2:$C$44,2,FALSE))</f>
        <v>0</v>
      </c>
      <c r="L71" s="52">
        <f>IF(ISBLANK($B71),0,VLOOKUP($B71,Listen!$A$2:$C$44,3,FALSE))</f>
        <v>0</v>
      </c>
      <c r="M71" s="45">
        <f t="shared" ref="M71:M134" si="139">$K71</f>
        <v>0</v>
      </c>
      <c r="N71" s="45">
        <f t="shared" si="38"/>
        <v>0</v>
      </c>
      <c r="O71" s="45">
        <f t="shared" si="39"/>
        <v>0</v>
      </c>
      <c r="P71" s="45">
        <f t="shared" ref="P71" si="140">O71</f>
        <v>0</v>
      </c>
      <c r="Q71" s="45">
        <f t="shared" si="136"/>
        <v>0</v>
      </c>
      <c r="R71" s="45">
        <f t="shared" ref="R71:R134" si="141">Q71</f>
        <v>0</v>
      </c>
      <c r="S71" s="45">
        <f t="shared" ref="S71:S134" si="142">R71</f>
        <v>0</v>
      </c>
      <c r="T71" s="51">
        <f t="shared" ref="T71:T134" si="143">IFERROR(V71+U71,"")</f>
        <v>0</v>
      </c>
      <c r="U71" s="51">
        <f>IFERROR(IF(C71=A_Stammdaten!$B$9,$J71-$V71,HLOOKUP(A_Stammdaten!$B$9-1,$W$5:$AC$305,ROW(C71)-4,FALSE)-$V71),"")</f>
        <v>0</v>
      </c>
      <c r="V71" s="51">
        <f>HLOOKUP(A_Stammdaten!$B$9,$W$5:$AC$305,ROW(C71)-4,FALSE)</f>
        <v>0</v>
      </c>
      <c r="W71" s="51">
        <f t="shared" ref="W71:W134" si="144">IFERROR(IF(OR($C71=0,$J71=0),0,IF($C71&lt;=W$5,$J71-$J71/M71*(W$5-$C71+1),0)),"")</f>
        <v>0</v>
      </c>
      <c r="X71" s="51">
        <f t="shared" ref="X71:AC71" si="145">IFERROR(IF(OR($C71=0,$J71=0,N71-(X$5-$C71)=0),0,IF($C71&lt;X$5,W71-W71/(N71-(X$5-$C71)),IF($C71=X$5,$J71-$J71/N71,0))),"")</f>
        <v>0</v>
      </c>
      <c r="Y71" s="51">
        <f t="shared" si="145"/>
        <v>0</v>
      </c>
      <c r="Z71" s="51">
        <f t="shared" si="145"/>
        <v>0</v>
      </c>
      <c r="AA71" s="51">
        <f t="shared" si="145"/>
        <v>0</v>
      </c>
      <c r="AB71" s="51">
        <f t="shared" si="145"/>
        <v>0</v>
      </c>
      <c r="AC71" s="51">
        <f t="shared" si="145"/>
        <v>0</v>
      </c>
    </row>
    <row r="72" spans="1:29" s="13" customFormat="1" x14ac:dyDescent="0.25">
      <c r="A72" s="144"/>
      <c r="B72" s="40"/>
      <c r="C72" s="108"/>
      <c r="D72" s="42"/>
      <c r="E72" s="42"/>
      <c r="F72" s="42"/>
      <c r="G72" s="42"/>
      <c r="H72" s="42"/>
      <c r="I72" s="42"/>
      <c r="J72" s="53">
        <f t="shared" si="138"/>
        <v>0</v>
      </c>
      <c r="K72" s="52">
        <f>IF(ISBLANK($B72),0,VLOOKUP($B72,Listen!$A$2:$C$44,2,FALSE))</f>
        <v>0</v>
      </c>
      <c r="L72" s="52">
        <f>IF(ISBLANK($B72),0,VLOOKUP($B72,Listen!$A$2:$C$44,3,FALSE))</f>
        <v>0</v>
      </c>
      <c r="M72" s="45">
        <f t="shared" si="139"/>
        <v>0</v>
      </c>
      <c r="N72" s="45">
        <f t="shared" si="38"/>
        <v>0</v>
      </c>
      <c r="O72" s="45">
        <f t="shared" si="39"/>
        <v>0</v>
      </c>
      <c r="P72" s="45">
        <f t="shared" ref="P72" si="146">O72</f>
        <v>0</v>
      </c>
      <c r="Q72" s="45">
        <f t="shared" si="136"/>
        <v>0</v>
      </c>
      <c r="R72" s="45">
        <f t="shared" si="141"/>
        <v>0</v>
      </c>
      <c r="S72" s="45">
        <f t="shared" si="142"/>
        <v>0</v>
      </c>
      <c r="T72" s="51">
        <f t="shared" si="143"/>
        <v>0</v>
      </c>
      <c r="U72" s="51">
        <f>IFERROR(IF(C72=A_Stammdaten!$B$9,$J72-$V72,HLOOKUP(A_Stammdaten!$B$9-1,$W$5:$AC$305,ROW(C72)-4,FALSE)-$V72),"")</f>
        <v>0</v>
      </c>
      <c r="V72" s="51">
        <f>HLOOKUP(A_Stammdaten!$B$9,$W$5:$AC$305,ROW(C72)-4,FALSE)</f>
        <v>0</v>
      </c>
      <c r="W72" s="51">
        <f t="shared" si="144"/>
        <v>0</v>
      </c>
      <c r="X72" s="51">
        <f t="shared" ref="X72:AC72" si="147">IFERROR(IF(OR($C72=0,$J72=0,N72-(X$5-$C72)=0),0,IF($C72&lt;X$5,W72-W72/(N72-(X$5-$C72)),IF($C72=X$5,$J72-$J72/N72,0))),"")</f>
        <v>0</v>
      </c>
      <c r="Y72" s="51">
        <f t="shared" si="147"/>
        <v>0</v>
      </c>
      <c r="Z72" s="51">
        <f t="shared" si="147"/>
        <v>0</v>
      </c>
      <c r="AA72" s="51">
        <f t="shared" si="147"/>
        <v>0</v>
      </c>
      <c r="AB72" s="51">
        <f t="shared" si="147"/>
        <v>0</v>
      </c>
      <c r="AC72" s="51">
        <f t="shared" si="147"/>
        <v>0</v>
      </c>
    </row>
    <row r="73" spans="1:29" s="13" customFormat="1" x14ac:dyDescent="0.25">
      <c r="A73" s="144"/>
      <c r="B73" s="40"/>
      <c r="C73" s="108"/>
      <c r="D73" s="42"/>
      <c r="E73" s="42"/>
      <c r="F73" s="42"/>
      <c r="G73" s="42"/>
      <c r="H73" s="42"/>
      <c r="I73" s="42"/>
      <c r="J73" s="53">
        <f t="shared" si="138"/>
        <v>0</v>
      </c>
      <c r="K73" s="52">
        <f>IF(ISBLANK($B73),0,VLOOKUP($B73,Listen!$A$2:$C$44,2,FALSE))</f>
        <v>0</v>
      </c>
      <c r="L73" s="52">
        <f>IF(ISBLANK($B73),0,VLOOKUP($B73,Listen!$A$2:$C$44,3,FALSE))</f>
        <v>0</v>
      </c>
      <c r="M73" s="45">
        <f t="shared" si="139"/>
        <v>0</v>
      </c>
      <c r="N73" s="45">
        <f t="shared" si="38"/>
        <v>0</v>
      </c>
      <c r="O73" s="45">
        <f t="shared" si="39"/>
        <v>0</v>
      </c>
      <c r="P73" s="45">
        <f t="shared" ref="P73" si="148">O73</f>
        <v>0</v>
      </c>
      <c r="Q73" s="45">
        <f t="shared" si="136"/>
        <v>0</v>
      </c>
      <c r="R73" s="45">
        <f t="shared" si="141"/>
        <v>0</v>
      </c>
      <c r="S73" s="45">
        <f t="shared" si="142"/>
        <v>0</v>
      </c>
      <c r="T73" s="51">
        <f t="shared" si="143"/>
        <v>0</v>
      </c>
      <c r="U73" s="51">
        <f>IFERROR(IF(C73=A_Stammdaten!$B$9,$J73-$V73,HLOOKUP(A_Stammdaten!$B$9-1,$W$5:$AC$305,ROW(C73)-4,FALSE)-$V73),"")</f>
        <v>0</v>
      </c>
      <c r="V73" s="51">
        <f>HLOOKUP(A_Stammdaten!$B$9,$W$5:$AC$305,ROW(C73)-4,FALSE)</f>
        <v>0</v>
      </c>
      <c r="W73" s="51">
        <f t="shared" si="144"/>
        <v>0</v>
      </c>
      <c r="X73" s="51">
        <f t="shared" ref="X73:AC73" si="149">IFERROR(IF(OR($C73=0,$J73=0,N73-(X$5-$C73)=0),0,IF($C73&lt;X$5,W73-W73/(N73-(X$5-$C73)),IF($C73=X$5,$J73-$J73/N73,0))),"")</f>
        <v>0</v>
      </c>
      <c r="Y73" s="51">
        <f t="shared" si="149"/>
        <v>0</v>
      </c>
      <c r="Z73" s="51">
        <f t="shared" si="149"/>
        <v>0</v>
      </c>
      <c r="AA73" s="51">
        <f t="shared" si="149"/>
        <v>0</v>
      </c>
      <c r="AB73" s="51">
        <f t="shared" si="149"/>
        <v>0</v>
      </c>
      <c r="AC73" s="51">
        <f t="shared" si="149"/>
        <v>0</v>
      </c>
    </row>
    <row r="74" spans="1:29" s="13" customFormat="1" x14ac:dyDescent="0.25">
      <c r="A74" s="144"/>
      <c r="B74" s="40"/>
      <c r="C74" s="108"/>
      <c r="D74" s="42"/>
      <c r="E74" s="42"/>
      <c r="F74" s="42"/>
      <c r="G74" s="42"/>
      <c r="H74" s="42"/>
      <c r="I74" s="42"/>
      <c r="J74" s="53">
        <f t="shared" si="138"/>
        <v>0</v>
      </c>
      <c r="K74" s="52">
        <f>IF(ISBLANK($B74),0,VLOOKUP($B74,Listen!$A$2:$C$44,2,FALSE))</f>
        <v>0</v>
      </c>
      <c r="L74" s="52">
        <f>IF(ISBLANK($B74),0,VLOOKUP($B74,Listen!$A$2:$C$44,3,FALSE))</f>
        <v>0</v>
      </c>
      <c r="M74" s="45">
        <f t="shared" si="139"/>
        <v>0</v>
      </c>
      <c r="N74" s="45">
        <f t="shared" si="38"/>
        <v>0</v>
      </c>
      <c r="O74" s="45">
        <f t="shared" si="39"/>
        <v>0</v>
      </c>
      <c r="P74" s="45">
        <f t="shared" ref="P74" si="150">O74</f>
        <v>0</v>
      </c>
      <c r="Q74" s="45">
        <f t="shared" si="136"/>
        <v>0</v>
      </c>
      <c r="R74" s="45">
        <f t="shared" si="141"/>
        <v>0</v>
      </c>
      <c r="S74" s="45">
        <f t="shared" si="142"/>
        <v>0</v>
      </c>
      <c r="T74" s="51">
        <f t="shared" si="143"/>
        <v>0</v>
      </c>
      <c r="U74" s="51">
        <f>IFERROR(IF(C74=A_Stammdaten!$B$9,$J74-$V74,HLOOKUP(A_Stammdaten!$B$9-1,$W$5:$AC$305,ROW(C74)-4,FALSE)-$V74),"")</f>
        <v>0</v>
      </c>
      <c r="V74" s="51">
        <f>HLOOKUP(A_Stammdaten!$B$9,$W$5:$AC$305,ROW(C74)-4,FALSE)</f>
        <v>0</v>
      </c>
      <c r="W74" s="51">
        <f t="shared" si="144"/>
        <v>0</v>
      </c>
      <c r="X74" s="51">
        <f t="shared" ref="X74:AC74" si="151">IFERROR(IF(OR($C74=0,$J74=0,N74-(X$5-$C74)=0),0,IF($C74&lt;X$5,W74-W74/(N74-(X$5-$C74)),IF($C74=X$5,$J74-$J74/N74,0))),"")</f>
        <v>0</v>
      </c>
      <c r="Y74" s="51">
        <f t="shared" si="151"/>
        <v>0</v>
      </c>
      <c r="Z74" s="51">
        <f t="shared" si="151"/>
        <v>0</v>
      </c>
      <c r="AA74" s="51">
        <f t="shared" si="151"/>
        <v>0</v>
      </c>
      <c r="AB74" s="51">
        <f t="shared" si="151"/>
        <v>0</v>
      </c>
      <c r="AC74" s="51">
        <f t="shared" si="151"/>
        <v>0</v>
      </c>
    </row>
    <row r="75" spans="1:29" s="13" customFormat="1" x14ac:dyDescent="0.25">
      <c r="A75" s="144"/>
      <c r="B75" s="40"/>
      <c r="C75" s="108"/>
      <c r="D75" s="42"/>
      <c r="E75" s="42"/>
      <c r="F75" s="42"/>
      <c r="G75" s="42"/>
      <c r="H75" s="42"/>
      <c r="I75" s="42"/>
      <c r="J75" s="53">
        <f t="shared" si="138"/>
        <v>0</v>
      </c>
      <c r="K75" s="52">
        <f>IF(ISBLANK($B75),0,VLOOKUP($B75,Listen!$A$2:$C$44,2,FALSE))</f>
        <v>0</v>
      </c>
      <c r="L75" s="52">
        <f>IF(ISBLANK($B75),0,VLOOKUP($B75,Listen!$A$2:$C$44,3,FALSE))</f>
        <v>0</v>
      </c>
      <c r="M75" s="45">
        <f t="shared" si="139"/>
        <v>0</v>
      </c>
      <c r="N75" s="45">
        <f t="shared" si="38"/>
        <v>0</v>
      </c>
      <c r="O75" s="45">
        <f t="shared" si="39"/>
        <v>0</v>
      </c>
      <c r="P75" s="45">
        <f t="shared" ref="P75" si="152">O75</f>
        <v>0</v>
      </c>
      <c r="Q75" s="45">
        <f t="shared" si="136"/>
        <v>0</v>
      </c>
      <c r="R75" s="45">
        <f t="shared" si="141"/>
        <v>0</v>
      </c>
      <c r="S75" s="45">
        <f t="shared" si="142"/>
        <v>0</v>
      </c>
      <c r="T75" s="51">
        <f t="shared" si="143"/>
        <v>0</v>
      </c>
      <c r="U75" s="51">
        <f>IFERROR(IF(C75=A_Stammdaten!$B$9,$J75-$V75,HLOOKUP(A_Stammdaten!$B$9-1,$W$5:$AC$305,ROW(C75)-4,FALSE)-$V75),"")</f>
        <v>0</v>
      </c>
      <c r="V75" s="51">
        <f>HLOOKUP(A_Stammdaten!$B$9,$W$5:$AC$305,ROW(C75)-4,FALSE)</f>
        <v>0</v>
      </c>
      <c r="W75" s="51">
        <f t="shared" si="144"/>
        <v>0</v>
      </c>
      <c r="X75" s="51">
        <f t="shared" ref="X75:AC75" si="153">IFERROR(IF(OR($C75=0,$J75=0,N75-(X$5-$C75)=0),0,IF($C75&lt;X$5,W75-W75/(N75-(X$5-$C75)),IF($C75=X$5,$J75-$J75/N75,0))),"")</f>
        <v>0</v>
      </c>
      <c r="Y75" s="51">
        <f t="shared" si="153"/>
        <v>0</v>
      </c>
      <c r="Z75" s="51">
        <f t="shared" si="153"/>
        <v>0</v>
      </c>
      <c r="AA75" s="51">
        <f t="shared" si="153"/>
        <v>0</v>
      </c>
      <c r="AB75" s="51">
        <f t="shared" si="153"/>
        <v>0</v>
      </c>
      <c r="AC75" s="51">
        <f t="shared" si="153"/>
        <v>0</v>
      </c>
    </row>
    <row r="76" spans="1:29" s="13" customFormat="1" x14ac:dyDescent="0.25">
      <c r="A76" s="144"/>
      <c r="B76" s="40"/>
      <c r="C76" s="108"/>
      <c r="D76" s="42"/>
      <c r="E76" s="42"/>
      <c r="F76" s="42"/>
      <c r="G76" s="42"/>
      <c r="H76" s="42"/>
      <c r="I76" s="42"/>
      <c r="J76" s="53">
        <f t="shared" si="138"/>
        <v>0</v>
      </c>
      <c r="K76" s="52">
        <f>IF(ISBLANK($B76),0,VLOOKUP($B76,Listen!$A$2:$C$44,2,FALSE))</f>
        <v>0</v>
      </c>
      <c r="L76" s="52">
        <f>IF(ISBLANK($B76),0,VLOOKUP($B76,Listen!$A$2:$C$44,3,FALSE))</f>
        <v>0</v>
      </c>
      <c r="M76" s="45">
        <f t="shared" si="139"/>
        <v>0</v>
      </c>
      <c r="N76" s="45">
        <f t="shared" si="38"/>
        <v>0</v>
      </c>
      <c r="O76" s="45">
        <f t="shared" si="39"/>
        <v>0</v>
      </c>
      <c r="P76" s="45">
        <f t="shared" ref="P76" si="154">O76</f>
        <v>0</v>
      </c>
      <c r="Q76" s="45">
        <f t="shared" si="136"/>
        <v>0</v>
      </c>
      <c r="R76" s="45">
        <f t="shared" si="141"/>
        <v>0</v>
      </c>
      <c r="S76" s="45">
        <f t="shared" si="142"/>
        <v>0</v>
      </c>
      <c r="T76" s="51">
        <f t="shared" si="143"/>
        <v>0</v>
      </c>
      <c r="U76" s="51">
        <f>IFERROR(IF(C76=A_Stammdaten!$B$9,$J76-$V76,HLOOKUP(A_Stammdaten!$B$9-1,$W$5:$AC$305,ROW(C76)-4,FALSE)-$V76),"")</f>
        <v>0</v>
      </c>
      <c r="V76" s="51">
        <f>HLOOKUP(A_Stammdaten!$B$9,$W$5:$AC$305,ROW(C76)-4,FALSE)</f>
        <v>0</v>
      </c>
      <c r="W76" s="51">
        <f t="shared" si="144"/>
        <v>0</v>
      </c>
      <c r="X76" s="51">
        <f t="shared" ref="X76:AC76" si="155">IFERROR(IF(OR($C76=0,$J76=0,N76-(X$5-$C76)=0),0,IF($C76&lt;X$5,W76-W76/(N76-(X$5-$C76)),IF($C76=X$5,$J76-$J76/N76,0))),"")</f>
        <v>0</v>
      </c>
      <c r="Y76" s="51">
        <f t="shared" si="155"/>
        <v>0</v>
      </c>
      <c r="Z76" s="51">
        <f t="shared" si="155"/>
        <v>0</v>
      </c>
      <c r="AA76" s="51">
        <f t="shared" si="155"/>
        <v>0</v>
      </c>
      <c r="AB76" s="51">
        <f t="shared" si="155"/>
        <v>0</v>
      </c>
      <c r="AC76" s="51">
        <f t="shared" si="155"/>
        <v>0</v>
      </c>
    </row>
    <row r="77" spans="1:29" s="13" customFormat="1" x14ac:dyDescent="0.25">
      <c r="A77" s="144"/>
      <c r="B77" s="40"/>
      <c r="C77" s="108"/>
      <c r="D77" s="42"/>
      <c r="E77" s="42"/>
      <c r="F77" s="42"/>
      <c r="G77" s="42"/>
      <c r="H77" s="42"/>
      <c r="I77" s="42"/>
      <c r="J77" s="53">
        <f t="shared" si="138"/>
        <v>0</v>
      </c>
      <c r="K77" s="52">
        <f>IF(ISBLANK($B77),0,VLOOKUP($B77,Listen!$A$2:$C$44,2,FALSE))</f>
        <v>0</v>
      </c>
      <c r="L77" s="52">
        <f>IF(ISBLANK($B77),0,VLOOKUP($B77,Listen!$A$2:$C$44,3,FALSE))</f>
        <v>0</v>
      </c>
      <c r="M77" s="45">
        <f t="shared" si="139"/>
        <v>0</v>
      </c>
      <c r="N77" s="45">
        <f t="shared" si="38"/>
        <v>0</v>
      </c>
      <c r="O77" s="45">
        <f t="shared" si="39"/>
        <v>0</v>
      </c>
      <c r="P77" s="45">
        <f t="shared" ref="P77" si="156">O77</f>
        <v>0</v>
      </c>
      <c r="Q77" s="45">
        <f t="shared" si="136"/>
        <v>0</v>
      </c>
      <c r="R77" s="45">
        <f t="shared" si="141"/>
        <v>0</v>
      </c>
      <c r="S77" s="45">
        <f t="shared" si="142"/>
        <v>0</v>
      </c>
      <c r="T77" s="51">
        <f t="shared" si="143"/>
        <v>0</v>
      </c>
      <c r="U77" s="51">
        <f>IFERROR(IF(C77=A_Stammdaten!$B$9,$J77-$V77,HLOOKUP(A_Stammdaten!$B$9-1,$W$5:$AC$305,ROW(C77)-4,FALSE)-$V77),"")</f>
        <v>0</v>
      </c>
      <c r="V77" s="51">
        <f>HLOOKUP(A_Stammdaten!$B$9,$W$5:$AC$305,ROW(C77)-4,FALSE)</f>
        <v>0</v>
      </c>
      <c r="W77" s="51">
        <f t="shared" si="144"/>
        <v>0</v>
      </c>
      <c r="X77" s="51">
        <f t="shared" ref="X77:AC77" si="157">IFERROR(IF(OR($C77=0,$J77=0,N77-(X$5-$C77)=0),0,IF($C77&lt;X$5,W77-W77/(N77-(X$5-$C77)),IF($C77=X$5,$J77-$J77/N77,0))),"")</f>
        <v>0</v>
      </c>
      <c r="Y77" s="51">
        <f t="shared" si="157"/>
        <v>0</v>
      </c>
      <c r="Z77" s="51">
        <f t="shared" si="157"/>
        <v>0</v>
      </c>
      <c r="AA77" s="51">
        <f t="shared" si="157"/>
        <v>0</v>
      </c>
      <c r="AB77" s="51">
        <f t="shared" si="157"/>
        <v>0</v>
      </c>
      <c r="AC77" s="51">
        <f t="shared" si="157"/>
        <v>0</v>
      </c>
    </row>
    <row r="78" spans="1:29" s="13" customFormat="1" x14ac:dyDescent="0.25">
      <c r="A78" s="144"/>
      <c r="B78" s="40"/>
      <c r="C78" s="108"/>
      <c r="D78" s="42"/>
      <c r="E78" s="42"/>
      <c r="F78" s="42"/>
      <c r="G78" s="42"/>
      <c r="H78" s="42"/>
      <c r="I78" s="42"/>
      <c r="J78" s="53">
        <f t="shared" si="138"/>
        <v>0</v>
      </c>
      <c r="K78" s="52">
        <f>IF(ISBLANK($B78),0,VLOOKUP($B78,Listen!$A$2:$C$44,2,FALSE))</f>
        <v>0</v>
      </c>
      <c r="L78" s="52">
        <f>IF(ISBLANK($B78),0,VLOOKUP($B78,Listen!$A$2:$C$44,3,FALSE))</f>
        <v>0</v>
      </c>
      <c r="M78" s="45">
        <f t="shared" si="139"/>
        <v>0</v>
      </c>
      <c r="N78" s="45">
        <f t="shared" si="38"/>
        <v>0</v>
      </c>
      <c r="O78" s="45">
        <f t="shared" si="39"/>
        <v>0</v>
      </c>
      <c r="P78" s="45">
        <f t="shared" ref="P78" si="158">O78</f>
        <v>0</v>
      </c>
      <c r="Q78" s="45">
        <f t="shared" si="136"/>
        <v>0</v>
      </c>
      <c r="R78" s="45">
        <f t="shared" si="141"/>
        <v>0</v>
      </c>
      <c r="S78" s="45">
        <f t="shared" si="142"/>
        <v>0</v>
      </c>
      <c r="T78" s="51">
        <f t="shared" si="143"/>
        <v>0</v>
      </c>
      <c r="U78" s="51">
        <f>IFERROR(IF(C78=A_Stammdaten!$B$9,$J78-$V78,HLOOKUP(A_Stammdaten!$B$9-1,$W$5:$AC$305,ROW(C78)-4,FALSE)-$V78),"")</f>
        <v>0</v>
      </c>
      <c r="V78" s="51">
        <f>HLOOKUP(A_Stammdaten!$B$9,$W$5:$AC$305,ROW(C78)-4,FALSE)</f>
        <v>0</v>
      </c>
      <c r="W78" s="51">
        <f t="shared" si="144"/>
        <v>0</v>
      </c>
      <c r="X78" s="51">
        <f t="shared" ref="X78:AC78" si="159">IFERROR(IF(OR($C78=0,$J78=0,N78-(X$5-$C78)=0),0,IF($C78&lt;X$5,W78-W78/(N78-(X$5-$C78)),IF($C78=X$5,$J78-$J78/N78,0))),"")</f>
        <v>0</v>
      </c>
      <c r="Y78" s="51">
        <f t="shared" si="159"/>
        <v>0</v>
      </c>
      <c r="Z78" s="51">
        <f t="shared" si="159"/>
        <v>0</v>
      </c>
      <c r="AA78" s="51">
        <f t="shared" si="159"/>
        <v>0</v>
      </c>
      <c r="AB78" s="51">
        <f t="shared" si="159"/>
        <v>0</v>
      </c>
      <c r="AC78" s="51">
        <f t="shared" si="159"/>
        <v>0</v>
      </c>
    </row>
    <row r="79" spans="1:29" s="13" customFormat="1" x14ac:dyDescent="0.25">
      <c r="A79" s="144"/>
      <c r="B79" s="40"/>
      <c r="C79" s="108"/>
      <c r="D79" s="42"/>
      <c r="E79" s="42"/>
      <c r="F79" s="42"/>
      <c r="G79" s="42"/>
      <c r="H79" s="42"/>
      <c r="I79" s="42"/>
      <c r="J79" s="53">
        <f t="shared" si="138"/>
        <v>0</v>
      </c>
      <c r="K79" s="52">
        <f>IF(ISBLANK($B79),0,VLOOKUP($B79,Listen!$A$2:$C$44,2,FALSE))</f>
        <v>0</v>
      </c>
      <c r="L79" s="52">
        <f>IF(ISBLANK($B79),0,VLOOKUP($B79,Listen!$A$2:$C$44,3,FALSE))</f>
        <v>0</v>
      </c>
      <c r="M79" s="45">
        <f t="shared" si="139"/>
        <v>0</v>
      </c>
      <c r="N79" s="45">
        <f t="shared" si="38"/>
        <v>0</v>
      </c>
      <c r="O79" s="45">
        <f t="shared" si="39"/>
        <v>0</v>
      </c>
      <c r="P79" s="45">
        <f t="shared" ref="P79" si="160">O79</f>
        <v>0</v>
      </c>
      <c r="Q79" s="45">
        <f t="shared" si="136"/>
        <v>0</v>
      </c>
      <c r="R79" s="45">
        <f t="shared" si="141"/>
        <v>0</v>
      </c>
      <c r="S79" s="45">
        <f t="shared" si="142"/>
        <v>0</v>
      </c>
      <c r="T79" s="51">
        <f t="shared" si="143"/>
        <v>0</v>
      </c>
      <c r="U79" s="51">
        <f>IFERROR(IF(C79=A_Stammdaten!$B$9,$J79-$V79,HLOOKUP(A_Stammdaten!$B$9-1,$W$5:$AC$305,ROW(C79)-4,FALSE)-$V79),"")</f>
        <v>0</v>
      </c>
      <c r="V79" s="51">
        <f>HLOOKUP(A_Stammdaten!$B$9,$W$5:$AC$305,ROW(C79)-4,FALSE)</f>
        <v>0</v>
      </c>
      <c r="W79" s="51">
        <f t="shared" si="144"/>
        <v>0</v>
      </c>
      <c r="X79" s="51">
        <f t="shared" ref="X79:AC79" si="161">IFERROR(IF(OR($C79=0,$J79=0,N79-(X$5-$C79)=0),0,IF($C79&lt;X$5,W79-W79/(N79-(X$5-$C79)),IF($C79=X$5,$J79-$J79/N79,0))),"")</f>
        <v>0</v>
      </c>
      <c r="Y79" s="51">
        <f t="shared" si="161"/>
        <v>0</v>
      </c>
      <c r="Z79" s="51">
        <f t="shared" si="161"/>
        <v>0</v>
      </c>
      <c r="AA79" s="51">
        <f t="shared" si="161"/>
        <v>0</v>
      </c>
      <c r="AB79" s="51">
        <f t="shared" si="161"/>
        <v>0</v>
      </c>
      <c r="AC79" s="51">
        <f t="shared" si="161"/>
        <v>0</v>
      </c>
    </row>
    <row r="80" spans="1:29" s="13" customFormat="1" x14ac:dyDescent="0.25">
      <c r="A80" s="144"/>
      <c r="B80" s="40"/>
      <c r="C80" s="108"/>
      <c r="D80" s="42"/>
      <c r="E80" s="42"/>
      <c r="F80" s="42"/>
      <c r="G80" s="42"/>
      <c r="H80" s="42"/>
      <c r="I80" s="42"/>
      <c r="J80" s="53">
        <f t="shared" si="138"/>
        <v>0</v>
      </c>
      <c r="K80" s="52">
        <f>IF(ISBLANK($B80),0,VLOOKUP($B80,Listen!$A$2:$C$44,2,FALSE))</f>
        <v>0</v>
      </c>
      <c r="L80" s="52">
        <f>IF(ISBLANK($B80),0,VLOOKUP($B80,Listen!$A$2:$C$44,3,FALSE))</f>
        <v>0</v>
      </c>
      <c r="M80" s="45">
        <f t="shared" si="139"/>
        <v>0</v>
      </c>
      <c r="N80" s="45">
        <f t="shared" si="38"/>
        <v>0</v>
      </c>
      <c r="O80" s="45">
        <f t="shared" si="39"/>
        <v>0</v>
      </c>
      <c r="P80" s="45">
        <f t="shared" ref="P80" si="162">O80</f>
        <v>0</v>
      </c>
      <c r="Q80" s="45">
        <f t="shared" si="136"/>
        <v>0</v>
      </c>
      <c r="R80" s="45">
        <f t="shared" si="141"/>
        <v>0</v>
      </c>
      <c r="S80" s="45">
        <f t="shared" si="142"/>
        <v>0</v>
      </c>
      <c r="T80" s="51">
        <f t="shared" si="143"/>
        <v>0</v>
      </c>
      <c r="U80" s="51">
        <f>IFERROR(IF(C80=A_Stammdaten!$B$9,$J80-$V80,HLOOKUP(A_Stammdaten!$B$9-1,$W$5:$AC$305,ROW(C80)-4,FALSE)-$V80),"")</f>
        <v>0</v>
      </c>
      <c r="V80" s="51">
        <f>HLOOKUP(A_Stammdaten!$B$9,$W$5:$AC$305,ROW(C80)-4,FALSE)</f>
        <v>0</v>
      </c>
      <c r="W80" s="51">
        <f t="shared" si="144"/>
        <v>0</v>
      </c>
      <c r="X80" s="51">
        <f t="shared" ref="X80:AC80" si="163">IFERROR(IF(OR($C80=0,$J80=0,N80-(X$5-$C80)=0),0,IF($C80&lt;X$5,W80-W80/(N80-(X$5-$C80)),IF($C80=X$5,$J80-$J80/N80,0))),"")</f>
        <v>0</v>
      </c>
      <c r="Y80" s="51">
        <f t="shared" si="163"/>
        <v>0</v>
      </c>
      <c r="Z80" s="51">
        <f t="shared" si="163"/>
        <v>0</v>
      </c>
      <c r="AA80" s="51">
        <f t="shared" si="163"/>
        <v>0</v>
      </c>
      <c r="AB80" s="51">
        <f t="shared" si="163"/>
        <v>0</v>
      </c>
      <c r="AC80" s="51">
        <f t="shared" si="163"/>
        <v>0</v>
      </c>
    </row>
    <row r="81" spans="1:29" s="13" customFormat="1" x14ac:dyDescent="0.25">
      <c r="A81" s="144"/>
      <c r="B81" s="40"/>
      <c r="C81" s="108"/>
      <c r="D81" s="42"/>
      <c r="E81" s="42"/>
      <c r="F81" s="42"/>
      <c r="G81" s="42"/>
      <c r="H81" s="42"/>
      <c r="I81" s="42"/>
      <c r="J81" s="53">
        <f t="shared" si="138"/>
        <v>0</v>
      </c>
      <c r="K81" s="52">
        <f>IF(ISBLANK($B81),0,VLOOKUP($B81,Listen!$A$2:$C$44,2,FALSE))</f>
        <v>0</v>
      </c>
      <c r="L81" s="52">
        <f>IF(ISBLANK($B81),0,VLOOKUP($B81,Listen!$A$2:$C$44,3,FALSE))</f>
        <v>0</v>
      </c>
      <c r="M81" s="45">
        <f t="shared" si="139"/>
        <v>0</v>
      </c>
      <c r="N81" s="45">
        <f t="shared" si="38"/>
        <v>0</v>
      </c>
      <c r="O81" s="45">
        <f t="shared" si="39"/>
        <v>0</v>
      </c>
      <c r="P81" s="45">
        <f t="shared" ref="P81" si="164">O81</f>
        <v>0</v>
      </c>
      <c r="Q81" s="45">
        <f t="shared" si="136"/>
        <v>0</v>
      </c>
      <c r="R81" s="45">
        <f t="shared" si="141"/>
        <v>0</v>
      </c>
      <c r="S81" s="45">
        <f t="shared" si="142"/>
        <v>0</v>
      </c>
      <c r="T81" s="51">
        <f t="shared" si="143"/>
        <v>0</v>
      </c>
      <c r="U81" s="51">
        <f>IFERROR(IF(C81=A_Stammdaten!$B$9,$J81-$V81,HLOOKUP(A_Stammdaten!$B$9-1,$W$5:$AC$305,ROW(C81)-4,FALSE)-$V81),"")</f>
        <v>0</v>
      </c>
      <c r="V81" s="51">
        <f>HLOOKUP(A_Stammdaten!$B$9,$W$5:$AC$305,ROW(C81)-4,FALSE)</f>
        <v>0</v>
      </c>
      <c r="W81" s="51">
        <f t="shared" si="144"/>
        <v>0</v>
      </c>
      <c r="X81" s="51">
        <f t="shared" ref="X81:AC81" si="165">IFERROR(IF(OR($C81=0,$J81=0,N81-(X$5-$C81)=0),0,IF($C81&lt;X$5,W81-W81/(N81-(X$5-$C81)),IF($C81=X$5,$J81-$J81/N81,0))),"")</f>
        <v>0</v>
      </c>
      <c r="Y81" s="51">
        <f t="shared" si="165"/>
        <v>0</v>
      </c>
      <c r="Z81" s="51">
        <f t="shared" si="165"/>
        <v>0</v>
      </c>
      <c r="AA81" s="51">
        <f t="shared" si="165"/>
        <v>0</v>
      </c>
      <c r="AB81" s="51">
        <f t="shared" si="165"/>
        <v>0</v>
      </c>
      <c r="AC81" s="51">
        <f t="shared" si="165"/>
        <v>0</v>
      </c>
    </row>
    <row r="82" spans="1:29" s="13" customFormat="1" x14ac:dyDescent="0.25">
      <c r="A82" s="144"/>
      <c r="B82" s="40"/>
      <c r="C82" s="108"/>
      <c r="D82" s="42"/>
      <c r="E82" s="42"/>
      <c r="F82" s="42"/>
      <c r="G82" s="42"/>
      <c r="H82" s="42"/>
      <c r="I82" s="42"/>
      <c r="J82" s="53">
        <f t="shared" si="138"/>
        <v>0</v>
      </c>
      <c r="K82" s="52">
        <f>IF(ISBLANK($B82),0,VLOOKUP($B82,Listen!$A$2:$C$44,2,FALSE))</f>
        <v>0</v>
      </c>
      <c r="L82" s="52">
        <f>IF(ISBLANK($B82),0,VLOOKUP($B82,Listen!$A$2:$C$44,3,FALSE))</f>
        <v>0</v>
      </c>
      <c r="M82" s="45">
        <f t="shared" si="139"/>
        <v>0</v>
      </c>
      <c r="N82" s="45">
        <f t="shared" si="38"/>
        <v>0</v>
      </c>
      <c r="O82" s="45">
        <f t="shared" si="39"/>
        <v>0</v>
      </c>
      <c r="P82" s="45">
        <f t="shared" ref="P82" si="166">O82</f>
        <v>0</v>
      </c>
      <c r="Q82" s="45">
        <f t="shared" si="136"/>
        <v>0</v>
      </c>
      <c r="R82" s="45">
        <f t="shared" si="141"/>
        <v>0</v>
      </c>
      <c r="S82" s="45">
        <f t="shared" si="142"/>
        <v>0</v>
      </c>
      <c r="T82" s="51">
        <f t="shared" si="143"/>
        <v>0</v>
      </c>
      <c r="U82" s="51">
        <f>IFERROR(IF(C82=A_Stammdaten!$B$9,$J82-$V82,HLOOKUP(A_Stammdaten!$B$9-1,$W$5:$AC$305,ROW(C82)-4,FALSE)-$V82),"")</f>
        <v>0</v>
      </c>
      <c r="V82" s="51">
        <f>HLOOKUP(A_Stammdaten!$B$9,$W$5:$AC$305,ROW(C82)-4,FALSE)</f>
        <v>0</v>
      </c>
      <c r="W82" s="51">
        <f t="shared" si="144"/>
        <v>0</v>
      </c>
      <c r="X82" s="51">
        <f t="shared" ref="X82:AC82" si="167">IFERROR(IF(OR($C82=0,$J82=0,N82-(X$5-$C82)=0),0,IF($C82&lt;X$5,W82-W82/(N82-(X$5-$C82)),IF($C82=X$5,$J82-$J82/N82,0))),"")</f>
        <v>0</v>
      </c>
      <c r="Y82" s="51">
        <f t="shared" si="167"/>
        <v>0</v>
      </c>
      <c r="Z82" s="51">
        <f t="shared" si="167"/>
        <v>0</v>
      </c>
      <c r="AA82" s="51">
        <f t="shared" si="167"/>
        <v>0</v>
      </c>
      <c r="AB82" s="51">
        <f t="shared" si="167"/>
        <v>0</v>
      </c>
      <c r="AC82" s="51">
        <f t="shared" si="167"/>
        <v>0</v>
      </c>
    </row>
    <row r="83" spans="1:29" s="13" customFormat="1" x14ac:dyDescent="0.25">
      <c r="A83" s="144"/>
      <c r="B83" s="40"/>
      <c r="C83" s="108"/>
      <c r="D83" s="42"/>
      <c r="E83" s="42"/>
      <c r="F83" s="42"/>
      <c r="G83" s="42"/>
      <c r="H83" s="42"/>
      <c r="I83" s="42"/>
      <c r="J83" s="53">
        <f t="shared" si="138"/>
        <v>0</v>
      </c>
      <c r="K83" s="52">
        <f>IF(ISBLANK($B83),0,VLOOKUP($B83,Listen!$A$2:$C$44,2,FALSE))</f>
        <v>0</v>
      </c>
      <c r="L83" s="52">
        <f>IF(ISBLANK($B83),0,VLOOKUP($B83,Listen!$A$2:$C$44,3,FALSE))</f>
        <v>0</v>
      </c>
      <c r="M83" s="45">
        <f t="shared" si="139"/>
        <v>0</v>
      </c>
      <c r="N83" s="45">
        <f t="shared" si="38"/>
        <v>0</v>
      </c>
      <c r="O83" s="45">
        <f t="shared" si="39"/>
        <v>0</v>
      </c>
      <c r="P83" s="45">
        <f t="shared" ref="P83" si="168">O83</f>
        <v>0</v>
      </c>
      <c r="Q83" s="45">
        <f t="shared" si="136"/>
        <v>0</v>
      </c>
      <c r="R83" s="45">
        <f t="shared" si="141"/>
        <v>0</v>
      </c>
      <c r="S83" s="45">
        <f t="shared" si="142"/>
        <v>0</v>
      </c>
      <c r="T83" s="51">
        <f t="shared" si="143"/>
        <v>0</v>
      </c>
      <c r="U83" s="51">
        <f>IFERROR(IF(C83=A_Stammdaten!$B$9,$J83-$V83,HLOOKUP(A_Stammdaten!$B$9-1,$W$5:$AC$305,ROW(C83)-4,FALSE)-$V83),"")</f>
        <v>0</v>
      </c>
      <c r="V83" s="51">
        <f>HLOOKUP(A_Stammdaten!$B$9,$W$5:$AC$305,ROW(C83)-4,FALSE)</f>
        <v>0</v>
      </c>
      <c r="W83" s="51">
        <f t="shared" si="144"/>
        <v>0</v>
      </c>
      <c r="X83" s="51">
        <f t="shared" ref="X83:AC83" si="169">IFERROR(IF(OR($C83=0,$J83=0,N83-(X$5-$C83)=0),0,IF($C83&lt;X$5,W83-W83/(N83-(X$5-$C83)),IF($C83=X$5,$J83-$J83/N83,0))),"")</f>
        <v>0</v>
      </c>
      <c r="Y83" s="51">
        <f t="shared" si="169"/>
        <v>0</v>
      </c>
      <c r="Z83" s="51">
        <f t="shared" si="169"/>
        <v>0</v>
      </c>
      <c r="AA83" s="51">
        <f t="shared" si="169"/>
        <v>0</v>
      </c>
      <c r="AB83" s="51">
        <f t="shared" si="169"/>
        <v>0</v>
      </c>
      <c r="AC83" s="51">
        <f t="shared" si="169"/>
        <v>0</v>
      </c>
    </row>
    <row r="84" spans="1:29" s="13" customFormat="1" x14ac:dyDescent="0.25">
      <c r="A84" s="144"/>
      <c r="B84" s="40"/>
      <c r="C84" s="108"/>
      <c r="D84" s="42"/>
      <c r="E84" s="42"/>
      <c r="F84" s="42"/>
      <c r="G84" s="42"/>
      <c r="H84" s="42"/>
      <c r="I84" s="42"/>
      <c r="J84" s="53">
        <f t="shared" si="138"/>
        <v>0</v>
      </c>
      <c r="K84" s="52">
        <f>IF(ISBLANK($B84),0,VLOOKUP($B84,Listen!$A$2:$C$44,2,FALSE))</f>
        <v>0</v>
      </c>
      <c r="L84" s="52">
        <f>IF(ISBLANK($B84),0,VLOOKUP($B84,Listen!$A$2:$C$44,3,FALSE))</f>
        <v>0</v>
      </c>
      <c r="M84" s="45">
        <f t="shared" si="139"/>
        <v>0</v>
      </c>
      <c r="N84" s="45">
        <f t="shared" si="38"/>
        <v>0</v>
      </c>
      <c r="O84" s="45">
        <f t="shared" si="39"/>
        <v>0</v>
      </c>
      <c r="P84" s="45">
        <f t="shared" ref="P84" si="170">O84</f>
        <v>0</v>
      </c>
      <c r="Q84" s="45">
        <f t="shared" si="136"/>
        <v>0</v>
      </c>
      <c r="R84" s="45">
        <f t="shared" si="141"/>
        <v>0</v>
      </c>
      <c r="S84" s="45">
        <f t="shared" si="142"/>
        <v>0</v>
      </c>
      <c r="T84" s="51">
        <f t="shared" si="143"/>
        <v>0</v>
      </c>
      <c r="U84" s="51">
        <f>IFERROR(IF(C84=A_Stammdaten!$B$9,$J84-$V84,HLOOKUP(A_Stammdaten!$B$9-1,$W$5:$AC$305,ROW(C84)-4,FALSE)-$V84),"")</f>
        <v>0</v>
      </c>
      <c r="V84" s="51">
        <f>HLOOKUP(A_Stammdaten!$B$9,$W$5:$AC$305,ROW(C84)-4,FALSE)</f>
        <v>0</v>
      </c>
      <c r="W84" s="51">
        <f t="shared" si="144"/>
        <v>0</v>
      </c>
      <c r="X84" s="51">
        <f t="shared" ref="X84:AC84" si="171">IFERROR(IF(OR($C84=0,$J84=0,N84-(X$5-$C84)=0),0,IF($C84&lt;X$5,W84-W84/(N84-(X$5-$C84)),IF($C84=X$5,$J84-$J84/N84,0))),"")</f>
        <v>0</v>
      </c>
      <c r="Y84" s="51">
        <f t="shared" si="171"/>
        <v>0</v>
      </c>
      <c r="Z84" s="51">
        <f t="shared" si="171"/>
        <v>0</v>
      </c>
      <c r="AA84" s="51">
        <f t="shared" si="171"/>
        <v>0</v>
      </c>
      <c r="AB84" s="51">
        <f t="shared" si="171"/>
        <v>0</v>
      </c>
      <c r="AC84" s="51">
        <f t="shared" si="171"/>
        <v>0</v>
      </c>
    </row>
    <row r="85" spans="1:29" s="13" customFormat="1" x14ac:dyDescent="0.25">
      <c r="A85" s="144"/>
      <c r="B85" s="40"/>
      <c r="C85" s="108"/>
      <c r="D85" s="42"/>
      <c r="E85" s="42"/>
      <c r="F85" s="42"/>
      <c r="G85" s="42"/>
      <c r="H85" s="42"/>
      <c r="I85" s="42"/>
      <c r="J85" s="53">
        <f t="shared" si="138"/>
        <v>0</v>
      </c>
      <c r="K85" s="52">
        <f>IF(ISBLANK($B85),0,VLOOKUP($B85,Listen!$A$2:$C$44,2,FALSE))</f>
        <v>0</v>
      </c>
      <c r="L85" s="52">
        <f>IF(ISBLANK($B85),0,VLOOKUP($B85,Listen!$A$2:$C$44,3,FALSE))</f>
        <v>0</v>
      </c>
      <c r="M85" s="45">
        <f t="shared" si="139"/>
        <v>0</v>
      </c>
      <c r="N85" s="45">
        <f t="shared" si="38"/>
        <v>0</v>
      </c>
      <c r="O85" s="45">
        <f t="shared" si="39"/>
        <v>0</v>
      </c>
      <c r="P85" s="45">
        <f t="shared" ref="P85" si="172">O85</f>
        <v>0</v>
      </c>
      <c r="Q85" s="45">
        <f t="shared" si="136"/>
        <v>0</v>
      </c>
      <c r="R85" s="45">
        <f t="shared" si="141"/>
        <v>0</v>
      </c>
      <c r="S85" s="45">
        <f t="shared" si="142"/>
        <v>0</v>
      </c>
      <c r="T85" s="51">
        <f t="shared" si="143"/>
        <v>0</v>
      </c>
      <c r="U85" s="51">
        <f>IFERROR(IF(C85=A_Stammdaten!$B$9,$J85-$V85,HLOOKUP(A_Stammdaten!$B$9-1,$W$5:$AC$305,ROW(C85)-4,FALSE)-$V85),"")</f>
        <v>0</v>
      </c>
      <c r="V85" s="51">
        <f>HLOOKUP(A_Stammdaten!$B$9,$W$5:$AC$305,ROW(C85)-4,FALSE)</f>
        <v>0</v>
      </c>
      <c r="W85" s="51">
        <f t="shared" si="144"/>
        <v>0</v>
      </c>
      <c r="X85" s="51">
        <f t="shared" ref="X85:AC85" si="173">IFERROR(IF(OR($C85=0,$J85=0,N85-(X$5-$C85)=0),0,IF($C85&lt;X$5,W85-W85/(N85-(X$5-$C85)),IF($C85=X$5,$J85-$J85/N85,0))),"")</f>
        <v>0</v>
      </c>
      <c r="Y85" s="51">
        <f t="shared" si="173"/>
        <v>0</v>
      </c>
      <c r="Z85" s="51">
        <f t="shared" si="173"/>
        <v>0</v>
      </c>
      <c r="AA85" s="51">
        <f t="shared" si="173"/>
        <v>0</v>
      </c>
      <c r="AB85" s="51">
        <f t="shared" si="173"/>
        <v>0</v>
      </c>
      <c r="AC85" s="51">
        <f t="shared" si="173"/>
        <v>0</v>
      </c>
    </row>
    <row r="86" spans="1:29" s="13" customFormat="1" x14ac:dyDescent="0.25">
      <c r="A86" s="144"/>
      <c r="B86" s="40"/>
      <c r="C86" s="108"/>
      <c r="D86" s="42"/>
      <c r="E86" s="42"/>
      <c r="F86" s="42"/>
      <c r="G86" s="42"/>
      <c r="H86" s="42"/>
      <c r="I86" s="42"/>
      <c r="J86" s="53">
        <f t="shared" si="138"/>
        <v>0</v>
      </c>
      <c r="K86" s="52">
        <f>IF(ISBLANK($B86),0,VLOOKUP($B86,Listen!$A$2:$C$44,2,FALSE))</f>
        <v>0</v>
      </c>
      <c r="L86" s="52">
        <f>IF(ISBLANK($B86),0,VLOOKUP($B86,Listen!$A$2:$C$44,3,FALSE))</f>
        <v>0</v>
      </c>
      <c r="M86" s="45">
        <f t="shared" si="139"/>
        <v>0</v>
      </c>
      <c r="N86" s="45">
        <f t="shared" ref="N86:N149" si="174">M86</f>
        <v>0</v>
      </c>
      <c r="O86" s="45">
        <f t="shared" ref="O86:O149" si="175">N86</f>
        <v>0</v>
      </c>
      <c r="P86" s="45">
        <f t="shared" ref="P86:Q101" si="176">O86</f>
        <v>0</v>
      </c>
      <c r="Q86" s="45">
        <f t="shared" si="176"/>
        <v>0</v>
      </c>
      <c r="R86" s="45">
        <f t="shared" si="141"/>
        <v>0</v>
      </c>
      <c r="S86" s="45">
        <f t="shared" si="142"/>
        <v>0</v>
      </c>
      <c r="T86" s="51">
        <f t="shared" si="143"/>
        <v>0</v>
      </c>
      <c r="U86" s="51">
        <f>IFERROR(IF(C86=A_Stammdaten!$B$9,$J86-$V86,HLOOKUP(A_Stammdaten!$B$9-1,$W$5:$AC$305,ROW(C86)-4,FALSE)-$V86),"")</f>
        <v>0</v>
      </c>
      <c r="V86" s="51">
        <f>HLOOKUP(A_Stammdaten!$B$9,$W$5:$AC$305,ROW(C86)-4,FALSE)</f>
        <v>0</v>
      </c>
      <c r="W86" s="51">
        <f t="shared" si="144"/>
        <v>0</v>
      </c>
      <c r="X86" s="51">
        <f t="shared" ref="X86:AC86" si="177">IFERROR(IF(OR($C86=0,$J86=0,N86-(X$5-$C86)=0),0,IF($C86&lt;X$5,W86-W86/(N86-(X$5-$C86)),IF($C86=X$5,$J86-$J86/N86,0))),"")</f>
        <v>0</v>
      </c>
      <c r="Y86" s="51">
        <f t="shared" si="177"/>
        <v>0</v>
      </c>
      <c r="Z86" s="51">
        <f t="shared" si="177"/>
        <v>0</v>
      </c>
      <c r="AA86" s="51">
        <f t="shared" si="177"/>
        <v>0</v>
      </c>
      <c r="AB86" s="51">
        <f t="shared" si="177"/>
        <v>0</v>
      </c>
      <c r="AC86" s="51">
        <f t="shared" si="177"/>
        <v>0</v>
      </c>
    </row>
    <row r="87" spans="1:29" s="13" customFormat="1" x14ac:dyDescent="0.25">
      <c r="A87" s="144"/>
      <c r="B87" s="40"/>
      <c r="C87" s="108"/>
      <c r="D87" s="42"/>
      <c r="E87" s="42"/>
      <c r="F87" s="42"/>
      <c r="G87" s="42"/>
      <c r="H87" s="42"/>
      <c r="I87" s="42"/>
      <c r="J87" s="53">
        <f t="shared" si="138"/>
        <v>0</v>
      </c>
      <c r="K87" s="52">
        <f>IF(ISBLANK($B87),0,VLOOKUP($B87,Listen!$A$2:$C$44,2,FALSE))</f>
        <v>0</v>
      </c>
      <c r="L87" s="52">
        <f>IF(ISBLANK($B87),0,VLOOKUP($B87,Listen!$A$2:$C$44,3,FALSE))</f>
        <v>0</v>
      </c>
      <c r="M87" s="45">
        <f t="shared" si="139"/>
        <v>0</v>
      </c>
      <c r="N87" s="45">
        <f t="shared" si="174"/>
        <v>0</v>
      </c>
      <c r="O87" s="45">
        <f t="shared" si="175"/>
        <v>0</v>
      </c>
      <c r="P87" s="45">
        <f t="shared" ref="P87" si="178">O87</f>
        <v>0</v>
      </c>
      <c r="Q87" s="45">
        <f t="shared" si="176"/>
        <v>0</v>
      </c>
      <c r="R87" s="45">
        <f t="shared" si="141"/>
        <v>0</v>
      </c>
      <c r="S87" s="45">
        <f t="shared" si="142"/>
        <v>0</v>
      </c>
      <c r="T87" s="51">
        <f t="shared" si="143"/>
        <v>0</v>
      </c>
      <c r="U87" s="51">
        <f>IFERROR(IF(C87=A_Stammdaten!$B$9,$J87-$V87,HLOOKUP(A_Stammdaten!$B$9-1,$W$5:$AC$305,ROW(C87)-4,FALSE)-$V87),"")</f>
        <v>0</v>
      </c>
      <c r="V87" s="51">
        <f>HLOOKUP(A_Stammdaten!$B$9,$W$5:$AC$305,ROW(C87)-4,FALSE)</f>
        <v>0</v>
      </c>
      <c r="W87" s="51">
        <f t="shared" si="144"/>
        <v>0</v>
      </c>
      <c r="X87" s="51">
        <f t="shared" ref="X87:AC87" si="179">IFERROR(IF(OR($C87=0,$J87=0,N87-(X$5-$C87)=0),0,IF($C87&lt;X$5,W87-W87/(N87-(X$5-$C87)),IF($C87=X$5,$J87-$J87/N87,0))),"")</f>
        <v>0</v>
      </c>
      <c r="Y87" s="51">
        <f t="shared" si="179"/>
        <v>0</v>
      </c>
      <c r="Z87" s="51">
        <f t="shared" si="179"/>
        <v>0</v>
      </c>
      <c r="AA87" s="51">
        <f t="shared" si="179"/>
        <v>0</v>
      </c>
      <c r="AB87" s="51">
        <f t="shared" si="179"/>
        <v>0</v>
      </c>
      <c r="AC87" s="51">
        <f t="shared" si="179"/>
        <v>0</v>
      </c>
    </row>
    <row r="88" spans="1:29" s="13" customFormat="1" x14ac:dyDescent="0.25">
      <c r="A88" s="144"/>
      <c r="B88" s="40"/>
      <c r="C88" s="108"/>
      <c r="D88" s="42"/>
      <c r="E88" s="42"/>
      <c r="F88" s="42"/>
      <c r="G88" s="42"/>
      <c r="H88" s="42"/>
      <c r="I88" s="42"/>
      <c r="J88" s="53">
        <f t="shared" si="138"/>
        <v>0</v>
      </c>
      <c r="K88" s="52">
        <f>IF(ISBLANK($B88),0,VLOOKUP($B88,Listen!$A$2:$C$44,2,FALSE))</f>
        <v>0</v>
      </c>
      <c r="L88" s="52">
        <f>IF(ISBLANK($B88),0,VLOOKUP($B88,Listen!$A$2:$C$44,3,FALSE))</f>
        <v>0</v>
      </c>
      <c r="M88" s="45">
        <f t="shared" si="139"/>
        <v>0</v>
      </c>
      <c r="N88" s="45">
        <f t="shared" si="174"/>
        <v>0</v>
      </c>
      <c r="O88" s="45">
        <f t="shared" si="175"/>
        <v>0</v>
      </c>
      <c r="P88" s="45">
        <f t="shared" ref="P88" si="180">O88</f>
        <v>0</v>
      </c>
      <c r="Q88" s="45">
        <f t="shared" si="176"/>
        <v>0</v>
      </c>
      <c r="R88" s="45">
        <f t="shared" si="141"/>
        <v>0</v>
      </c>
      <c r="S88" s="45">
        <f t="shared" si="142"/>
        <v>0</v>
      </c>
      <c r="T88" s="51">
        <f t="shared" si="143"/>
        <v>0</v>
      </c>
      <c r="U88" s="51">
        <f>IFERROR(IF(C88=A_Stammdaten!$B$9,$J88-$V88,HLOOKUP(A_Stammdaten!$B$9-1,$W$5:$AC$305,ROW(C88)-4,FALSE)-$V88),"")</f>
        <v>0</v>
      </c>
      <c r="V88" s="51">
        <f>HLOOKUP(A_Stammdaten!$B$9,$W$5:$AC$305,ROW(C88)-4,FALSE)</f>
        <v>0</v>
      </c>
      <c r="W88" s="51">
        <f t="shared" si="144"/>
        <v>0</v>
      </c>
      <c r="X88" s="51">
        <f t="shared" ref="X88:AC88" si="181">IFERROR(IF(OR($C88=0,$J88=0,N88-(X$5-$C88)=0),0,IF($C88&lt;X$5,W88-W88/(N88-(X$5-$C88)),IF($C88=X$5,$J88-$J88/N88,0))),"")</f>
        <v>0</v>
      </c>
      <c r="Y88" s="51">
        <f t="shared" si="181"/>
        <v>0</v>
      </c>
      <c r="Z88" s="51">
        <f t="shared" si="181"/>
        <v>0</v>
      </c>
      <c r="AA88" s="51">
        <f t="shared" si="181"/>
        <v>0</v>
      </c>
      <c r="AB88" s="51">
        <f t="shared" si="181"/>
        <v>0</v>
      </c>
      <c r="AC88" s="51">
        <f t="shared" si="181"/>
        <v>0</v>
      </c>
    </row>
    <row r="89" spans="1:29" s="13" customFormat="1" x14ac:dyDescent="0.25">
      <c r="A89" s="144"/>
      <c r="B89" s="40"/>
      <c r="C89" s="108"/>
      <c r="D89" s="42"/>
      <c r="E89" s="42"/>
      <c r="F89" s="42"/>
      <c r="G89" s="42"/>
      <c r="H89" s="42"/>
      <c r="I89" s="42"/>
      <c r="J89" s="53">
        <f t="shared" si="138"/>
        <v>0</v>
      </c>
      <c r="K89" s="52">
        <f>IF(ISBLANK($B89),0,VLOOKUP($B89,Listen!$A$2:$C$44,2,FALSE))</f>
        <v>0</v>
      </c>
      <c r="L89" s="52">
        <f>IF(ISBLANK($B89),0,VLOOKUP($B89,Listen!$A$2:$C$44,3,FALSE))</f>
        <v>0</v>
      </c>
      <c r="M89" s="45">
        <f t="shared" si="139"/>
        <v>0</v>
      </c>
      <c r="N89" s="45">
        <f t="shared" si="174"/>
        <v>0</v>
      </c>
      <c r="O89" s="45">
        <f t="shared" si="175"/>
        <v>0</v>
      </c>
      <c r="P89" s="45">
        <f t="shared" ref="P89" si="182">O89</f>
        <v>0</v>
      </c>
      <c r="Q89" s="45">
        <f t="shared" si="176"/>
        <v>0</v>
      </c>
      <c r="R89" s="45">
        <f t="shared" si="141"/>
        <v>0</v>
      </c>
      <c r="S89" s="45">
        <f t="shared" si="142"/>
        <v>0</v>
      </c>
      <c r="T89" s="51">
        <f t="shared" si="143"/>
        <v>0</v>
      </c>
      <c r="U89" s="51">
        <f>IFERROR(IF(C89=A_Stammdaten!$B$9,$J89-$V89,HLOOKUP(A_Stammdaten!$B$9-1,$W$5:$AC$305,ROW(C89)-4,FALSE)-$V89),"")</f>
        <v>0</v>
      </c>
      <c r="V89" s="51">
        <f>HLOOKUP(A_Stammdaten!$B$9,$W$5:$AC$305,ROW(C89)-4,FALSE)</f>
        <v>0</v>
      </c>
      <c r="W89" s="51">
        <f t="shared" si="144"/>
        <v>0</v>
      </c>
      <c r="X89" s="51">
        <f t="shared" ref="X89:AC89" si="183">IFERROR(IF(OR($C89=0,$J89=0,N89-(X$5-$C89)=0),0,IF($C89&lt;X$5,W89-W89/(N89-(X$5-$C89)),IF($C89=X$5,$J89-$J89/N89,0))),"")</f>
        <v>0</v>
      </c>
      <c r="Y89" s="51">
        <f t="shared" si="183"/>
        <v>0</v>
      </c>
      <c r="Z89" s="51">
        <f t="shared" si="183"/>
        <v>0</v>
      </c>
      <c r="AA89" s="51">
        <f t="shared" si="183"/>
        <v>0</v>
      </c>
      <c r="AB89" s="51">
        <f t="shared" si="183"/>
        <v>0</v>
      </c>
      <c r="AC89" s="51">
        <f t="shared" si="183"/>
        <v>0</v>
      </c>
    </row>
    <row r="90" spans="1:29" s="13" customFormat="1" x14ac:dyDescent="0.25">
      <c r="A90" s="50"/>
      <c r="B90" s="40"/>
      <c r="C90" s="108"/>
      <c r="D90" s="42"/>
      <c r="E90" s="42"/>
      <c r="F90" s="42"/>
      <c r="G90" s="42"/>
      <c r="H90" s="42"/>
      <c r="I90" s="42"/>
      <c r="J90" s="53">
        <f t="shared" si="138"/>
        <v>0</v>
      </c>
      <c r="K90" s="52">
        <f>IF(ISBLANK($B90),0,VLOOKUP($B90,Listen!$A$2:$C$44,2,FALSE))</f>
        <v>0</v>
      </c>
      <c r="L90" s="52">
        <f>IF(ISBLANK($B90),0,VLOOKUP($B90,Listen!$A$2:$C$44,3,FALSE))</f>
        <v>0</v>
      </c>
      <c r="M90" s="45">
        <f t="shared" si="139"/>
        <v>0</v>
      </c>
      <c r="N90" s="45">
        <f t="shared" si="174"/>
        <v>0</v>
      </c>
      <c r="O90" s="45">
        <f t="shared" si="175"/>
        <v>0</v>
      </c>
      <c r="P90" s="45">
        <f t="shared" ref="P90" si="184">O90</f>
        <v>0</v>
      </c>
      <c r="Q90" s="45">
        <f t="shared" si="176"/>
        <v>0</v>
      </c>
      <c r="R90" s="45">
        <f t="shared" si="141"/>
        <v>0</v>
      </c>
      <c r="S90" s="45">
        <f t="shared" si="142"/>
        <v>0</v>
      </c>
      <c r="T90" s="51">
        <f t="shared" si="143"/>
        <v>0</v>
      </c>
      <c r="U90" s="51">
        <f>IFERROR(IF(C90=A_Stammdaten!$B$9,$J90-$V90,HLOOKUP(A_Stammdaten!$B$9-1,$W$5:$AC$305,ROW(C90)-4,FALSE)-$V90),"")</f>
        <v>0</v>
      </c>
      <c r="V90" s="51">
        <f>HLOOKUP(A_Stammdaten!$B$9,$W$5:$AC$305,ROW(C90)-4,FALSE)</f>
        <v>0</v>
      </c>
      <c r="W90" s="51">
        <f t="shared" si="144"/>
        <v>0</v>
      </c>
      <c r="X90" s="51">
        <f t="shared" ref="X90:AC90" si="185">IFERROR(IF(OR($C90=0,$J90=0,N90-(X$5-$C90)=0),0,IF($C90&lt;X$5,W90-W90/(N90-(X$5-$C90)),IF($C90=X$5,$J90-$J90/N90,0))),"")</f>
        <v>0</v>
      </c>
      <c r="Y90" s="51">
        <f t="shared" si="185"/>
        <v>0</v>
      </c>
      <c r="Z90" s="51">
        <f t="shared" si="185"/>
        <v>0</v>
      </c>
      <c r="AA90" s="51">
        <f t="shared" si="185"/>
        <v>0</v>
      </c>
      <c r="AB90" s="51">
        <f t="shared" si="185"/>
        <v>0</v>
      </c>
      <c r="AC90" s="51">
        <f t="shared" si="185"/>
        <v>0</v>
      </c>
    </row>
    <row r="91" spans="1:29" s="13" customFormat="1" x14ac:dyDescent="0.25">
      <c r="A91" s="50"/>
      <c r="B91" s="40"/>
      <c r="C91" s="108"/>
      <c r="D91" s="42"/>
      <c r="E91" s="42"/>
      <c r="F91" s="42"/>
      <c r="G91" s="42"/>
      <c r="H91" s="42"/>
      <c r="I91" s="42"/>
      <c r="J91" s="53">
        <f t="shared" si="138"/>
        <v>0</v>
      </c>
      <c r="K91" s="52">
        <f>IF(ISBLANK($B91),0,VLOOKUP($B91,Listen!$A$2:$C$44,2,FALSE))</f>
        <v>0</v>
      </c>
      <c r="L91" s="52">
        <f>IF(ISBLANK($B91),0,VLOOKUP($B91,Listen!$A$2:$C$44,3,FALSE))</f>
        <v>0</v>
      </c>
      <c r="M91" s="45">
        <f t="shared" si="139"/>
        <v>0</v>
      </c>
      <c r="N91" s="45">
        <f t="shared" si="174"/>
        <v>0</v>
      </c>
      <c r="O91" s="45">
        <f t="shared" si="175"/>
        <v>0</v>
      </c>
      <c r="P91" s="45">
        <f t="shared" ref="P91" si="186">O91</f>
        <v>0</v>
      </c>
      <c r="Q91" s="45">
        <f t="shared" si="176"/>
        <v>0</v>
      </c>
      <c r="R91" s="45">
        <f t="shared" si="141"/>
        <v>0</v>
      </c>
      <c r="S91" s="45">
        <f t="shared" si="142"/>
        <v>0</v>
      </c>
      <c r="T91" s="51">
        <f t="shared" si="143"/>
        <v>0</v>
      </c>
      <c r="U91" s="51">
        <f>IFERROR(IF(C91=A_Stammdaten!$B$9,$J91-$V91,HLOOKUP(A_Stammdaten!$B$9-1,$W$5:$AC$305,ROW(C91)-4,FALSE)-$V91),"")</f>
        <v>0</v>
      </c>
      <c r="V91" s="51">
        <f>HLOOKUP(A_Stammdaten!$B$9,$W$5:$AC$305,ROW(C91)-4,FALSE)</f>
        <v>0</v>
      </c>
      <c r="W91" s="51">
        <f t="shared" si="144"/>
        <v>0</v>
      </c>
      <c r="X91" s="51">
        <f t="shared" ref="X91:AC91" si="187">IFERROR(IF(OR($C91=0,$J91=0,N91-(X$5-$C91)=0),0,IF($C91&lt;X$5,W91-W91/(N91-(X$5-$C91)),IF($C91=X$5,$J91-$J91/N91,0))),"")</f>
        <v>0</v>
      </c>
      <c r="Y91" s="51">
        <f t="shared" si="187"/>
        <v>0</v>
      </c>
      <c r="Z91" s="51">
        <f t="shared" si="187"/>
        <v>0</v>
      </c>
      <c r="AA91" s="51">
        <f t="shared" si="187"/>
        <v>0</v>
      </c>
      <c r="AB91" s="51">
        <f t="shared" si="187"/>
        <v>0</v>
      </c>
      <c r="AC91" s="51">
        <f t="shared" si="187"/>
        <v>0</v>
      </c>
    </row>
    <row r="92" spans="1:29" s="13" customFormat="1" x14ac:dyDescent="0.25">
      <c r="A92" s="50"/>
      <c r="B92" s="40"/>
      <c r="C92" s="108"/>
      <c r="D92" s="42"/>
      <c r="E92" s="42"/>
      <c r="F92" s="42"/>
      <c r="G92" s="42"/>
      <c r="H92" s="42"/>
      <c r="I92" s="42"/>
      <c r="J92" s="53">
        <f t="shared" si="138"/>
        <v>0</v>
      </c>
      <c r="K92" s="52">
        <f>IF(ISBLANK($B92),0,VLOOKUP($B92,Listen!$A$2:$C$44,2,FALSE))</f>
        <v>0</v>
      </c>
      <c r="L92" s="52">
        <f>IF(ISBLANK($B92),0,VLOOKUP($B92,Listen!$A$2:$C$44,3,FALSE))</f>
        <v>0</v>
      </c>
      <c r="M92" s="45">
        <f t="shared" si="139"/>
        <v>0</v>
      </c>
      <c r="N92" s="45">
        <f t="shared" si="174"/>
        <v>0</v>
      </c>
      <c r="O92" s="45">
        <f t="shared" si="175"/>
        <v>0</v>
      </c>
      <c r="P92" s="45">
        <f t="shared" ref="P92" si="188">O92</f>
        <v>0</v>
      </c>
      <c r="Q92" s="45">
        <f t="shared" si="176"/>
        <v>0</v>
      </c>
      <c r="R92" s="45">
        <f t="shared" si="141"/>
        <v>0</v>
      </c>
      <c r="S92" s="45">
        <f t="shared" si="142"/>
        <v>0</v>
      </c>
      <c r="T92" s="51">
        <f t="shared" si="143"/>
        <v>0</v>
      </c>
      <c r="U92" s="51">
        <f>IFERROR(IF(C92=A_Stammdaten!$B$9,$J92-$V92,HLOOKUP(A_Stammdaten!$B$9-1,$W$5:$AC$305,ROW(C92)-4,FALSE)-$V92),"")</f>
        <v>0</v>
      </c>
      <c r="V92" s="51">
        <f>HLOOKUP(A_Stammdaten!$B$9,$W$5:$AC$305,ROW(C92)-4,FALSE)</f>
        <v>0</v>
      </c>
      <c r="W92" s="51">
        <f t="shared" si="144"/>
        <v>0</v>
      </c>
      <c r="X92" s="51">
        <f t="shared" ref="X92:AC92" si="189">IFERROR(IF(OR($C92=0,$J92=0,N92-(X$5-$C92)=0),0,IF($C92&lt;X$5,W92-W92/(N92-(X$5-$C92)),IF($C92=X$5,$J92-$J92/N92,0))),"")</f>
        <v>0</v>
      </c>
      <c r="Y92" s="51">
        <f t="shared" si="189"/>
        <v>0</v>
      </c>
      <c r="Z92" s="51">
        <f t="shared" si="189"/>
        <v>0</v>
      </c>
      <c r="AA92" s="51">
        <f t="shared" si="189"/>
        <v>0</v>
      </c>
      <c r="AB92" s="51">
        <f t="shared" si="189"/>
        <v>0</v>
      </c>
      <c r="AC92" s="51">
        <f t="shared" si="189"/>
        <v>0</v>
      </c>
    </row>
    <row r="93" spans="1:29" s="13" customFormat="1" x14ac:dyDescent="0.25">
      <c r="A93" s="50"/>
      <c r="B93" s="40"/>
      <c r="C93" s="108"/>
      <c r="D93" s="42"/>
      <c r="E93" s="42"/>
      <c r="F93" s="42"/>
      <c r="G93" s="42"/>
      <c r="H93" s="42"/>
      <c r="I93" s="42"/>
      <c r="J93" s="53">
        <f t="shared" si="138"/>
        <v>0</v>
      </c>
      <c r="K93" s="52">
        <f>IF(ISBLANK($B93),0,VLOOKUP($B93,Listen!$A$2:$C$44,2,FALSE))</f>
        <v>0</v>
      </c>
      <c r="L93" s="52">
        <f>IF(ISBLANK($B93),0,VLOOKUP($B93,Listen!$A$2:$C$44,3,FALSE))</f>
        <v>0</v>
      </c>
      <c r="M93" s="45">
        <f t="shared" si="139"/>
        <v>0</v>
      </c>
      <c r="N93" s="45">
        <f t="shared" si="174"/>
        <v>0</v>
      </c>
      <c r="O93" s="45">
        <f t="shared" si="175"/>
        <v>0</v>
      </c>
      <c r="P93" s="45">
        <f t="shared" ref="P93" si="190">O93</f>
        <v>0</v>
      </c>
      <c r="Q93" s="45">
        <f t="shared" si="176"/>
        <v>0</v>
      </c>
      <c r="R93" s="45">
        <f t="shared" si="141"/>
        <v>0</v>
      </c>
      <c r="S93" s="45">
        <f t="shared" si="142"/>
        <v>0</v>
      </c>
      <c r="T93" s="51">
        <f t="shared" si="143"/>
        <v>0</v>
      </c>
      <c r="U93" s="51">
        <f>IFERROR(IF(C93=A_Stammdaten!$B$9,$J93-$V93,HLOOKUP(A_Stammdaten!$B$9-1,$W$5:$AC$305,ROW(C93)-4,FALSE)-$V93),"")</f>
        <v>0</v>
      </c>
      <c r="V93" s="51">
        <f>HLOOKUP(A_Stammdaten!$B$9,$W$5:$AC$305,ROW(C93)-4,FALSE)</f>
        <v>0</v>
      </c>
      <c r="W93" s="51">
        <f t="shared" si="144"/>
        <v>0</v>
      </c>
      <c r="X93" s="51">
        <f t="shared" ref="X93:AC93" si="191">IFERROR(IF(OR($C93=0,$J93=0,N93-(X$5-$C93)=0),0,IF($C93&lt;X$5,W93-W93/(N93-(X$5-$C93)),IF($C93=X$5,$J93-$J93/N93,0))),"")</f>
        <v>0</v>
      </c>
      <c r="Y93" s="51">
        <f t="shared" si="191"/>
        <v>0</v>
      </c>
      <c r="Z93" s="51">
        <f t="shared" si="191"/>
        <v>0</v>
      </c>
      <c r="AA93" s="51">
        <f t="shared" si="191"/>
        <v>0</v>
      </c>
      <c r="AB93" s="51">
        <f t="shared" si="191"/>
        <v>0</v>
      </c>
      <c r="AC93" s="51">
        <f t="shared" si="191"/>
        <v>0</v>
      </c>
    </row>
    <row r="94" spans="1:29" s="13" customFormat="1" x14ac:dyDescent="0.25">
      <c r="A94" s="50"/>
      <c r="B94" s="40"/>
      <c r="C94" s="108"/>
      <c r="D94" s="42"/>
      <c r="E94" s="42"/>
      <c r="F94" s="42"/>
      <c r="G94" s="42"/>
      <c r="H94" s="42"/>
      <c r="I94" s="42"/>
      <c r="J94" s="53">
        <f t="shared" si="138"/>
        <v>0</v>
      </c>
      <c r="K94" s="52">
        <f>IF(ISBLANK($B94),0,VLOOKUP($B94,Listen!$A$2:$C$44,2,FALSE))</f>
        <v>0</v>
      </c>
      <c r="L94" s="52">
        <f>IF(ISBLANK($B94),0,VLOOKUP($B94,Listen!$A$2:$C$44,3,FALSE))</f>
        <v>0</v>
      </c>
      <c r="M94" s="45">
        <f t="shared" si="139"/>
        <v>0</v>
      </c>
      <c r="N94" s="45">
        <f t="shared" si="174"/>
        <v>0</v>
      </c>
      <c r="O94" s="45">
        <f t="shared" si="175"/>
        <v>0</v>
      </c>
      <c r="P94" s="45">
        <f t="shared" ref="P94" si="192">O94</f>
        <v>0</v>
      </c>
      <c r="Q94" s="45">
        <f t="shared" si="176"/>
        <v>0</v>
      </c>
      <c r="R94" s="45">
        <f t="shared" si="141"/>
        <v>0</v>
      </c>
      <c r="S94" s="45">
        <f t="shared" si="142"/>
        <v>0</v>
      </c>
      <c r="T94" s="51">
        <f t="shared" si="143"/>
        <v>0</v>
      </c>
      <c r="U94" s="51">
        <f>IFERROR(IF(C94=A_Stammdaten!$B$9,$J94-$V94,HLOOKUP(A_Stammdaten!$B$9-1,$W$5:$AC$305,ROW(C94)-4,FALSE)-$V94),"")</f>
        <v>0</v>
      </c>
      <c r="V94" s="51">
        <f>HLOOKUP(A_Stammdaten!$B$9,$W$5:$AC$305,ROW(C94)-4,FALSE)</f>
        <v>0</v>
      </c>
      <c r="W94" s="51">
        <f t="shared" si="144"/>
        <v>0</v>
      </c>
      <c r="X94" s="51">
        <f t="shared" ref="X94:AC94" si="193">IFERROR(IF(OR($C94=0,$J94=0,N94-(X$5-$C94)=0),0,IF($C94&lt;X$5,W94-W94/(N94-(X$5-$C94)),IF($C94=X$5,$J94-$J94/N94,0))),"")</f>
        <v>0</v>
      </c>
      <c r="Y94" s="51">
        <f t="shared" si="193"/>
        <v>0</v>
      </c>
      <c r="Z94" s="51">
        <f t="shared" si="193"/>
        <v>0</v>
      </c>
      <c r="AA94" s="51">
        <f t="shared" si="193"/>
        <v>0</v>
      </c>
      <c r="AB94" s="51">
        <f t="shared" si="193"/>
        <v>0</v>
      </c>
      <c r="AC94" s="51">
        <f t="shared" si="193"/>
        <v>0</v>
      </c>
    </row>
    <row r="95" spans="1:29" s="13" customFormat="1" x14ac:dyDescent="0.25">
      <c r="A95" s="50"/>
      <c r="B95" s="40"/>
      <c r="C95" s="108"/>
      <c r="D95" s="42"/>
      <c r="E95" s="42"/>
      <c r="F95" s="42"/>
      <c r="G95" s="42"/>
      <c r="H95" s="42"/>
      <c r="I95" s="42"/>
      <c r="J95" s="53">
        <f t="shared" si="138"/>
        <v>0</v>
      </c>
      <c r="K95" s="52">
        <f>IF(ISBLANK($B95),0,VLOOKUP($B95,Listen!$A$2:$C$44,2,FALSE))</f>
        <v>0</v>
      </c>
      <c r="L95" s="52">
        <f>IF(ISBLANK($B95),0,VLOOKUP($B95,Listen!$A$2:$C$44,3,FALSE))</f>
        <v>0</v>
      </c>
      <c r="M95" s="45">
        <f t="shared" si="139"/>
        <v>0</v>
      </c>
      <c r="N95" s="45">
        <f t="shared" si="174"/>
        <v>0</v>
      </c>
      <c r="O95" s="45">
        <f t="shared" si="175"/>
        <v>0</v>
      </c>
      <c r="P95" s="45">
        <f t="shared" ref="P95" si="194">O95</f>
        <v>0</v>
      </c>
      <c r="Q95" s="45">
        <f t="shared" si="176"/>
        <v>0</v>
      </c>
      <c r="R95" s="45">
        <f t="shared" si="141"/>
        <v>0</v>
      </c>
      <c r="S95" s="45">
        <f t="shared" si="142"/>
        <v>0</v>
      </c>
      <c r="T95" s="51">
        <f t="shared" si="143"/>
        <v>0</v>
      </c>
      <c r="U95" s="51">
        <f>IFERROR(IF(C95=A_Stammdaten!$B$9,$J95-$V95,HLOOKUP(A_Stammdaten!$B$9-1,$W$5:$AC$305,ROW(C95)-4,FALSE)-$V95),"")</f>
        <v>0</v>
      </c>
      <c r="V95" s="51">
        <f>HLOOKUP(A_Stammdaten!$B$9,$W$5:$AC$305,ROW(C95)-4,FALSE)</f>
        <v>0</v>
      </c>
      <c r="W95" s="51">
        <f t="shared" si="144"/>
        <v>0</v>
      </c>
      <c r="X95" s="51">
        <f t="shared" ref="X95:AC95" si="195">IFERROR(IF(OR($C95=0,$J95=0,N95-(X$5-$C95)=0),0,IF($C95&lt;X$5,W95-W95/(N95-(X$5-$C95)),IF($C95=X$5,$J95-$J95/N95,0))),"")</f>
        <v>0</v>
      </c>
      <c r="Y95" s="51">
        <f t="shared" si="195"/>
        <v>0</v>
      </c>
      <c r="Z95" s="51">
        <f t="shared" si="195"/>
        <v>0</v>
      </c>
      <c r="AA95" s="51">
        <f t="shared" si="195"/>
        <v>0</v>
      </c>
      <c r="AB95" s="51">
        <f t="shared" si="195"/>
        <v>0</v>
      </c>
      <c r="AC95" s="51">
        <f t="shared" si="195"/>
        <v>0</v>
      </c>
    </row>
    <row r="96" spans="1:29" s="13" customFormat="1" x14ac:dyDescent="0.25">
      <c r="A96" s="50"/>
      <c r="B96" s="40"/>
      <c r="C96" s="108"/>
      <c r="D96" s="42"/>
      <c r="E96" s="42"/>
      <c r="F96" s="42"/>
      <c r="G96" s="42"/>
      <c r="H96" s="42"/>
      <c r="I96" s="42"/>
      <c r="J96" s="53">
        <f t="shared" si="138"/>
        <v>0</v>
      </c>
      <c r="K96" s="52">
        <f>IF(ISBLANK($B96),0,VLOOKUP($B96,Listen!$A$2:$C$44,2,FALSE))</f>
        <v>0</v>
      </c>
      <c r="L96" s="52">
        <f>IF(ISBLANK($B96),0,VLOOKUP($B96,Listen!$A$2:$C$44,3,FALSE))</f>
        <v>0</v>
      </c>
      <c r="M96" s="45">
        <f t="shared" si="139"/>
        <v>0</v>
      </c>
      <c r="N96" s="45">
        <f t="shared" si="174"/>
        <v>0</v>
      </c>
      <c r="O96" s="45">
        <f t="shared" si="175"/>
        <v>0</v>
      </c>
      <c r="P96" s="45">
        <f t="shared" ref="P96" si="196">O96</f>
        <v>0</v>
      </c>
      <c r="Q96" s="45">
        <f t="shared" si="176"/>
        <v>0</v>
      </c>
      <c r="R96" s="45">
        <f t="shared" si="141"/>
        <v>0</v>
      </c>
      <c r="S96" s="45">
        <f t="shared" si="142"/>
        <v>0</v>
      </c>
      <c r="T96" s="51">
        <f t="shared" si="143"/>
        <v>0</v>
      </c>
      <c r="U96" s="51">
        <f>IFERROR(IF(C96=A_Stammdaten!$B$9,$J96-$V96,HLOOKUP(A_Stammdaten!$B$9-1,$W$5:$AC$305,ROW(C96)-4,FALSE)-$V96),"")</f>
        <v>0</v>
      </c>
      <c r="V96" s="51">
        <f>HLOOKUP(A_Stammdaten!$B$9,$W$5:$AC$305,ROW(C96)-4,FALSE)</f>
        <v>0</v>
      </c>
      <c r="W96" s="51">
        <f t="shared" si="144"/>
        <v>0</v>
      </c>
      <c r="X96" s="51">
        <f t="shared" ref="X96:AC96" si="197">IFERROR(IF(OR($C96=0,$J96=0,N96-(X$5-$C96)=0),0,IF($C96&lt;X$5,W96-W96/(N96-(X$5-$C96)),IF($C96=X$5,$J96-$J96/N96,0))),"")</f>
        <v>0</v>
      </c>
      <c r="Y96" s="51">
        <f t="shared" si="197"/>
        <v>0</v>
      </c>
      <c r="Z96" s="51">
        <f t="shared" si="197"/>
        <v>0</v>
      </c>
      <c r="AA96" s="51">
        <f t="shared" si="197"/>
        <v>0</v>
      </c>
      <c r="AB96" s="51">
        <f t="shared" si="197"/>
        <v>0</v>
      </c>
      <c r="AC96" s="51">
        <f t="shared" si="197"/>
        <v>0</v>
      </c>
    </row>
    <row r="97" spans="1:29" s="13" customFormat="1" x14ac:dyDescent="0.25">
      <c r="A97" s="50"/>
      <c r="B97" s="40"/>
      <c r="C97" s="108"/>
      <c r="D97" s="42"/>
      <c r="E97" s="42"/>
      <c r="F97" s="42"/>
      <c r="G97" s="42"/>
      <c r="H97" s="42"/>
      <c r="I97" s="42"/>
      <c r="J97" s="53">
        <f t="shared" si="138"/>
        <v>0</v>
      </c>
      <c r="K97" s="52">
        <f>IF(ISBLANK($B97),0,VLOOKUP($B97,Listen!$A$2:$C$44,2,FALSE))</f>
        <v>0</v>
      </c>
      <c r="L97" s="52">
        <f>IF(ISBLANK($B97),0,VLOOKUP($B97,Listen!$A$2:$C$44,3,FALSE))</f>
        <v>0</v>
      </c>
      <c r="M97" s="45">
        <f t="shared" si="139"/>
        <v>0</v>
      </c>
      <c r="N97" s="45">
        <f t="shared" si="174"/>
        <v>0</v>
      </c>
      <c r="O97" s="45">
        <f t="shared" si="175"/>
        <v>0</v>
      </c>
      <c r="P97" s="45">
        <f t="shared" ref="P97" si="198">O97</f>
        <v>0</v>
      </c>
      <c r="Q97" s="45">
        <f t="shared" si="176"/>
        <v>0</v>
      </c>
      <c r="R97" s="45">
        <f t="shared" si="141"/>
        <v>0</v>
      </c>
      <c r="S97" s="45">
        <f t="shared" si="142"/>
        <v>0</v>
      </c>
      <c r="T97" s="51">
        <f t="shared" si="143"/>
        <v>0</v>
      </c>
      <c r="U97" s="51">
        <f>IFERROR(IF(C97=A_Stammdaten!$B$9,$J97-$V97,HLOOKUP(A_Stammdaten!$B$9-1,$W$5:$AC$305,ROW(C97)-4,FALSE)-$V97),"")</f>
        <v>0</v>
      </c>
      <c r="V97" s="51">
        <f>HLOOKUP(A_Stammdaten!$B$9,$W$5:$AC$305,ROW(C97)-4,FALSE)</f>
        <v>0</v>
      </c>
      <c r="W97" s="51">
        <f t="shared" si="144"/>
        <v>0</v>
      </c>
      <c r="X97" s="51">
        <f t="shared" ref="X97:AC97" si="199">IFERROR(IF(OR($C97=0,$J97=0,N97-(X$5-$C97)=0),0,IF($C97&lt;X$5,W97-W97/(N97-(X$5-$C97)),IF($C97=X$5,$J97-$J97/N97,0))),"")</f>
        <v>0</v>
      </c>
      <c r="Y97" s="51">
        <f t="shared" si="199"/>
        <v>0</v>
      </c>
      <c r="Z97" s="51">
        <f t="shared" si="199"/>
        <v>0</v>
      </c>
      <c r="AA97" s="51">
        <f t="shared" si="199"/>
        <v>0</v>
      </c>
      <c r="AB97" s="51">
        <f t="shared" si="199"/>
        <v>0</v>
      </c>
      <c r="AC97" s="51">
        <f t="shared" si="199"/>
        <v>0</v>
      </c>
    </row>
    <row r="98" spans="1:29" s="13" customFormat="1" x14ac:dyDescent="0.25">
      <c r="A98" s="50"/>
      <c r="B98" s="40"/>
      <c r="C98" s="108"/>
      <c r="D98" s="42"/>
      <c r="E98" s="42"/>
      <c r="F98" s="42"/>
      <c r="G98" s="42"/>
      <c r="H98" s="42"/>
      <c r="I98" s="42"/>
      <c r="J98" s="53">
        <f t="shared" si="138"/>
        <v>0</v>
      </c>
      <c r="K98" s="52">
        <f>IF(ISBLANK($B98),0,VLOOKUP($B98,Listen!$A$2:$C$44,2,FALSE))</f>
        <v>0</v>
      </c>
      <c r="L98" s="52">
        <f>IF(ISBLANK($B98),0,VLOOKUP($B98,Listen!$A$2:$C$44,3,FALSE))</f>
        <v>0</v>
      </c>
      <c r="M98" s="45">
        <f t="shared" si="139"/>
        <v>0</v>
      </c>
      <c r="N98" s="45">
        <f t="shared" si="174"/>
        <v>0</v>
      </c>
      <c r="O98" s="45">
        <f t="shared" si="175"/>
        <v>0</v>
      </c>
      <c r="P98" s="45">
        <f t="shared" ref="P98" si="200">O98</f>
        <v>0</v>
      </c>
      <c r="Q98" s="45">
        <f t="shared" si="176"/>
        <v>0</v>
      </c>
      <c r="R98" s="45">
        <f t="shared" si="141"/>
        <v>0</v>
      </c>
      <c r="S98" s="45">
        <f t="shared" si="142"/>
        <v>0</v>
      </c>
      <c r="T98" s="51">
        <f t="shared" si="143"/>
        <v>0</v>
      </c>
      <c r="U98" s="51">
        <f>IFERROR(IF(C98=A_Stammdaten!$B$9,$J98-$V98,HLOOKUP(A_Stammdaten!$B$9-1,$W$5:$AC$305,ROW(C98)-4,FALSE)-$V98),"")</f>
        <v>0</v>
      </c>
      <c r="V98" s="51">
        <f>HLOOKUP(A_Stammdaten!$B$9,$W$5:$AC$305,ROW(C98)-4,FALSE)</f>
        <v>0</v>
      </c>
      <c r="W98" s="51">
        <f t="shared" si="144"/>
        <v>0</v>
      </c>
      <c r="X98" s="51">
        <f t="shared" ref="X98:AC98" si="201">IFERROR(IF(OR($C98=0,$J98=0,N98-(X$5-$C98)=0),0,IF($C98&lt;X$5,W98-W98/(N98-(X$5-$C98)),IF($C98=X$5,$J98-$J98/N98,0))),"")</f>
        <v>0</v>
      </c>
      <c r="Y98" s="51">
        <f t="shared" si="201"/>
        <v>0</v>
      </c>
      <c r="Z98" s="51">
        <f t="shared" si="201"/>
        <v>0</v>
      </c>
      <c r="AA98" s="51">
        <f t="shared" si="201"/>
        <v>0</v>
      </c>
      <c r="AB98" s="51">
        <f t="shared" si="201"/>
        <v>0</v>
      </c>
      <c r="AC98" s="51">
        <f t="shared" si="201"/>
        <v>0</v>
      </c>
    </row>
    <row r="99" spans="1:29" s="13" customFormat="1" x14ac:dyDescent="0.25">
      <c r="A99" s="50"/>
      <c r="B99" s="40"/>
      <c r="C99" s="108"/>
      <c r="D99" s="42"/>
      <c r="E99" s="42"/>
      <c r="F99" s="42"/>
      <c r="G99" s="42"/>
      <c r="H99" s="42"/>
      <c r="I99" s="42"/>
      <c r="J99" s="53">
        <f t="shared" si="138"/>
        <v>0</v>
      </c>
      <c r="K99" s="52">
        <f>IF(ISBLANK($B99),0,VLOOKUP($B99,Listen!$A$2:$C$44,2,FALSE))</f>
        <v>0</v>
      </c>
      <c r="L99" s="52">
        <f>IF(ISBLANK($B99),0,VLOOKUP($B99,Listen!$A$2:$C$44,3,FALSE))</f>
        <v>0</v>
      </c>
      <c r="M99" s="45">
        <f t="shared" si="139"/>
        <v>0</v>
      </c>
      <c r="N99" s="45">
        <f t="shared" si="174"/>
        <v>0</v>
      </c>
      <c r="O99" s="45">
        <f t="shared" si="175"/>
        <v>0</v>
      </c>
      <c r="P99" s="45">
        <f t="shared" ref="P99" si="202">O99</f>
        <v>0</v>
      </c>
      <c r="Q99" s="45">
        <f t="shared" si="176"/>
        <v>0</v>
      </c>
      <c r="R99" s="45">
        <f t="shared" si="141"/>
        <v>0</v>
      </c>
      <c r="S99" s="45">
        <f t="shared" si="142"/>
        <v>0</v>
      </c>
      <c r="T99" s="51">
        <f t="shared" si="143"/>
        <v>0</v>
      </c>
      <c r="U99" s="51">
        <f>IFERROR(IF(C99=A_Stammdaten!$B$9,$J99-$V99,HLOOKUP(A_Stammdaten!$B$9-1,$W$5:$AC$305,ROW(C99)-4,FALSE)-$V99),"")</f>
        <v>0</v>
      </c>
      <c r="V99" s="51">
        <f>HLOOKUP(A_Stammdaten!$B$9,$W$5:$AC$305,ROW(C99)-4,FALSE)</f>
        <v>0</v>
      </c>
      <c r="W99" s="51">
        <f t="shared" si="144"/>
        <v>0</v>
      </c>
      <c r="X99" s="51">
        <f t="shared" ref="X99:AC99" si="203">IFERROR(IF(OR($C99=0,$J99=0,N99-(X$5-$C99)=0),0,IF($C99&lt;X$5,W99-W99/(N99-(X$5-$C99)),IF($C99=X$5,$J99-$J99/N99,0))),"")</f>
        <v>0</v>
      </c>
      <c r="Y99" s="51">
        <f t="shared" si="203"/>
        <v>0</v>
      </c>
      <c r="Z99" s="51">
        <f t="shared" si="203"/>
        <v>0</v>
      </c>
      <c r="AA99" s="51">
        <f t="shared" si="203"/>
        <v>0</v>
      </c>
      <c r="AB99" s="51">
        <f t="shared" si="203"/>
        <v>0</v>
      </c>
      <c r="AC99" s="51">
        <f t="shared" si="203"/>
        <v>0</v>
      </c>
    </row>
    <row r="100" spans="1:29" s="13" customFormat="1" x14ac:dyDescent="0.25">
      <c r="A100" s="50"/>
      <c r="B100" s="40"/>
      <c r="C100" s="108"/>
      <c r="D100" s="42"/>
      <c r="E100" s="42"/>
      <c r="F100" s="42"/>
      <c r="G100" s="42"/>
      <c r="H100" s="42"/>
      <c r="I100" s="42"/>
      <c r="J100" s="53">
        <f t="shared" si="138"/>
        <v>0</v>
      </c>
      <c r="K100" s="52">
        <f>IF(ISBLANK($B100),0,VLOOKUP($B100,Listen!$A$2:$C$44,2,FALSE))</f>
        <v>0</v>
      </c>
      <c r="L100" s="52">
        <f>IF(ISBLANK($B100),0,VLOOKUP($B100,Listen!$A$2:$C$44,3,FALSE))</f>
        <v>0</v>
      </c>
      <c r="M100" s="45">
        <f t="shared" si="139"/>
        <v>0</v>
      </c>
      <c r="N100" s="45">
        <f t="shared" si="174"/>
        <v>0</v>
      </c>
      <c r="O100" s="45">
        <f t="shared" si="175"/>
        <v>0</v>
      </c>
      <c r="P100" s="45">
        <f t="shared" ref="P100" si="204">O100</f>
        <v>0</v>
      </c>
      <c r="Q100" s="45">
        <f t="shared" si="176"/>
        <v>0</v>
      </c>
      <c r="R100" s="45">
        <f t="shared" si="141"/>
        <v>0</v>
      </c>
      <c r="S100" s="45">
        <f t="shared" si="142"/>
        <v>0</v>
      </c>
      <c r="T100" s="51">
        <f t="shared" si="143"/>
        <v>0</v>
      </c>
      <c r="U100" s="51">
        <f>IFERROR(IF(C100=A_Stammdaten!$B$9,$J100-$V100,HLOOKUP(A_Stammdaten!$B$9-1,$W$5:$AC$305,ROW(C100)-4,FALSE)-$V100),"")</f>
        <v>0</v>
      </c>
      <c r="V100" s="51">
        <f>HLOOKUP(A_Stammdaten!$B$9,$W$5:$AC$305,ROW(C100)-4,FALSE)</f>
        <v>0</v>
      </c>
      <c r="W100" s="51">
        <f t="shared" si="144"/>
        <v>0</v>
      </c>
      <c r="X100" s="51">
        <f t="shared" ref="X100:AC100" si="205">IFERROR(IF(OR($C100=0,$J100=0,N100-(X$5-$C100)=0),0,IF($C100&lt;X$5,W100-W100/(N100-(X$5-$C100)),IF($C100=X$5,$J100-$J100/N100,0))),"")</f>
        <v>0</v>
      </c>
      <c r="Y100" s="51">
        <f t="shared" si="205"/>
        <v>0</v>
      </c>
      <c r="Z100" s="51">
        <f t="shared" si="205"/>
        <v>0</v>
      </c>
      <c r="AA100" s="51">
        <f t="shared" si="205"/>
        <v>0</v>
      </c>
      <c r="AB100" s="51">
        <f t="shared" si="205"/>
        <v>0</v>
      </c>
      <c r="AC100" s="51">
        <f t="shared" si="205"/>
        <v>0</v>
      </c>
    </row>
    <row r="101" spans="1:29" s="13" customFormat="1" x14ac:dyDescent="0.25">
      <c r="A101" s="50"/>
      <c r="B101" s="40"/>
      <c r="C101" s="108"/>
      <c r="D101" s="42"/>
      <c r="E101" s="42"/>
      <c r="F101" s="42"/>
      <c r="G101" s="42"/>
      <c r="H101" s="42"/>
      <c r="I101" s="42"/>
      <c r="J101" s="53">
        <f t="shared" si="138"/>
        <v>0</v>
      </c>
      <c r="K101" s="52">
        <f>IF(ISBLANK($B101),0,VLOOKUP($B101,Listen!$A$2:$C$44,2,FALSE))</f>
        <v>0</v>
      </c>
      <c r="L101" s="52">
        <f>IF(ISBLANK($B101),0,VLOOKUP($B101,Listen!$A$2:$C$44,3,FALSE))</f>
        <v>0</v>
      </c>
      <c r="M101" s="45">
        <f t="shared" si="139"/>
        <v>0</v>
      </c>
      <c r="N101" s="45">
        <f t="shared" si="174"/>
        <v>0</v>
      </c>
      <c r="O101" s="45">
        <f t="shared" si="175"/>
        <v>0</v>
      </c>
      <c r="P101" s="45">
        <f t="shared" ref="P101" si="206">O101</f>
        <v>0</v>
      </c>
      <c r="Q101" s="45">
        <f t="shared" si="176"/>
        <v>0</v>
      </c>
      <c r="R101" s="45">
        <f t="shared" si="141"/>
        <v>0</v>
      </c>
      <c r="S101" s="45">
        <f t="shared" si="142"/>
        <v>0</v>
      </c>
      <c r="T101" s="51">
        <f t="shared" si="143"/>
        <v>0</v>
      </c>
      <c r="U101" s="51">
        <f>IFERROR(IF(C101=A_Stammdaten!$B$9,$J101-$V101,HLOOKUP(A_Stammdaten!$B$9-1,$W$5:$AC$305,ROW(C101)-4,FALSE)-$V101),"")</f>
        <v>0</v>
      </c>
      <c r="V101" s="51">
        <f>HLOOKUP(A_Stammdaten!$B$9,$W$5:$AC$305,ROW(C101)-4,FALSE)</f>
        <v>0</v>
      </c>
      <c r="W101" s="51">
        <f t="shared" si="144"/>
        <v>0</v>
      </c>
      <c r="X101" s="51">
        <f t="shared" ref="X101:AC101" si="207">IFERROR(IF(OR($C101=0,$J101=0,N101-(X$5-$C101)=0),0,IF($C101&lt;X$5,W101-W101/(N101-(X$5-$C101)),IF($C101=X$5,$J101-$J101/N101,0))),"")</f>
        <v>0</v>
      </c>
      <c r="Y101" s="51">
        <f t="shared" si="207"/>
        <v>0</v>
      </c>
      <c r="Z101" s="51">
        <f t="shared" si="207"/>
        <v>0</v>
      </c>
      <c r="AA101" s="51">
        <f t="shared" si="207"/>
        <v>0</v>
      </c>
      <c r="AB101" s="51">
        <f t="shared" si="207"/>
        <v>0</v>
      </c>
      <c r="AC101" s="51">
        <f t="shared" si="207"/>
        <v>0</v>
      </c>
    </row>
    <row r="102" spans="1:29" s="13" customFormat="1" x14ac:dyDescent="0.25">
      <c r="A102" s="50"/>
      <c r="B102" s="40"/>
      <c r="C102" s="108"/>
      <c r="D102" s="42"/>
      <c r="E102" s="42"/>
      <c r="F102" s="42"/>
      <c r="G102" s="42"/>
      <c r="H102" s="42"/>
      <c r="I102" s="42"/>
      <c r="J102" s="53">
        <f t="shared" si="138"/>
        <v>0</v>
      </c>
      <c r="K102" s="52">
        <f>IF(ISBLANK($B102),0,VLOOKUP($B102,Listen!$A$2:$C$44,2,FALSE))</f>
        <v>0</v>
      </c>
      <c r="L102" s="52">
        <f>IF(ISBLANK($B102),0,VLOOKUP($B102,Listen!$A$2:$C$44,3,FALSE))</f>
        <v>0</v>
      </c>
      <c r="M102" s="45">
        <f t="shared" si="139"/>
        <v>0</v>
      </c>
      <c r="N102" s="45">
        <f t="shared" si="174"/>
        <v>0</v>
      </c>
      <c r="O102" s="45">
        <f t="shared" si="175"/>
        <v>0</v>
      </c>
      <c r="P102" s="45">
        <f t="shared" ref="P102:Q117" si="208">O102</f>
        <v>0</v>
      </c>
      <c r="Q102" s="45">
        <f t="shared" si="208"/>
        <v>0</v>
      </c>
      <c r="R102" s="45">
        <f t="shared" si="141"/>
        <v>0</v>
      </c>
      <c r="S102" s="45">
        <f t="shared" si="142"/>
        <v>0</v>
      </c>
      <c r="T102" s="51">
        <f t="shared" si="143"/>
        <v>0</v>
      </c>
      <c r="U102" s="51">
        <f>IFERROR(IF(C102=A_Stammdaten!$B$9,$J102-$V102,HLOOKUP(A_Stammdaten!$B$9-1,$W$5:$AC$305,ROW(C102)-4,FALSE)-$V102),"")</f>
        <v>0</v>
      </c>
      <c r="V102" s="51">
        <f>HLOOKUP(A_Stammdaten!$B$9,$W$5:$AC$305,ROW(C102)-4,FALSE)</f>
        <v>0</v>
      </c>
      <c r="W102" s="51">
        <f t="shared" si="144"/>
        <v>0</v>
      </c>
      <c r="X102" s="51">
        <f t="shared" ref="X102:AC102" si="209">IFERROR(IF(OR($C102=0,$J102=0,N102-(X$5-$C102)=0),0,IF($C102&lt;X$5,W102-W102/(N102-(X$5-$C102)),IF($C102=X$5,$J102-$J102/N102,0))),"")</f>
        <v>0</v>
      </c>
      <c r="Y102" s="51">
        <f t="shared" si="209"/>
        <v>0</v>
      </c>
      <c r="Z102" s="51">
        <f t="shared" si="209"/>
        <v>0</v>
      </c>
      <c r="AA102" s="51">
        <f t="shared" si="209"/>
        <v>0</v>
      </c>
      <c r="AB102" s="51">
        <f t="shared" si="209"/>
        <v>0</v>
      </c>
      <c r="AC102" s="51">
        <f t="shared" si="209"/>
        <v>0</v>
      </c>
    </row>
    <row r="103" spans="1:29" s="13" customFormat="1" x14ac:dyDescent="0.25">
      <c r="A103" s="50"/>
      <c r="B103" s="40"/>
      <c r="C103" s="108"/>
      <c r="D103" s="42"/>
      <c r="E103" s="42"/>
      <c r="F103" s="42"/>
      <c r="G103" s="42"/>
      <c r="H103" s="42"/>
      <c r="I103" s="42"/>
      <c r="J103" s="53">
        <f t="shared" si="138"/>
        <v>0</v>
      </c>
      <c r="K103" s="52">
        <f>IF(ISBLANK($B103),0,VLOOKUP($B103,Listen!$A$2:$C$44,2,FALSE))</f>
        <v>0</v>
      </c>
      <c r="L103" s="52">
        <f>IF(ISBLANK($B103),0,VLOOKUP($B103,Listen!$A$2:$C$44,3,FALSE))</f>
        <v>0</v>
      </c>
      <c r="M103" s="45">
        <f t="shared" si="139"/>
        <v>0</v>
      </c>
      <c r="N103" s="45">
        <f t="shared" si="174"/>
        <v>0</v>
      </c>
      <c r="O103" s="45">
        <f t="shared" si="175"/>
        <v>0</v>
      </c>
      <c r="P103" s="45">
        <f t="shared" ref="P103" si="210">O103</f>
        <v>0</v>
      </c>
      <c r="Q103" s="45">
        <f t="shared" si="208"/>
        <v>0</v>
      </c>
      <c r="R103" s="45">
        <f t="shared" si="141"/>
        <v>0</v>
      </c>
      <c r="S103" s="45">
        <f t="shared" si="142"/>
        <v>0</v>
      </c>
      <c r="T103" s="51">
        <f t="shared" si="143"/>
        <v>0</v>
      </c>
      <c r="U103" s="51">
        <f>IFERROR(IF(C103=A_Stammdaten!$B$9,$J103-$V103,HLOOKUP(A_Stammdaten!$B$9-1,$W$5:$AC$305,ROW(C103)-4,FALSE)-$V103),"")</f>
        <v>0</v>
      </c>
      <c r="V103" s="51">
        <f>HLOOKUP(A_Stammdaten!$B$9,$W$5:$AC$305,ROW(C103)-4,FALSE)</f>
        <v>0</v>
      </c>
      <c r="W103" s="51">
        <f t="shared" si="144"/>
        <v>0</v>
      </c>
      <c r="X103" s="51">
        <f t="shared" ref="X103:AC103" si="211">IFERROR(IF(OR($C103=0,$J103=0,N103-(X$5-$C103)=0),0,IF($C103&lt;X$5,W103-W103/(N103-(X$5-$C103)),IF($C103=X$5,$J103-$J103/N103,0))),"")</f>
        <v>0</v>
      </c>
      <c r="Y103" s="51">
        <f t="shared" si="211"/>
        <v>0</v>
      </c>
      <c r="Z103" s="51">
        <f t="shared" si="211"/>
        <v>0</v>
      </c>
      <c r="AA103" s="51">
        <f t="shared" si="211"/>
        <v>0</v>
      </c>
      <c r="AB103" s="51">
        <f t="shared" si="211"/>
        <v>0</v>
      </c>
      <c r="AC103" s="51">
        <f t="shared" si="211"/>
        <v>0</v>
      </c>
    </row>
    <row r="104" spans="1:29" s="13" customFormat="1" x14ac:dyDescent="0.25">
      <c r="A104" s="50"/>
      <c r="B104" s="40"/>
      <c r="C104" s="108"/>
      <c r="D104" s="42"/>
      <c r="E104" s="42"/>
      <c r="F104" s="42"/>
      <c r="G104" s="42"/>
      <c r="H104" s="42"/>
      <c r="I104" s="42"/>
      <c r="J104" s="53">
        <f t="shared" si="138"/>
        <v>0</v>
      </c>
      <c r="K104" s="52">
        <f>IF(ISBLANK($B104),0,VLOOKUP($B104,Listen!$A$2:$C$44,2,FALSE))</f>
        <v>0</v>
      </c>
      <c r="L104" s="52">
        <f>IF(ISBLANK($B104),0,VLOOKUP($B104,Listen!$A$2:$C$44,3,FALSE))</f>
        <v>0</v>
      </c>
      <c r="M104" s="45">
        <f t="shared" si="139"/>
        <v>0</v>
      </c>
      <c r="N104" s="45">
        <f t="shared" si="174"/>
        <v>0</v>
      </c>
      <c r="O104" s="45">
        <f t="shared" si="175"/>
        <v>0</v>
      </c>
      <c r="P104" s="45">
        <f t="shared" ref="P104" si="212">O104</f>
        <v>0</v>
      </c>
      <c r="Q104" s="45">
        <f t="shared" si="208"/>
        <v>0</v>
      </c>
      <c r="R104" s="45">
        <f t="shared" si="141"/>
        <v>0</v>
      </c>
      <c r="S104" s="45">
        <f t="shared" si="142"/>
        <v>0</v>
      </c>
      <c r="T104" s="51">
        <f t="shared" si="143"/>
        <v>0</v>
      </c>
      <c r="U104" s="51">
        <f>IFERROR(IF(C104=A_Stammdaten!$B$9,$J104-$V104,HLOOKUP(A_Stammdaten!$B$9-1,$W$5:$AC$305,ROW(C104)-4,FALSE)-$V104),"")</f>
        <v>0</v>
      </c>
      <c r="V104" s="51">
        <f>HLOOKUP(A_Stammdaten!$B$9,$W$5:$AC$305,ROW(C104)-4,FALSE)</f>
        <v>0</v>
      </c>
      <c r="W104" s="51">
        <f t="shared" si="144"/>
        <v>0</v>
      </c>
      <c r="X104" s="51">
        <f t="shared" ref="X104:AC104" si="213">IFERROR(IF(OR($C104=0,$J104=0,N104-(X$5-$C104)=0),0,IF($C104&lt;X$5,W104-W104/(N104-(X$5-$C104)),IF($C104=X$5,$J104-$J104/N104,0))),"")</f>
        <v>0</v>
      </c>
      <c r="Y104" s="51">
        <f t="shared" si="213"/>
        <v>0</v>
      </c>
      <c r="Z104" s="51">
        <f t="shared" si="213"/>
        <v>0</v>
      </c>
      <c r="AA104" s="51">
        <f t="shared" si="213"/>
        <v>0</v>
      </c>
      <c r="AB104" s="51">
        <f t="shared" si="213"/>
        <v>0</v>
      </c>
      <c r="AC104" s="51">
        <f t="shared" si="213"/>
        <v>0</v>
      </c>
    </row>
    <row r="105" spans="1:29" s="13" customFormat="1" x14ac:dyDescent="0.25">
      <c r="A105" s="50"/>
      <c r="B105" s="40"/>
      <c r="C105" s="108"/>
      <c r="D105" s="42"/>
      <c r="E105" s="42"/>
      <c r="F105" s="42"/>
      <c r="G105" s="42"/>
      <c r="H105" s="42"/>
      <c r="I105" s="42"/>
      <c r="J105" s="53">
        <f t="shared" si="138"/>
        <v>0</v>
      </c>
      <c r="K105" s="52">
        <f>IF(ISBLANK($B105),0,VLOOKUP($B105,Listen!$A$2:$C$44,2,FALSE))</f>
        <v>0</v>
      </c>
      <c r="L105" s="52">
        <f>IF(ISBLANK($B105),0,VLOOKUP($B105,Listen!$A$2:$C$44,3,FALSE))</f>
        <v>0</v>
      </c>
      <c r="M105" s="45">
        <f t="shared" si="139"/>
        <v>0</v>
      </c>
      <c r="N105" s="45">
        <f t="shared" si="174"/>
        <v>0</v>
      </c>
      <c r="O105" s="45">
        <f t="shared" si="175"/>
        <v>0</v>
      </c>
      <c r="P105" s="45">
        <f t="shared" ref="P105" si="214">O105</f>
        <v>0</v>
      </c>
      <c r="Q105" s="45">
        <f t="shared" si="208"/>
        <v>0</v>
      </c>
      <c r="R105" s="45">
        <f t="shared" si="141"/>
        <v>0</v>
      </c>
      <c r="S105" s="45">
        <f t="shared" si="142"/>
        <v>0</v>
      </c>
      <c r="T105" s="51">
        <f t="shared" si="143"/>
        <v>0</v>
      </c>
      <c r="U105" s="51">
        <f>IFERROR(IF(C105=A_Stammdaten!$B$9,$J105-$V105,HLOOKUP(A_Stammdaten!$B$9-1,$W$5:$AC$305,ROW(C105)-4,FALSE)-$V105),"")</f>
        <v>0</v>
      </c>
      <c r="V105" s="51">
        <f>HLOOKUP(A_Stammdaten!$B$9,$W$5:$AC$305,ROW(C105)-4,FALSE)</f>
        <v>0</v>
      </c>
      <c r="W105" s="51">
        <f t="shared" si="144"/>
        <v>0</v>
      </c>
      <c r="X105" s="51">
        <f t="shared" ref="X105:AC105" si="215">IFERROR(IF(OR($C105=0,$J105=0,N105-(X$5-$C105)=0),0,IF($C105&lt;X$5,W105-W105/(N105-(X$5-$C105)),IF($C105=X$5,$J105-$J105/N105,0))),"")</f>
        <v>0</v>
      </c>
      <c r="Y105" s="51">
        <f t="shared" si="215"/>
        <v>0</v>
      </c>
      <c r="Z105" s="51">
        <f t="shared" si="215"/>
        <v>0</v>
      </c>
      <c r="AA105" s="51">
        <f t="shared" si="215"/>
        <v>0</v>
      </c>
      <c r="AB105" s="51">
        <f t="shared" si="215"/>
        <v>0</v>
      </c>
      <c r="AC105" s="51">
        <f t="shared" si="215"/>
        <v>0</v>
      </c>
    </row>
    <row r="106" spans="1:29" s="13" customFormat="1" x14ac:dyDescent="0.25">
      <c r="A106" s="50"/>
      <c r="B106" s="40"/>
      <c r="C106" s="108"/>
      <c r="D106" s="42"/>
      <c r="E106" s="42"/>
      <c r="F106" s="42"/>
      <c r="G106" s="42"/>
      <c r="H106" s="42"/>
      <c r="I106" s="42"/>
      <c r="J106" s="53">
        <f t="shared" si="138"/>
        <v>0</v>
      </c>
      <c r="K106" s="52">
        <f>IF(ISBLANK($B106),0,VLOOKUP($B106,Listen!$A$2:$C$44,2,FALSE))</f>
        <v>0</v>
      </c>
      <c r="L106" s="52">
        <f>IF(ISBLANK($B106),0,VLOOKUP($B106,Listen!$A$2:$C$44,3,FALSE))</f>
        <v>0</v>
      </c>
      <c r="M106" s="45">
        <f t="shared" si="139"/>
        <v>0</v>
      </c>
      <c r="N106" s="45">
        <f t="shared" si="174"/>
        <v>0</v>
      </c>
      <c r="O106" s="45">
        <f t="shared" si="175"/>
        <v>0</v>
      </c>
      <c r="P106" s="45">
        <f t="shared" ref="P106" si="216">O106</f>
        <v>0</v>
      </c>
      <c r="Q106" s="45">
        <f t="shared" si="208"/>
        <v>0</v>
      </c>
      <c r="R106" s="45">
        <f t="shared" si="141"/>
        <v>0</v>
      </c>
      <c r="S106" s="45">
        <f t="shared" si="142"/>
        <v>0</v>
      </c>
      <c r="T106" s="51">
        <f t="shared" si="143"/>
        <v>0</v>
      </c>
      <c r="U106" s="51">
        <f>IFERROR(IF(C106=A_Stammdaten!$B$9,$J106-$V106,HLOOKUP(A_Stammdaten!$B$9-1,$W$5:$AC$305,ROW(C106)-4,FALSE)-$V106),"")</f>
        <v>0</v>
      </c>
      <c r="V106" s="51">
        <f>HLOOKUP(A_Stammdaten!$B$9,$W$5:$AC$305,ROW(C106)-4,FALSE)</f>
        <v>0</v>
      </c>
      <c r="W106" s="51">
        <f t="shared" si="144"/>
        <v>0</v>
      </c>
      <c r="X106" s="51">
        <f t="shared" ref="X106:AC106" si="217">IFERROR(IF(OR($C106=0,$J106=0,N106-(X$5-$C106)=0),0,IF($C106&lt;X$5,W106-W106/(N106-(X$5-$C106)),IF($C106=X$5,$J106-$J106/N106,0))),"")</f>
        <v>0</v>
      </c>
      <c r="Y106" s="51">
        <f t="shared" si="217"/>
        <v>0</v>
      </c>
      <c r="Z106" s="51">
        <f t="shared" si="217"/>
        <v>0</v>
      </c>
      <c r="AA106" s="51">
        <f t="shared" si="217"/>
        <v>0</v>
      </c>
      <c r="AB106" s="51">
        <f t="shared" si="217"/>
        <v>0</v>
      </c>
      <c r="AC106" s="51">
        <f t="shared" si="217"/>
        <v>0</v>
      </c>
    </row>
    <row r="107" spans="1:29" s="13" customFormat="1" x14ac:dyDescent="0.25">
      <c r="A107" s="50"/>
      <c r="B107" s="40"/>
      <c r="C107" s="108"/>
      <c r="D107" s="42"/>
      <c r="E107" s="42"/>
      <c r="F107" s="42"/>
      <c r="G107" s="42"/>
      <c r="H107" s="42"/>
      <c r="I107" s="42"/>
      <c r="J107" s="53">
        <f t="shared" si="138"/>
        <v>0</v>
      </c>
      <c r="K107" s="52">
        <f>IF(ISBLANK($B107),0,VLOOKUP($B107,Listen!$A$2:$C$44,2,FALSE))</f>
        <v>0</v>
      </c>
      <c r="L107" s="52">
        <f>IF(ISBLANK($B107),0,VLOOKUP($B107,Listen!$A$2:$C$44,3,FALSE))</f>
        <v>0</v>
      </c>
      <c r="M107" s="45">
        <f t="shared" si="139"/>
        <v>0</v>
      </c>
      <c r="N107" s="45">
        <f t="shared" si="174"/>
        <v>0</v>
      </c>
      <c r="O107" s="45">
        <f t="shared" si="175"/>
        <v>0</v>
      </c>
      <c r="P107" s="45">
        <f t="shared" ref="P107" si="218">O107</f>
        <v>0</v>
      </c>
      <c r="Q107" s="45">
        <f t="shared" si="208"/>
        <v>0</v>
      </c>
      <c r="R107" s="45">
        <f t="shared" si="141"/>
        <v>0</v>
      </c>
      <c r="S107" s="45">
        <f t="shared" si="142"/>
        <v>0</v>
      </c>
      <c r="T107" s="51">
        <f t="shared" si="143"/>
        <v>0</v>
      </c>
      <c r="U107" s="51">
        <f>IFERROR(IF(C107=A_Stammdaten!$B$9,$J107-$V107,HLOOKUP(A_Stammdaten!$B$9-1,$W$5:$AC$305,ROW(C107)-4,FALSE)-$V107),"")</f>
        <v>0</v>
      </c>
      <c r="V107" s="51">
        <f>HLOOKUP(A_Stammdaten!$B$9,$W$5:$AC$305,ROW(C107)-4,FALSE)</f>
        <v>0</v>
      </c>
      <c r="W107" s="51">
        <f t="shared" si="144"/>
        <v>0</v>
      </c>
      <c r="X107" s="51">
        <f t="shared" ref="X107:AC107" si="219">IFERROR(IF(OR($C107=0,$J107=0,N107-(X$5-$C107)=0),0,IF($C107&lt;X$5,W107-W107/(N107-(X$5-$C107)),IF($C107=X$5,$J107-$J107/N107,0))),"")</f>
        <v>0</v>
      </c>
      <c r="Y107" s="51">
        <f t="shared" si="219"/>
        <v>0</v>
      </c>
      <c r="Z107" s="51">
        <f t="shared" si="219"/>
        <v>0</v>
      </c>
      <c r="AA107" s="51">
        <f t="shared" si="219"/>
        <v>0</v>
      </c>
      <c r="AB107" s="51">
        <f t="shared" si="219"/>
        <v>0</v>
      </c>
      <c r="AC107" s="51">
        <f t="shared" si="219"/>
        <v>0</v>
      </c>
    </row>
    <row r="108" spans="1:29" s="13" customFormat="1" x14ac:dyDescent="0.25">
      <c r="A108" s="50"/>
      <c r="B108" s="40"/>
      <c r="C108" s="108"/>
      <c r="D108" s="42"/>
      <c r="E108" s="42"/>
      <c r="F108" s="42"/>
      <c r="G108" s="42"/>
      <c r="H108" s="42"/>
      <c r="I108" s="42"/>
      <c r="J108" s="53">
        <f t="shared" si="138"/>
        <v>0</v>
      </c>
      <c r="K108" s="52">
        <f>IF(ISBLANK($B108),0,VLOOKUP($B108,Listen!$A$2:$C$44,2,FALSE))</f>
        <v>0</v>
      </c>
      <c r="L108" s="52">
        <f>IF(ISBLANK($B108),0,VLOOKUP($B108,Listen!$A$2:$C$44,3,FALSE))</f>
        <v>0</v>
      </c>
      <c r="M108" s="45">
        <f t="shared" si="139"/>
        <v>0</v>
      </c>
      <c r="N108" s="45">
        <f t="shared" si="174"/>
        <v>0</v>
      </c>
      <c r="O108" s="45">
        <f t="shared" si="175"/>
        <v>0</v>
      </c>
      <c r="P108" s="45">
        <f t="shared" ref="P108" si="220">O108</f>
        <v>0</v>
      </c>
      <c r="Q108" s="45">
        <f t="shared" si="208"/>
        <v>0</v>
      </c>
      <c r="R108" s="45">
        <f t="shared" si="141"/>
        <v>0</v>
      </c>
      <c r="S108" s="45">
        <f t="shared" si="142"/>
        <v>0</v>
      </c>
      <c r="T108" s="51">
        <f t="shared" si="143"/>
        <v>0</v>
      </c>
      <c r="U108" s="51">
        <f>IFERROR(IF(C108=A_Stammdaten!$B$9,$J108-$V108,HLOOKUP(A_Stammdaten!$B$9-1,$W$5:$AC$305,ROW(C108)-4,FALSE)-$V108),"")</f>
        <v>0</v>
      </c>
      <c r="V108" s="51">
        <f>HLOOKUP(A_Stammdaten!$B$9,$W$5:$AC$305,ROW(C108)-4,FALSE)</f>
        <v>0</v>
      </c>
      <c r="W108" s="51">
        <f t="shared" si="144"/>
        <v>0</v>
      </c>
      <c r="X108" s="51">
        <f t="shared" ref="X108:AC108" si="221">IFERROR(IF(OR($C108=0,$J108=0,N108-(X$5-$C108)=0),0,IF($C108&lt;X$5,W108-W108/(N108-(X$5-$C108)),IF($C108=X$5,$J108-$J108/N108,0))),"")</f>
        <v>0</v>
      </c>
      <c r="Y108" s="51">
        <f t="shared" si="221"/>
        <v>0</v>
      </c>
      <c r="Z108" s="51">
        <f t="shared" si="221"/>
        <v>0</v>
      </c>
      <c r="AA108" s="51">
        <f t="shared" si="221"/>
        <v>0</v>
      </c>
      <c r="AB108" s="51">
        <f t="shared" si="221"/>
        <v>0</v>
      </c>
      <c r="AC108" s="51">
        <f t="shared" si="221"/>
        <v>0</v>
      </c>
    </row>
    <row r="109" spans="1:29" s="13" customFormat="1" x14ac:dyDescent="0.25">
      <c r="A109" s="50"/>
      <c r="B109" s="40"/>
      <c r="C109" s="108"/>
      <c r="D109" s="42"/>
      <c r="E109" s="42"/>
      <c r="F109" s="42"/>
      <c r="G109" s="42"/>
      <c r="H109" s="42"/>
      <c r="I109" s="42"/>
      <c r="J109" s="53">
        <f t="shared" si="138"/>
        <v>0</v>
      </c>
      <c r="K109" s="52">
        <f>IF(ISBLANK($B109),0,VLOOKUP($B109,Listen!$A$2:$C$44,2,FALSE))</f>
        <v>0</v>
      </c>
      <c r="L109" s="52">
        <f>IF(ISBLANK($B109),0,VLOOKUP($B109,Listen!$A$2:$C$44,3,FALSE))</f>
        <v>0</v>
      </c>
      <c r="M109" s="45">
        <f t="shared" si="139"/>
        <v>0</v>
      </c>
      <c r="N109" s="45">
        <f t="shared" si="174"/>
        <v>0</v>
      </c>
      <c r="O109" s="45">
        <f t="shared" si="175"/>
        <v>0</v>
      </c>
      <c r="P109" s="45">
        <f t="shared" ref="P109" si="222">O109</f>
        <v>0</v>
      </c>
      <c r="Q109" s="45">
        <f t="shared" si="208"/>
        <v>0</v>
      </c>
      <c r="R109" s="45">
        <f t="shared" si="141"/>
        <v>0</v>
      </c>
      <c r="S109" s="45">
        <f t="shared" si="142"/>
        <v>0</v>
      </c>
      <c r="T109" s="51">
        <f t="shared" si="143"/>
        <v>0</v>
      </c>
      <c r="U109" s="51">
        <f>IFERROR(IF(C109=A_Stammdaten!$B$9,$J109-$V109,HLOOKUP(A_Stammdaten!$B$9-1,$W$5:$AC$305,ROW(C109)-4,FALSE)-$V109),"")</f>
        <v>0</v>
      </c>
      <c r="V109" s="51">
        <f>HLOOKUP(A_Stammdaten!$B$9,$W$5:$AC$305,ROW(C109)-4,FALSE)</f>
        <v>0</v>
      </c>
      <c r="W109" s="51">
        <f t="shared" si="144"/>
        <v>0</v>
      </c>
      <c r="X109" s="51">
        <f t="shared" ref="X109:AC109" si="223">IFERROR(IF(OR($C109=0,$J109=0,N109-(X$5-$C109)=0),0,IF($C109&lt;X$5,W109-W109/(N109-(X$5-$C109)),IF($C109=X$5,$J109-$J109/N109,0))),"")</f>
        <v>0</v>
      </c>
      <c r="Y109" s="51">
        <f t="shared" si="223"/>
        <v>0</v>
      </c>
      <c r="Z109" s="51">
        <f t="shared" si="223"/>
        <v>0</v>
      </c>
      <c r="AA109" s="51">
        <f t="shared" si="223"/>
        <v>0</v>
      </c>
      <c r="AB109" s="51">
        <f t="shared" si="223"/>
        <v>0</v>
      </c>
      <c r="AC109" s="51">
        <f t="shared" si="223"/>
        <v>0</v>
      </c>
    </row>
    <row r="110" spans="1:29" s="13" customFormat="1" x14ac:dyDescent="0.25">
      <c r="A110" s="50"/>
      <c r="B110" s="40"/>
      <c r="C110" s="108"/>
      <c r="D110" s="42"/>
      <c r="E110" s="42"/>
      <c r="F110" s="42"/>
      <c r="G110" s="42"/>
      <c r="H110" s="42"/>
      <c r="I110" s="42"/>
      <c r="J110" s="53">
        <f t="shared" si="138"/>
        <v>0</v>
      </c>
      <c r="K110" s="52">
        <f>IF(ISBLANK($B110),0,VLOOKUP($B110,Listen!$A$2:$C$44,2,FALSE))</f>
        <v>0</v>
      </c>
      <c r="L110" s="52">
        <f>IF(ISBLANK($B110),0,VLOOKUP($B110,Listen!$A$2:$C$44,3,FALSE))</f>
        <v>0</v>
      </c>
      <c r="M110" s="45">
        <f t="shared" si="139"/>
        <v>0</v>
      </c>
      <c r="N110" s="45">
        <f t="shared" si="174"/>
        <v>0</v>
      </c>
      <c r="O110" s="45">
        <f t="shared" si="175"/>
        <v>0</v>
      </c>
      <c r="P110" s="45">
        <f t="shared" ref="P110" si="224">O110</f>
        <v>0</v>
      </c>
      <c r="Q110" s="45">
        <f t="shared" si="208"/>
        <v>0</v>
      </c>
      <c r="R110" s="45">
        <f t="shared" si="141"/>
        <v>0</v>
      </c>
      <c r="S110" s="45">
        <f t="shared" si="142"/>
        <v>0</v>
      </c>
      <c r="T110" s="51">
        <f t="shared" si="143"/>
        <v>0</v>
      </c>
      <c r="U110" s="51">
        <f>IFERROR(IF(C110=A_Stammdaten!$B$9,$J110-$V110,HLOOKUP(A_Stammdaten!$B$9-1,$W$5:$AC$305,ROW(C110)-4,FALSE)-$V110),"")</f>
        <v>0</v>
      </c>
      <c r="V110" s="51">
        <f>HLOOKUP(A_Stammdaten!$B$9,$W$5:$AC$305,ROW(C110)-4,FALSE)</f>
        <v>0</v>
      </c>
      <c r="W110" s="51">
        <f t="shared" si="144"/>
        <v>0</v>
      </c>
      <c r="X110" s="51">
        <f t="shared" ref="X110:AC110" si="225">IFERROR(IF(OR($C110=0,$J110=0,N110-(X$5-$C110)=0),0,IF($C110&lt;X$5,W110-W110/(N110-(X$5-$C110)),IF($C110=X$5,$J110-$J110/N110,0))),"")</f>
        <v>0</v>
      </c>
      <c r="Y110" s="51">
        <f t="shared" si="225"/>
        <v>0</v>
      </c>
      <c r="Z110" s="51">
        <f t="shared" si="225"/>
        <v>0</v>
      </c>
      <c r="AA110" s="51">
        <f t="shared" si="225"/>
        <v>0</v>
      </c>
      <c r="AB110" s="51">
        <f t="shared" si="225"/>
        <v>0</v>
      </c>
      <c r="AC110" s="51">
        <f t="shared" si="225"/>
        <v>0</v>
      </c>
    </row>
    <row r="111" spans="1:29" s="13" customFormat="1" x14ac:dyDescent="0.25">
      <c r="A111" s="50"/>
      <c r="B111" s="40"/>
      <c r="C111" s="108"/>
      <c r="D111" s="42"/>
      <c r="E111" s="42"/>
      <c r="F111" s="42"/>
      <c r="G111" s="42"/>
      <c r="H111" s="42"/>
      <c r="I111" s="42"/>
      <c r="J111" s="53">
        <f t="shared" si="138"/>
        <v>0</v>
      </c>
      <c r="K111" s="52">
        <f>IF(ISBLANK($B111),0,VLOOKUP($B111,Listen!$A$2:$C$44,2,FALSE))</f>
        <v>0</v>
      </c>
      <c r="L111" s="52">
        <f>IF(ISBLANK($B111),0,VLOOKUP($B111,Listen!$A$2:$C$44,3,FALSE))</f>
        <v>0</v>
      </c>
      <c r="M111" s="45">
        <f t="shared" si="139"/>
        <v>0</v>
      </c>
      <c r="N111" s="45">
        <f t="shared" si="174"/>
        <v>0</v>
      </c>
      <c r="O111" s="45">
        <f t="shared" si="175"/>
        <v>0</v>
      </c>
      <c r="P111" s="45">
        <f t="shared" ref="P111" si="226">O111</f>
        <v>0</v>
      </c>
      <c r="Q111" s="45">
        <f t="shared" si="208"/>
        <v>0</v>
      </c>
      <c r="R111" s="45">
        <f t="shared" si="141"/>
        <v>0</v>
      </c>
      <c r="S111" s="45">
        <f t="shared" si="142"/>
        <v>0</v>
      </c>
      <c r="T111" s="51">
        <f t="shared" si="143"/>
        <v>0</v>
      </c>
      <c r="U111" s="51">
        <f>IFERROR(IF(C111=A_Stammdaten!$B$9,$J111-$V111,HLOOKUP(A_Stammdaten!$B$9-1,$W$5:$AC$305,ROW(C111)-4,FALSE)-$V111),"")</f>
        <v>0</v>
      </c>
      <c r="V111" s="51">
        <f>HLOOKUP(A_Stammdaten!$B$9,$W$5:$AC$305,ROW(C111)-4,FALSE)</f>
        <v>0</v>
      </c>
      <c r="W111" s="51">
        <f t="shared" si="144"/>
        <v>0</v>
      </c>
      <c r="X111" s="51">
        <f t="shared" ref="X111:AC111" si="227">IFERROR(IF(OR($C111=0,$J111=0,N111-(X$5-$C111)=0),0,IF($C111&lt;X$5,W111-W111/(N111-(X$5-$C111)),IF($C111=X$5,$J111-$J111/N111,0))),"")</f>
        <v>0</v>
      </c>
      <c r="Y111" s="51">
        <f t="shared" si="227"/>
        <v>0</v>
      </c>
      <c r="Z111" s="51">
        <f t="shared" si="227"/>
        <v>0</v>
      </c>
      <c r="AA111" s="51">
        <f t="shared" si="227"/>
        <v>0</v>
      </c>
      <c r="AB111" s="51">
        <f t="shared" si="227"/>
        <v>0</v>
      </c>
      <c r="AC111" s="51">
        <f t="shared" si="227"/>
        <v>0</v>
      </c>
    </row>
    <row r="112" spans="1:29" s="13" customFormat="1" x14ac:dyDescent="0.25">
      <c r="A112" s="50"/>
      <c r="B112" s="40"/>
      <c r="C112" s="108"/>
      <c r="D112" s="42"/>
      <c r="E112" s="42"/>
      <c r="F112" s="42"/>
      <c r="G112" s="42"/>
      <c r="H112" s="42"/>
      <c r="I112" s="42"/>
      <c r="J112" s="53">
        <f t="shared" si="138"/>
        <v>0</v>
      </c>
      <c r="K112" s="52">
        <f>IF(ISBLANK($B112),0,VLOOKUP($B112,Listen!$A$2:$C$44,2,FALSE))</f>
        <v>0</v>
      </c>
      <c r="L112" s="52">
        <f>IF(ISBLANK($B112),0,VLOOKUP($B112,Listen!$A$2:$C$44,3,FALSE))</f>
        <v>0</v>
      </c>
      <c r="M112" s="45">
        <f t="shared" si="139"/>
        <v>0</v>
      </c>
      <c r="N112" s="45">
        <f t="shared" si="174"/>
        <v>0</v>
      </c>
      <c r="O112" s="45">
        <f t="shared" si="175"/>
        <v>0</v>
      </c>
      <c r="P112" s="45">
        <f t="shared" ref="P112" si="228">O112</f>
        <v>0</v>
      </c>
      <c r="Q112" s="45">
        <f t="shared" si="208"/>
        <v>0</v>
      </c>
      <c r="R112" s="45">
        <f t="shared" si="141"/>
        <v>0</v>
      </c>
      <c r="S112" s="45">
        <f t="shared" si="142"/>
        <v>0</v>
      </c>
      <c r="T112" s="51">
        <f t="shared" si="143"/>
        <v>0</v>
      </c>
      <c r="U112" s="51">
        <f>IFERROR(IF(C112=A_Stammdaten!$B$9,$J112-$V112,HLOOKUP(A_Stammdaten!$B$9-1,$W$5:$AC$305,ROW(C112)-4,FALSE)-$V112),"")</f>
        <v>0</v>
      </c>
      <c r="V112" s="51">
        <f>HLOOKUP(A_Stammdaten!$B$9,$W$5:$AC$305,ROW(C112)-4,FALSE)</f>
        <v>0</v>
      </c>
      <c r="W112" s="51">
        <f t="shared" si="144"/>
        <v>0</v>
      </c>
      <c r="X112" s="51">
        <f t="shared" ref="X112:AC112" si="229">IFERROR(IF(OR($C112=0,$J112=0,N112-(X$5-$C112)=0),0,IF($C112&lt;X$5,W112-W112/(N112-(X$5-$C112)),IF($C112=X$5,$J112-$J112/N112,0))),"")</f>
        <v>0</v>
      </c>
      <c r="Y112" s="51">
        <f t="shared" si="229"/>
        <v>0</v>
      </c>
      <c r="Z112" s="51">
        <f t="shared" si="229"/>
        <v>0</v>
      </c>
      <c r="AA112" s="51">
        <f t="shared" si="229"/>
        <v>0</v>
      </c>
      <c r="AB112" s="51">
        <f t="shared" si="229"/>
        <v>0</v>
      </c>
      <c r="AC112" s="51">
        <f t="shared" si="229"/>
        <v>0</v>
      </c>
    </row>
    <row r="113" spans="1:29" s="13" customFormat="1" x14ac:dyDescent="0.25">
      <c r="A113" s="50"/>
      <c r="B113" s="40"/>
      <c r="C113" s="108"/>
      <c r="D113" s="42"/>
      <c r="E113" s="42"/>
      <c r="F113" s="42"/>
      <c r="G113" s="42"/>
      <c r="H113" s="42"/>
      <c r="I113" s="42"/>
      <c r="J113" s="53">
        <f t="shared" si="138"/>
        <v>0</v>
      </c>
      <c r="K113" s="52">
        <f>IF(ISBLANK($B113),0,VLOOKUP($B113,Listen!$A$2:$C$44,2,FALSE))</f>
        <v>0</v>
      </c>
      <c r="L113" s="52">
        <f>IF(ISBLANK($B113),0,VLOOKUP($B113,Listen!$A$2:$C$44,3,FALSE))</f>
        <v>0</v>
      </c>
      <c r="M113" s="45">
        <f t="shared" si="139"/>
        <v>0</v>
      </c>
      <c r="N113" s="45">
        <f t="shared" si="174"/>
        <v>0</v>
      </c>
      <c r="O113" s="45">
        <f t="shared" si="175"/>
        <v>0</v>
      </c>
      <c r="P113" s="45">
        <f t="shared" ref="P113" si="230">O113</f>
        <v>0</v>
      </c>
      <c r="Q113" s="45">
        <f t="shared" si="208"/>
        <v>0</v>
      </c>
      <c r="R113" s="45">
        <f t="shared" si="141"/>
        <v>0</v>
      </c>
      <c r="S113" s="45">
        <f t="shared" si="142"/>
        <v>0</v>
      </c>
      <c r="T113" s="51">
        <f t="shared" si="143"/>
        <v>0</v>
      </c>
      <c r="U113" s="51">
        <f>IFERROR(IF(C113=A_Stammdaten!$B$9,$J113-$V113,HLOOKUP(A_Stammdaten!$B$9-1,$W$5:$AC$305,ROW(C113)-4,FALSE)-$V113),"")</f>
        <v>0</v>
      </c>
      <c r="V113" s="51">
        <f>HLOOKUP(A_Stammdaten!$B$9,$W$5:$AC$305,ROW(C113)-4,FALSE)</f>
        <v>0</v>
      </c>
      <c r="W113" s="51">
        <f t="shared" si="144"/>
        <v>0</v>
      </c>
      <c r="X113" s="51">
        <f t="shared" ref="X113:AC113" si="231">IFERROR(IF(OR($C113=0,$J113=0,N113-(X$5-$C113)=0),0,IF($C113&lt;X$5,W113-W113/(N113-(X$5-$C113)),IF($C113=X$5,$J113-$J113/N113,0))),"")</f>
        <v>0</v>
      </c>
      <c r="Y113" s="51">
        <f t="shared" si="231"/>
        <v>0</v>
      </c>
      <c r="Z113" s="51">
        <f t="shared" si="231"/>
        <v>0</v>
      </c>
      <c r="AA113" s="51">
        <f t="shared" si="231"/>
        <v>0</v>
      </c>
      <c r="AB113" s="51">
        <f t="shared" si="231"/>
        <v>0</v>
      </c>
      <c r="AC113" s="51">
        <f t="shared" si="231"/>
        <v>0</v>
      </c>
    </row>
    <row r="114" spans="1:29" s="13" customFormat="1" x14ac:dyDescent="0.25">
      <c r="A114" s="50"/>
      <c r="B114" s="40"/>
      <c r="C114" s="108"/>
      <c r="D114" s="42"/>
      <c r="E114" s="42"/>
      <c r="F114" s="42"/>
      <c r="G114" s="42"/>
      <c r="H114" s="42"/>
      <c r="I114" s="42"/>
      <c r="J114" s="53">
        <f t="shared" si="138"/>
        <v>0</v>
      </c>
      <c r="K114" s="52">
        <f>IF(ISBLANK($B114),0,VLOOKUP($B114,Listen!$A$2:$C$44,2,FALSE))</f>
        <v>0</v>
      </c>
      <c r="L114" s="52">
        <f>IF(ISBLANK($B114),0,VLOOKUP($B114,Listen!$A$2:$C$44,3,FALSE))</f>
        <v>0</v>
      </c>
      <c r="M114" s="45">
        <f t="shared" si="139"/>
        <v>0</v>
      </c>
      <c r="N114" s="45">
        <f t="shared" si="174"/>
        <v>0</v>
      </c>
      <c r="O114" s="45">
        <f t="shared" si="175"/>
        <v>0</v>
      </c>
      <c r="P114" s="45">
        <f t="shared" ref="P114" si="232">O114</f>
        <v>0</v>
      </c>
      <c r="Q114" s="45">
        <f t="shared" si="208"/>
        <v>0</v>
      </c>
      <c r="R114" s="45">
        <f t="shared" si="141"/>
        <v>0</v>
      </c>
      <c r="S114" s="45">
        <f t="shared" si="142"/>
        <v>0</v>
      </c>
      <c r="T114" s="51">
        <f t="shared" si="143"/>
        <v>0</v>
      </c>
      <c r="U114" s="51">
        <f>IFERROR(IF(C114=A_Stammdaten!$B$9,$J114-$V114,HLOOKUP(A_Stammdaten!$B$9-1,$W$5:$AC$305,ROW(C114)-4,FALSE)-$V114),"")</f>
        <v>0</v>
      </c>
      <c r="V114" s="51">
        <f>HLOOKUP(A_Stammdaten!$B$9,$W$5:$AC$305,ROW(C114)-4,FALSE)</f>
        <v>0</v>
      </c>
      <c r="W114" s="51">
        <f t="shared" si="144"/>
        <v>0</v>
      </c>
      <c r="X114" s="51">
        <f t="shared" ref="X114:AC114" si="233">IFERROR(IF(OR($C114=0,$J114=0,N114-(X$5-$C114)=0),0,IF($C114&lt;X$5,W114-W114/(N114-(X$5-$C114)),IF($C114=X$5,$J114-$J114/N114,0))),"")</f>
        <v>0</v>
      </c>
      <c r="Y114" s="51">
        <f t="shared" si="233"/>
        <v>0</v>
      </c>
      <c r="Z114" s="51">
        <f t="shared" si="233"/>
        <v>0</v>
      </c>
      <c r="AA114" s="51">
        <f t="shared" si="233"/>
        <v>0</v>
      </c>
      <c r="AB114" s="51">
        <f t="shared" si="233"/>
        <v>0</v>
      </c>
      <c r="AC114" s="51">
        <f t="shared" si="233"/>
        <v>0</v>
      </c>
    </row>
    <row r="115" spans="1:29" s="13" customFormat="1" x14ac:dyDescent="0.25">
      <c r="A115" s="50"/>
      <c r="B115" s="40"/>
      <c r="C115" s="108"/>
      <c r="D115" s="42"/>
      <c r="E115" s="42"/>
      <c r="F115" s="42"/>
      <c r="G115" s="42"/>
      <c r="H115" s="42"/>
      <c r="I115" s="42"/>
      <c r="J115" s="53">
        <f t="shared" si="138"/>
        <v>0</v>
      </c>
      <c r="K115" s="52">
        <f>IF(ISBLANK($B115),0,VLOOKUP($B115,Listen!$A$2:$C$44,2,FALSE))</f>
        <v>0</v>
      </c>
      <c r="L115" s="52">
        <f>IF(ISBLANK($B115),0,VLOOKUP($B115,Listen!$A$2:$C$44,3,FALSE))</f>
        <v>0</v>
      </c>
      <c r="M115" s="45">
        <f t="shared" si="139"/>
        <v>0</v>
      </c>
      <c r="N115" s="45">
        <f t="shared" si="174"/>
        <v>0</v>
      </c>
      <c r="O115" s="45">
        <f t="shared" si="175"/>
        <v>0</v>
      </c>
      <c r="P115" s="45">
        <f t="shared" ref="P115" si="234">O115</f>
        <v>0</v>
      </c>
      <c r="Q115" s="45">
        <f t="shared" si="208"/>
        <v>0</v>
      </c>
      <c r="R115" s="45">
        <f t="shared" si="141"/>
        <v>0</v>
      </c>
      <c r="S115" s="45">
        <f t="shared" si="142"/>
        <v>0</v>
      </c>
      <c r="T115" s="51">
        <f t="shared" si="143"/>
        <v>0</v>
      </c>
      <c r="U115" s="51">
        <f>IFERROR(IF(C115=A_Stammdaten!$B$9,$J115-$V115,HLOOKUP(A_Stammdaten!$B$9-1,$W$5:$AC$305,ROW(C115)-4,FALSE)-$V115),"")</f>
        <v>0</v>
      </c>
      <c r="V115" s="51">
        <f>HLOOKUP(A_Stammdaten!$B$9,$W$5:$AC$305,ROW(C115)-4,FALSE)</f>
        <v>0</v>
      </c>
      <c r="W115" s="51">
        <f t="shared" si="144"/>
        <v>0</v>
      </c>
      <c r="X115" s="51">
        <f t="shared" ref="X115:AC115" si="235">IFERROR(IF(OR($C115=0,$J115=0,N115-(X$5-$C115)=0),0,IF($C115&lt;X$5,W115-W115/(N115-(X$5-$C115)),IF($C115=X$5,$J115-$J115/N115,0))),"")</f>
        <v>0</v>
      </c>
      <c r="Y115" s="51">
        <f t="shared" si="235"/>
        <v>0</v>
      </c>
      <c r="Z115" s="51">
        <f t="shared" si="235"/>
        <v>0</v>
      </c>
      <c r="AA115" s="51">
        <f t="shared" si="235"/>
        <v>0</v>
      </c>
      <c r="AB115" s="51">
        <f t="shared" si="235"/>
        <v>0</v>
      </c>
      <c r="AC115" s="51">
        <f t="shared" si="235"/>
        <v>0</v>
      </c>
    </row>
    <row r="116" spans="1:29" s="13" customFormat="1" x14ac:dyDescent="0.25">
      <c r="A116" s="50"/>
      <c r="B116" s="40"/>
      <c r="C116" s="108"/>
      <c r="D116" s="42"/>
      <c r="E116" s="42"/>
      <c r="F116" s="42"/>
      <c r="G116" s="42"/>
      <c r="H116" s="42"/>
      <c r="I116" s="42"/>
      <c r="J116" s="53">
        <f t="shared" si="138"/>
        <v>0</v>
      </c>
      <c r="K116" s="52">
        <f>IF(ISBLANK($B116),0,VLOOKUP($B116,Listen!$A$2:$C$44,2,FALSE))</f>
        <v>0</v>
      </c>
      <c r="L116" s="52">
        <f>IF(ISBLANK($B116),0,VLOOKUP($B116,Listen!$A$2:$C$44,3,FALSE))</f>
        <v>0</v>
      </c>
      <c r="M116" s="45">
        <f t="shared" si="139"/>
        <v>0</v>
      </c>
      <c r="N116" s="45">
        <f t="shared" si="174"/>
        <v>0</v>
      </c>
      <c r="O116" s="45">
        <f t="shared" si="175"/>
        <v>0</v>
      </c>
      <c r="P116" s="45">
        <f t="shared" ref="P116" si="236">O116</f>
        <v>0</v>
      </c>
      <c r="Q116" s="45">
        <f t="shared" si="208"/>
        <v>0</v>
      </c>
      <c r="R116" s="45">
        <f t="shared" si="141"/>
        <v>0</v>
      </c>
      <c r="S116" s="45">
        <f t="shared" si="142"/>
        <v>0</v>
      </c>
      <c r="T116" s="51">
        <f t="shared" si="143"/>
        <v>0</v>
      </c>
      <c r="U116" s="51">
        <f>IFERROR(IF(C116=A_Stammdaten!$B$9,$J116-$V116,HLOOKUP(A_Stammdaten!$B$9-1,$W$5:$AC$305,ROW(C116)-4,FALSE)-$V116),"")</f>
        <v>0</v>
      </c>
      <c r="V116" s="51">
        <f>HLOOKUP(A_Stammdaten!$B$9,$W$5:$AC$305,ROW(C116)-4,FALSE)</f>
        <v>0</v>
      </c>
      <c r="W116" s="51">
        <f t="shared" si="144"/>
        <v>0</v>
      </c>
      <c r="X116" s="51">
        <f t="shared" ref="X116:AC116" si="237">IFERROR(IF(OR($C116=0,$J116=0,N116-(X$5-$C116)=0),0,IF($C116&lt;X$5,W116-W116/(N116-(X$5-$C116)),IF($C116=X$5,$J116-$J116/N116,0))),"")</f>
        <v>0</v>
      </c>
      <c r="Y116" s="51">
        <f t="shared" si="237"/>
        <v>0</v>
      </c>
      <c r="Z116" s="51">
        <f t="shared" si="237"/>
        <v>0</v>
      </c>
      <c r="AA116" s="51">
        <f t="shared" si="237"/>
        <v>0</v>
      </c>
      <c r="AB116" s="51">
        <f t="shared" si="237"/>
        <v>0</v>
      </c>
      <c r="AC116" s="51">
        <f t="shared" si="237"/>
        <v>0</v>
      </c>
    </row>
    <row r="117" spans="1:29" s="13" customFormat="1" x14ac:dyDescent="0.25">
      <c r="A117" s="50"/>
      <c r="B117" s="40"/>
      <c r="C117" s="108"/>
      <c r="D117" s="42"/>
      <c r="E117" s="42"/>
      <c r="F117" s="42"/>
      <c r="G117" s="42"/>
      <c r="H117" s="42"/>
      <c r="I117" s="42"/>
      <c r="J117" s="53">
        <f t="shared" si="138"/>
        <v>0</v>
      </c>
      <c r="K117" s="52">
        <f>IF(ISBLANK($B117),0,VLOOKUP($B117,Listen!$A$2:$C$44,2,FALSE))</f>
        <v>0</v>
      </c>
      <c r="L117" s="52">
        <f>IF(ISBLANK($B117),0,VLOOKUP($B117,Listen!$A$2:$C$44,3,FALSE))</f>
        <v>0</v>
      </c>
      <c r="M117" s="45">
        <f t="shared" si="139"/>
        <v>0</v>
      </c>
      <c r="N117" s="45">
        <f t="shared" si="174"/>
        <v>0</v>
      </c>
      <c r="O117" s="45">
        <f t="shared" si="175"/>
        <v>0</v>
      </c>
      <c r="P117" s="45">
        <f t="shared" ref="P117" si="238">O117</f>
        <v>0</v>
      </c>
      <c r="Q117" s="45">
        <f t="shared" si="208"/>
        <v>0</v>
      </c>
      <c r="R117" s="45">
        <f t="shared" si="141"/>
        <v>0</v>
      </c>
      <c r="S117" s="45">
        <f t="shared" si="142"/>
        <v>0</v>
      </c>
      <c r="T117" s="51">
        <f t="shared" si="143"/>
        <v>0</v>
      </c>
      <c r="U117" s="51">
        <f>IFERROR(IF(C117=A_Stammdaten!$B$9,$J117-$V117,HLOOKUP(A_Stammdaten!$B$9-1,$W$5:$AC$305,ROW(C117)-4,FALSE)-$V117),"")</f>
        <v>0</v>
      </c>
      <c r="V117" s="51">
        <f>HLOOKUP(A_Stammdaten!$B$9,$W$5:$AC$305,ROW(C117)-4,FALSE)</f>
        <v>0</v>
      </c>
      <c r="W117" s="51">
        <f t="shared" si="144"/>
        <v>0</v>
      </c>
      <c r="X117" s="51">
        <f t="shared" ref="X117:AC117" si="239">IFERROR(IF(OR($C117=0,$J117=0,N117-(X$5-$C117)=0),0,IF($C117&lt;X$5,W117-W117/(N117-(X$5-$C117)),IF($C117=X$5,$J117-$J117/N117,0))),"")</f>
        <v>0</v>
      </c>
      <c r="Y117" s="51">
        <f t="shared" si="239"/>
        <v>0</v>
      </c>
      <c r="Z117" s="51">
        <f t="shared" si="239"/>
        <v>0</v>
      </c>
      <c r="AA117" s="51">
        <f t="shared" si="239"/>
        <v>0</v>
      </c>
      <c r="AB117" s="51">
        <f t="shared" si="239"/>
        <v>0</v>
      </c>
      <c r="AC117" s="51">
        <f t="shared" si="239"/>
        <v>0</v>
      </c>
    </row>
    <row r="118" spans="1:29" s="13" customFormat="1" x14ac:dyDescent="0.25">
      <c r="A118" s="50"/>
      <c r="B118" s="40"/>
      <c r="C118" s="108"/>
      <c r="D118" s="42"/>
      <c r="E118" s="42"/>
      <c r="F118" s="42"/>
      <c r="G118" s="42"/>
      <c r="H118" s="42"/>
      <c r="I118" s="42"/>
      <c r="J118" s="53">
        <f t="shared" si="138"/>
        <v>0</v>
      </c>
      <c r="K118" s="52">
        <f>IF(ISBLANK($B118),0,VLOOKUP($B118,Listen!$A$2:$C$44,2,FALSE))</f>
        <v>0</v>
      </c>
      <c r="L118" s="52">
        <f>IF(ISBLANK($B118),0,VLOOKUP($B118,Listen!$A$2:$C$44,3,FALSE))</f>
        <v>0</v>
      </c>
      <c r="M118" s="45">
        <f t="shared" si="139"/>
        <v>0</v>
      </c>
      <c r="N118" s="45">
        <f t="shared" si="174"/>
        <v>0</v>
      </c>
      <c r="O118" s="45">
        <f t="shared" si="175"/>
        <v>0</v>
      </c>
      <c r="P118" s="45">
        <f t="shared" ref="P118:Q133" si="240">O118</f>
        <v>0</v>
      </c>
      <c r="Q118" s="45">
        <f t="shared" si="240"/>
        <v>0</v>
      </c>
      <c r="R118" s="45">
        <f t="shared" si="141"/>
        <v>0</v>
      </c>
      <c r="S118" s="45">
        <f t="shared" si="142"/>
        <v>0</v>
      </c>
      <c r="T118" s="51">
        <f t="shared" si="143"/>
        <v>0</v>
      </c>
      <c r="U118" s="51">
        <f>IFERROR(IF(C118=A_Stammdaten!$B$9,$J118-$V118,HLOOKUP(A_Stammdaten!$B$9-1,$W$5:$AC$305,ROW(C118)-4,FALSE)-$V118),"")</f>
        <v>0</v>
      </c>
      <c r="V118" s="51">
        <f>HLOOKUP(A_Stammdaten!$B$9,$W$5:$AC$305,ROW(C118)-4,FALSE)</f>
        <v>0</v>
      </c>
      <c r="W118" s="51">
        <f t="shared" si="144"/>
        <v>0</v>
      </c>
      <c r="X118" s="51">
        <f t="shared" ref="X118:AC118" si="241">IFERROR(IF(OR($C118=0,$J118=0,N118-(X$5-$C118)=0),0,IF($C118&lt;X$5,W118-W118/(N118-(X$5-$C118)),IF($C118=X$5,$J118-$J118/N118,0))),"")</f>
        <v>0</v>
      </c>
      <c r="Y118" s="51">
        <f t="shared" si="241"/>
        <v>0</v>
      </c>
      <c r="Z118" s="51">
        <f t="shared" si="241"/>
        <v>0</v>
      </c>
      <c r="AA118" s="51">
        <f t="shared" si="241"/>
        <v>0</v>
      </c>
      <c r="AB118" s="51">
        <f t="shared" si="241"/>
        <v>0</v>
      </c>
      <c r="AC118" s="51">
        <f t="shared" si="241"/>
        <v>0</v>
      </c>
    </row>
    <row r="119" spans="1:29" s="13" customFormat="1" x14ac:dyDescent="0.25">
      <c r="A119" s="50"/>
      <c r="B119" s="40"/>
      <c r="C119" s="108"/>
      <c r="D119" s="42"/>
      <c r="E119" s="42"/>
      <c r="F119" s="42"/>
      <c r="G119" s="42"/>
      <c r="H119" s="42"/>
      <c r="I119" s="42"/>
      <c r="J119" s="53">
        <f t="shared" si="138"/>
        <v>0</v>
      </c>
      <c r="K119" s="52">
        <f>IF(ISBLANK($B119),0,VLOOKUP($B119,Listen!$A$2:$C$44,2,FALSE))</f>
        <v>0</v>
      </c>
      <c r="L119" s="52">
        <f>IF(ISBLANK($B119),0,VLOOKUP($B119,Listen!$A$2:$C$44,3,FALSE))</f>
        <v>0</v>
      </c>
      <c r="M119" s="45">
        <f t="shared" si="139"/>
        <v>0</v>
      </c>
      <c r="N119" s="45">
        <f t="shared" si="174"/>
        <v>0</v>
      </c>
      <c r="O119" s="45">
        <f t="shared" si="175"/>
        <v>0</v>
      </c>
      <c r="P119" s="45">
        <f t="shared" ref="P119" si="242">O119</f>
        <v>0</v>
      </c>
      <c r="Q119" s="45">
        <f t="shared" si="240"/>
        <v>0</v>
      </c>
      <c r="R119" s="45">
        <f t="shared" si="141"/>
        <v>0</v>
      </c>
      <c r="S119" s="45">
        <f t="shared" si="142"/>
        <v>0</v>
      </c>
      <c r="T119" s="51">
        <f t="shared" si="143"/>
        <v>0</v>
      </c>
      <c r="U119" s="51">
        <f>IFERROR(IF(C119=A_Stammdaten!$B$9,$J119-$V119,HLOOKUP(A_Stammdaten!$B$9-1,$W$5:$AC$305,ROW(C119)-4,FALSE)-$V119),"")</f>
        <v>0</v>
      </c>
      <c r="V119" s="51">
        <f>HLOOKUP(A_Stammdaten!$B$9,$W$5:$AC$305,ROW(C119)-4,FALSE)</f>
        <v>0</v>
      </c>
      <c r="W119" s="51">
        <f t="shared" si="144"/>
        <v>0</v>
      </c>
      <c r="X119" s="51">
        <f t="shared" ref="X119:AC119" si="243">IFERROR(IF(OR($C119=0,$J119=0,N119-(X$5-$C119)=0),0,IF($C119&lt;X$5,W119-W119/(N119-(X$5-$C119)),IF($C119=X$5,$J119-$J119/N119,0))),"")</f>
        <v>0</v>
      </c>
      <c r="Y119" s="51">
        <f t="shared" si="243"/>
        <v>0</v>
      </c>
      <c r="Z119" s="51">
        <f t="shared" si="243"/>
        <v>0</v>
      </c>
      <c r="AA119" s="51">
        <f t="shared" si="243"/>
        <v>0</v>
      </c>
      <c r="AB119" s="51">
        <f t="shared" si="243"/>
        <v>0</v>
      </c>
      <c r="AC119" s="51">
        <f t="shared" si="243"/>
        <v>0</v>
      </c>
    </row>
    <row r="120" spans="1:29" s="13" customFormat="1" x14ac:dyDescent="0.25">
      <c r="A120" s="50"/>
      <c r="B120" s="40"/>
      <c r="C120" s="108"/>
      <c r="D120" s="42"/>
      <c r="E120" s="42"/>
      <c r="F120" s="42"/>
      <c r="G120" s="42"/>
      <c r="H120" s="42"/>
      <c r="I120" s="42"/>
      <c r="J120" s="53">
        <f t="shared" si="138"/>
        <v>0</v>
      </c>
      <c r="K120" s="52">
        <f>IF(ISBLANK($B120),0,VLOOKUP($B120,Listen!$A$2:$C$44,2,FALSE))</f>
        <v>0</v>
      </c>
      <c r="L120" s="52">
        <f>IF(ISBLANK($B120),0,VLOOKUP($B120,Listen!$A$2:$C$44,3,FALSE))</f>
        <v>0</v>
      </c>
      <c r="M120" s="45">
        <f t="shared" si="139"/>
        <v>0</v>
      </c>
      <c r="N120" s="45">
        <f t="shared" si="174"/>
        <v>0</v>
      </c>
      <c r="O120" s="45">
        <f t="shared" si="175"/>
        <v>0</v>
      </c>
      <c r="P120" s="45">
        <f t="shared" ref="P120" si="244">O120</f>
        <v>0</v>
      </c>
      <c r="Q120" s="45">
        <f t="shared" si="240"/>
        <v>0</v>
      </c>
      <c r="R120" s="45">
        <f t="shared" si="141"/>
        <v>0</v>
      </c>
      <c r="S120" s="45">
        <f t="shared" si="142"/>
        <v>0</v>
      </c>
      <c r="T120" s="51">
        <f t="shared" si="143"/>
        <v>0</v>
      </c>
      <c r="U120" s="51">
        <f>IFERROR(IF(C120=A_Stammdaten!$B$9,$J120-$V120,HLOOKUP(A_Stammdaten!$B$9-1,$W$5:$AC$305,ROW(C120)-4,FALSE)-$V120),"")</f>
        <v>0</v>
      </c>
      <c r="V120" s="51">
        <f>HLOOKUP(A_Stammdaten!$B$9,$W$5:$AC$305,ROW(C120)-4,FALSE)</f>
        <v>0</v>
      </c>
      <c r="W120" s="51">
        <f t="shared" si="144"/>
        <v>0</v>
      </c>
      <c r="X120" s="51">
        <f t="shared" ref="X120:AC120" si="245">IFERROR(IF(OR($C120=0,$J120=0,N120-(X$5-$C120)=0),0,IF($C120&lt;X$5,W120-W120/(N120-(X$5-$C120)),IF($C120=X$5,$J120-$J120/N120,0))),"")</f>
        <v>0</v>
      </c>
      <c r="Y120" s="51">
        <f t="shared" si="245"/>
        <v>0</v>
      </c>
      <c r="Z120" s="51">
        <f t="shared" si="245"/>
        <v>0</v>
      </c>
      <c r="AA120" s="51">
        <f t="shared" si="245"/>
        <v>0</v>
      </c>
      <c r="AB120" s="51">
        <f t="shared" si="245"/>
        <v>0</v>
      </c>
      <c r="AC120" s="51">
        <f t="shared" si="245"/>
        <v>0</v>
      </c>
    </row>
    <row r="121" spans="1:29" s="13" customFormat="1" x14ac:dyDescent="0.25">
      <c r="A121" s="50"/>
      <c r="B121" s="40"/>
      <c r="C121" s="108"/>
      <c r="D121" s="42"/>
      <c r="E121" s="42"/>
      <c r="F121" s="42"/>
      <c r="G121" s="42"/>
      <c r="H121" s="42"/>
      <c r="I121" s="42"/>
      <c r="J121" s="53">
        <f t="shared" si="138"/>
        <v>0</v>
      </c>
      <c r="K121" s="52">
        <f>IF(ISBLANK($B121),0,VLOOKUP($B121,Listen!$A$2:$C$44,2,FALSE))</f>
        <v>0</v>
      </c>
      <c r="L121" s="52">
        <f>IF(ISBLANK($B121),0,VLOOKUP($B121,Listen!$A$2:$C$44,3,FALSE))</f>
        <v>0</v>
      </c>
      <c r="M121" s="45">
        <f t="shared" si="139"/>
        <v>0</v>
      </c>
      <c r="N121" s="45">
        <f t="shared" si="174"/>
        <v>0</v>
      </c>
      <c r="O121" s="45">
        <f t="shared" si="175"/>
        <v>0</v>
      </c>
      <c r="P121" s="45">
        <f t="shared" ref="P121" si="246">O121</f>
        <v>0</v>
      </c>
      <c r="Q121" s="45">
        <f t="shared" si="240"/>
        <v>0</v>
      </c>
      <c r="R121" s="45">
        <f t="shared" si="141"/>
        <v>0</v>
      </c>
      <c r="S121" s="45">
        <f t="shared" si="142"/>
        <v>0</v>
      </c>
      <c r="T121" s="51">
        <f t="shared" si="143"/>
        <v>0</v>
      </c>
      <c r="U121" s="51">
        <f>IFERROR(IF(C121=A_Stammdaten!$B$9,$J121-$V121,HLOOKUP(A_Stammdaten!$B$9-1,$W$5:$AC$305,ROW(C121)-4,FALSE)-$V121),"")</f>
        <v>0</v>
      </c>
      <c r="V121" s="51">
        <f>HLOOKUP(A_Stammdaten!$B$9,$W$5:$AC$305,ROW(C121)-4,FALSE)</f>
        <v>0</v>
      </c>
      <c r="W121" s="51">
        <f t="shared" si="144"/>
        <v>0</v>
      </c>
      <c r="X121" s="51">
        <f t="shared" ref="X121:AC121" si="247">IFERROR(IF(OR($C121=0,$J121=0,N121-(X$5-$C121)=0),0,IF($C121&lt;X$5,W121-W121/(N121-(X$5-$C121)),IF($C121=X$5,$J121-$J121/N121,0))),"")</f>
        <v>0</v>
      </c>
      <c r="Y121" s="51">
        <f t="shared" si="247"/>
        <v>0</v>
      </c>
      <c r="Z121" s="51">
        <f t="shared" si="247"/>
        <v>0</v>
      </c>
      <c r="AA121" s="51">
        <f t="shared" si="247"/>
        <v>0</v>
      </c>
      <c r="AB121" s="51">
        <f t="shared" si="247"/>
        <v>0</v>
      </c>
      <c r="AC121" s="51">
        <f t="shared" si="247"/>
        <v>0</v>
      </c>
    </row>
    <row r="122" spans="1:29" s="13" customFormat="1" x14ac:dyDescent="0.25">
      <c r="A122" s="50"/>
      <c r="B122" s="40"/>
      <c r="C122" s="108"/>
      <c r="D122" s="42"/>
      <c r="E122" s="42"/>
      <c r="F122" s="42"/>
      <c r="G122" s="42"/>
      <c r="H122" s="42"/>
      <c r="I122" s="42"/>
      <c r="J122" s="53">
        <f t="shared" si="138"/>
        <v>0</v>
      </c>
      <c r="K122" s="52">
        <f>IF(ISBLANK($B122),0,VLOOKUP($B122,Listen!$A$2:$C$44,2,FALSE))</f>
        <v>0</v>
      </c>
      <c r="L122" s="52">
        <f>IF(ISBLANK($B122),0,VLOOKUP($B122,Listen!$A$2:$C$44,3,FALSE))</f>
        <v>0</v>
      </c>
      <c r="M122" s="45">
        <f t="shared" si="139"/>
        <v>0</v>
      </c>
      <c r="N122" s="45">
        <f t="shared" si="174"/>
        <v>0</v>
      </c>
      <c r="O122" s="45">
        <f t="shared" si="175"/>
        <v>0</v>
      </c>
      <c r="P122" s="45">
        <f t="shared" ref="P122" si="248">O122</f>
        <v>0</v>
      </c>
      <c r="Q122" s="45">
        <f t="shared" si="240"/>
        <v>0</v>
      </c>
      <c r="R122" s="45">
        <f t="shared" si="141"/>
        <v>0</v>
      </c>
      <c r="S122" s="45">
        <f t="shared" si="142"/>
        <v>0</v>
      </c>
      <c r="T122" s="51">
        <f t="shared" si="143"/>
        <v>0</v>
      </c>
      <c r="U122" s="51">
        <f>IFERROR(IF(C122=A_Stammdaten!$B$9,$J122-$V122,HLOOKUP(A_Stammdaten!$B$9-1,$W$5:$AC$305,ROW(C122)-4,FALSE)-$V122),"")</f>
        <v>0</v>
      </c>
      <c r="V122" s="51">
        <f>HLOOKUP(A_Stammdaten!$B$9,$W$5:$AC$305,ROW(C122)-4,FALSE)</f>
        <v>0</v>
      </c>
      <c r="W122" s="51">
        <f t="shared" si="144"/>
        <v>0</v>
      </c>
      <c r="X122" s="51">
        <f t="shared" ref="X122:AC122" si="249">IFERROR(IF(OR($C122=0,$J122=0,N122-(X$5-$C122)=0),0,IF($C122&lt;X$5,W122-W122/(N122-(X$5-$C122)),IF($C122=X$5,$J122-$J122/N122,0))),"")</f>
        <v>0</v>
      </c>
      <c r="Y122" s="51">
        <f t="shared" si="249"/>
        <v>0</v>
      </c>
      <c r="Z122" s="51">
        <f t="shared" si="249"/>
        <v>0</v>
      </c>
      <c r="AA122" s="51">
        <f t="shared" si="249"/>
        <v>0</v>
      </c>
      <c r="AB122" s="51">
        <f t="shared" si="249"/>
        <v>0</v>
      </c>
      <c r="AC122" s="51">
        <f t="shared" si="249"/>
        <v>0</v>
      </c>
    </row>
    <row r="123" spans="1:29" s="13" customFormat="1" x14ac:dyDescent="0.25">
      <c r="A123" s="50"/>
      <c r="B123" s="40"/>
      <c r="C123" s="108"/>
      <c r="D123" s="42"/>
      <c r="E123" s="42"/>
      <c r="F123" s="42"/>
      <c r="G123" s="42"/>
      <c r="H123" s="42"/>
      <c r="I123" s="42"/>
      <c r="J123" s="53">
        <f t="shared" si="138"/>
        <v>0</v>
      </c>
      <c r="K123" s="52">
        <f>IF(ISBLANK($B123),0,VLOOKUP($B123,Listen!$A$2:$C$44,2,FALSE))</f>
        <v>0</v>
      </c>
      <c r="L123" s="52">
        <f>IF(ISBLANK($B123),0,VLOOKUP($B123,Listen!$A$2:$C$44,3,FALSE))</f>
        <v>0</v>
      </c>
      <c r="M123" s="45">
        <f t="shared" si="139"/>
        <v>0</v>
      </c>
      <c r="N123" s="45">
        <f t="shared" si="174"/>
        <v>0</v>
      </c>
      <c r="O123" s="45">
        <f t="shared" si="175"/>
        <v>0</v>
      </c>
      <c r="P123" s="45">
        <f t="shared" ref="P123" si="250">O123</f>
        <v>0</v>
      </c>
      <c r="Q123" s="45">
        <f t="shared" si="240"/>
        <v>0</v>
      </c>
      <c r="R123" s="45">
        <f t="shared" si="141"/>
        <v>0</v>
      </c>
      <c r="S123" s="45">
        <f t="shared" si="142"/>
        <v>0</v>
      </c>
      <c r="T123" s="51">
        <f t="shared" si="143"/>
        <v>0</v>
      </c>
      <c r="U123" s="51">
        <f>IFERROR(IF(C123=A_Stammdaten!$B$9,$J123-$V123,HLOOKUP(A_Stammdaten!$B$9-1,$W$5:$AC$305,ROW(C123)-4,FALSE)-$V123),"")</f>
        <v>0</v>
      </c>
      <c r="V123" s="51">
        <f>HLOOKUP(A_Stammdaten!$B$9,$W$5:$AC$305,ROW(C123)-4,FALSE)</f>
        <v>0</v>
      </c>
      <c r="W123" s="51">
        <f t="shared" si="144"/>
        <v>0</v>
      </c>
      <c r="X123" s="51">
        <f t="shared" ref="X123:AC123" si="251">IFERROR(IF(OR($C123=0,$J123=0,N123-(X$5-$C123)=0),0,IF($C123&lt;X$5,W123-W123/(N123-(X$5-$C123)),IF($C123=X$5,$J123-$J123/N123,0))),"")</f>
        <v>0</v>
      </c>
      <c r="Y123" s="51">
        <f t="shared" si="251"/>
        <v>0</v>
      </c>
      <c r="Z123" s="51">
        <f t="shared" si="251"/>
        <v>0</v>
      </c>
      <c r="AA123" s="51">
        <f t="shared" si="251"/>
        <v>0</v>
      </c>
      <c r="AB123" s="51">
        <f t="shared" si="251"/>
        <v>0</v>
      </c>
      <c r="AC123" s="51">
        <f t="shared" si="251"/>
        <v>0</v>
      </c>
    </row>
    <row r="124" spans="1:29" s="13" customFormat="1" x14ac:dyDescent="0.25">
      <c r="A124" s="50"/>
      <c r="B124" s="40"/>
      <c r="C124" s="108"/>
      <c r="D124" s="42"/>
      <c r="E124" s="42"/>
      <c r="F124" s="42"/>
      <c r="G124" s="42"/>
      <c r="H124" s="42"/>
      <c r="I124" s="42"/>
      <c r="J124" s="53">
        <f t="shared" si="138"/>
        <v>0</v>
      </c>
      <c r="K124" s="52">
        <f>IF(ISBLANK($B124),0,VLOOKUP($B124,Listen!$A$2:$C$44,2,FALSE))</f>
        <v>0</v>
      </c>
      <c r="L124" s="52">
        <f>IF(ISBLANK($B124),0,VLOOKUP($B124,Listen!$A$2:$C$44,3,FALSE))</f>
        <v>0</v>
      </c>
      <c r="M124" s="45">
        <f t="shared" si="139"/>
        <v>0</v>
      </c>
      <c r="N124" s="45">
        <f t="shared" si="174"/>
        <v>0</v>
      </c>
      <c r="O124" s="45">
        <f t="shared" si="175"/>
        <v>0</v>
      </c>
      <c r="P124" s="45">
        <f t="shared" ref="P124" si="252">O124</f>
        <v>0</v>
      </c>
      <c r="Q124" s="45">
        <f t="shared" si="240"/>
        <v>0</v>
      </c>
      <c r="R124" s="45">
        <f t="shared" si="141"/>
        <v>0</v>
      </c>
      <c r="S124" s="45">
        <f t="shared" si="142"/>
        <v>0</v>
      </c>
      <c r="T124" s="51">
        <f t="shared" si="143"/>
        <v>0</v>
      </c>
      <c r="U124" s="51">
        <f>IFERROR(IF(C124=A_Stammdaten!$B$9,$J124-$V124,HLOOKUP(A_Stammdaten!$B$9-1,$W$5:$AC$305,ROW(C124)-4,FALSE)-$V124),"")</f>
        <v>0</v>
      </c>
      <c r="V124" s="51">
        <f>HLOOKUP(A_Stammdaten!$B$9,$W$5:$AC$305,ROW(C124)-4,FALSE)</f>
        <v>0</v>
      </c>
      <c r="W124" s="51">
        <f t="shared" si="144"/>
        <v>0</v>
      </c>
      <c r="X124" s="51">
        <f t="shared" ref="X124:AC124" si="253">IFERROR(IF(OR($C124=0,$J124=0,N124-(X$5-$C124)=0),0,IF($C124&lt;X$5,W124-W124/(N124-(X$5-$C124)),IF($C124=X$5,$J124-$J124/N124,0))),"")</f>
        <v>0</v>
      </c>
      <c r="Y124" s="51">
        <f t="shared" si="253"/>
        <v>0</v>
      </c>
      <c r="Z124" s="51">
        <f t="shared" si="253"/>
        <v>0</v>
      </c>
      <c r="AA124" s="51">
        <f t="shared" si="253"/>
        <v>0</v>
      </c>
      <c r="AB124" s="51">
        <f t="shared" si="253"/>
        <v>0</v>
      </c>
      <c r="AC124" s="51">
        <f t="shared" si="253"/>
        <v>0</v>
      </c>
    </row>
    <row r="125" spans="1:29" s="13" customFormat="1" x14ac:dyDescent="0.25">
      <c r="A125" s="50"/>
      <c r="B125" s="40"/>
      <c r="C125" s="108"/>
      <c r="D125" s="42"/>
      <c r="E125" s="42"/>
      <c r="F125" s="42"/>
      <c r="G125" s="42"/>
      <c r="H125" s="42"/>
      <c r="I125" s="42"/>
      <c r="J125" s="53">
        <f t="shared" si="138"/>
        <v>0</v>
      </c>
      <c r="K125" s="52">
        <f>IF(ISBLANK($B125),0,VLOOKUP($B125,Listen!$A$2:$C$44,2,FALSE))</f>
        <v>0</v>
      </c>
      <c r="L125" s="52">
        <f>IF(ISBLANK($B125),0,VLOOKUP($B125,Listen!$A$2:$C$44,3,FALSE))</f>
        <v>0</v>
      </c>
      <c r="M125" s="45">
        <f t="shared" si="139"/>
        <v>0</v>
      </c>
      <c r="N125" s="45">
        <f t="shared" si="174"/>
        <v>0</v>
      </c>
      <c r="O125" s="45">
        <f t="shared" si="175"/>
        <v>0</v>
      </c>
      <c r="P125" s="45">
        <f t="shared" ref="P125" si="254">O125</f>
        <v>0</v>
      </c>
      <c r="Q125" s="45">
        <f t="shared" si="240"/>
        <v>0</v>
      </c>
      <c r="R125" s="45">
        <f t="shared" si="141"/>
        <v>0</v>
      </c>
      <c r="S125" s="45">
        <f t="shared" si="142"/>
        <v>0</v>
      </c>
      <c r="T125" s="51">
        <f t="shared" si="143"/>
        <v>0</v>
      </c>
      <c r="U125" s="51">
        <f>IFERROR(IF(C125=A_Stammdaten!$B$9,$J125-$V125,HLOOKUP(A_Stammdaten!$B$9-1,$W$5:$AC$305,ROW(C125)-4,FALSE)-$V125),"")</f>
        <v>0</v>
      </c>
      <c r="V125" s="51">
        <f>HLOOKUP(A_Stammdaten!$B$9,$W$5:$AC$305,ROW(C125)-4,FALSE)</f>
        <v>0</v>
      </c>
      <c r="W125" s="51">
        <f t="shared" si="144"/>
        <v>0</v>
      </c>
      <c r="X125" s="51">
        <f t="shared" ref="X125:AC125" si="255">IFERROR(IF(OR($C125=0,$J125=0,N125-(X$5-$C125)=0),0,IF($C125&lt;X$5,W125-W125/(N125-(X$5-$C125)),IF($C125=X$5,$J125-$J125/N125,0))),"")</f>
        <v>0</v>
      </c>
      <c r="Y125" s="51">
        <f t="shared" si="255"/>
        <v>0</v>
      </c>
      <c r="Z125" s="51">
        <f t="shared" si="255"/>
        <v>0</v>
      </c>
      <c r="AA125" s="51">
        <f t="shared" si="255"/>
        <v>0</v>
      </c>
      <c r="AB125" s="51">
        <f t="shared" si="255"/>
        <v>0</v>
      </c>
      <c r="AC125" s="51">
        <f t="shared" si="255"/>
        <v>0</v>
      </c>
    </row>
    <row r="126" spans="1:29" s="13" customFormat="1" x14ac:dyDescent="0.25">
      <c r="A126" s="50"/>
      <c r="B126" s="40"/>
      <c r="C126" s="108"/>
      <c r="D126" s="42"/>
      <c r="E126" s="42"/>
      <c r="F126" s="42"/>
      <c r="G126" s="42"/>
      <c r="H126" s="42"/>
      <c r="I126" s="42"/>
      <c r="J126" s="53">
        <f t="shared" si="138"/>
        <v>0</v>
      </c>
      <c r="K126" s="52">
        <f>IF(ISBLANK($B126),0,VLOOKUP($B126,Listen!$A$2:$C$44,2,FALSE))</f>
        <v>0</v>
      </c>
      <c r="L126" s="52">
        <f>IF(ISBLANK($B126),0,VLOOKUP($B126,Listen!$A$2:$C$44,3,FALSE))</f>
        <v>0</v>
      </c>
      <c r="M126" s="45">
        <f t="shared" si="139"/>
        <v>0</v>
      </c>
      <c r="N126" s="45">
        <f t="shared" si="174"/>
        <v>0</v>
      </c>
      <c r="O126" s="45">
        <f t="shared" si="175"/>
        <v>0</v>
      </c>
      <c r="P126" s="45">
        <f t="shared" ref="P126" si="256">O126</f>
        <v>0</v>
      </c>
      <c r="Q126" s="45">
        <f t="shared" si="240"/>
        <v>0</v>
      </c>
      <c r="R126" s="45">
        <f t="shared" si="141"/>
        <v>0</v>
      </c>
      <c r="S126" s="45">
        <f t="shared" si="142"/>
        <v>0</v>
      </c>
      <c r="T126" s="51">
        <f t="shared" si="143"/>
        <v>0</v>
      </c>
      <c r="U126" s="51">
        <f>IFERROR(IF(C126=A_Stammdaten!$B$9,$J126-$V126,HLOOKUP(A_Stammdaten!$B$9-1,$W$5:$AC$305,ROW(C126)-4,FALSE)-$V126),"")</f>
        <v>0</v>
      </c>
      <c r="V126" s="51">
        <f>HLOOKUP(A_Stammdaten!$B$9,$W$5:$AC$305,ROW(C126)-4,FALSE)</f>
        <v>0</v>
      </c>
      <c r="W126" s="51">
        <f t="shared" si="144"/>
        <v>0</v>
      </c>
      <c r="X126" s="51">
        <f t="shared" ref="X126:AC126" si="257">IFERROR(IF(OR($C126=0,$J126=0,N126-(X$5-$C126)=0),0,IF($C126&lt;X$5,W126-W126/(N126-(X$5-$C126)),IF($C126=X$5,$J126-$J126/N126,0))),"")</f>
        <v>0</v>
      </c>
      <c r="Y126" s="51">
        <f t="shared" si="257"/>
        <v>0</v>
      </c>
      <c r="Z126" s="51">
        <f t="shared" si="257"/>
        <v>0</v>
      </c>
      <c r="AA126" s="51">
        <f t="shared" si="257"/>
        <v>0</v>
      </c>
      <c r="AB126" s="51">
        <f t="shared" si="257"/>
        <v>0</v>
      </c>
      <c r="AC126" s="51">
        <f t="shared" si="257"/>
        <v>0</v>
      </c>
    </row>
    <row r="127" spans="1:29" s="13" customFormat="1" x14ac:dyDescent="0.25">
      <c r="A127" s="50"/>
      <c r="B127" s="40"/>
      <c r="C127" s="108"/>
      <c r="D127" s="42"/>
      <c r="E127" s="42"/>
      <c r="F127" s="42"/>
      <c r="G127" s="42"/>
      <c r="H127" s="42"/>
      <c r="I127" s="42"/>
      <c r="J127" s="53">
        <f t="shared" si="138"/>
        <v>0</v>
      </c>
      <c r="K127" s="52">
        <f>IF(ISBLANK($B127),0,VLOOKUP($B127,Listen!$A$2:$C$44,2,FALSE))</f>
        <v>0</v>
      </c>
      <c r="L127" s="52">
        <f>IF(ISBLANK($B127),0,VLOOKUP($B127,Listen!$A$2:$C$44,3,FALSE))</f>
        <v>0</v>
      </c>
      <c r="M127" s="45">
        <f t="shared" si="139"/>
        <v>0</v>
      </c>
      <c r="N127" s="45">
        <f t="shared" si="174"/>
        <v>0</v>
      </c>
      <c r="O127" s="45">
        <f t="shared" si="175"/>
        <v>0</v>
      </c>
      <c r="P127" s="45">
        <f t="shared" ref="P127" si="258">O127</f>
        <v>0</v>
      </c>
      <c r="Q127" s="45">
        <f t="shared" si="240"/>
        <v>0</v>
      </c>
      <c r="R127" s="45">
        <f t="shared" si="141"/>
        <v>0</v>
      </c>
      <c r="S127" s="45">
        <f t="shared" si="142"/>
        <v>0</v>
      </c>
      <c r="T127" s="51">
        <f t="shared" si="143"/>
        <v>0</v>
      </c>
      <c r="U127" s="51">
        <f>IFERROR(IF(C127=A_Stammdaten!$B$9,$J127-$V127,HLOOKUP(A_Stammdaten!$B$9-1,$W$5:$AC$305,ROW(C127)-4,FALSE)-$V127),"")</f>
        <v>0</v>
      </c>
      <c r="V127" s="51">
        <f>HLOOKUP(A_Stammdaten!$B$9,$W$5:$AC$305,ROW(C127)-4,FALSE)</f>
        <v>0</v>
      </c>
      <c r="W127" s="51">
        <f t="shared" si="144"/>
        <v>0</v>
      </c>
      <c r="X127" s="51">
        <f t="shared" ref="X127:AC127" si="259">IFERROR(IF(OR($C127=0,$J127=0,N127-(X$5-$C127)=0),0,IF($C127&lt;X$5,W127-W127/(N127-(X$5-$C127)),IF($C127=X$5,$J127-$J127/N127,0))),"")</f>
        <v>0</v>
      </c>
      <c r="Y127" s="51">
        <f t="shared" si="259"/>
        <v>0</v>
      </c>
      <c r="Z127" s="51">
        <f t="shared" si="259"/>
        <v>0</v>
      </c>
      <c r="AA127" s="51">
        <f t="shared" si="259"/>
        <v>0</v>
      </c>
      <c r="AB127" s="51">
        <f t="shared" si="259"/>
        <v>0</v>
      </c>
      <c r="AC127" s="51">
        <f t="shared" si="259"/>
        <v>0</v>
      </c>
    </row>
    <row r="128" spans="1:29" s="13" customFormat="1" x14ac:dyDescent="0.25">
      <c r="A128" s="50"/>
      <c r="B128" s="40"/>
      <c r="C128" s="108"/>
      <c r="D128" s="42"/>
      <c r="E128" s="42"/>
      <c r="F128" s="42"/>
      <c r="G128" s="42"/>
      <c r="H128" s="42"/>
      <c r="I128" s="42"/>
      <c r="J128" s="53">
        <f t="shared" si="138"/>
        <v>0</v>
      </c>
      <c r="K128" s="52">
        <f>IF(ISBLANK($B128),0,VLOOKUP($B128,Listen!$A$2:$C$44,2,FALSE))</f>
        <v>0</v>
      </c>
      <c r="L128" s="52">
        <f>IF(ISBLANK($B128),0,VLOOKUP($B128,Listen!$A$2:$C$44,3,FALSE))</f>
        <v>0</v>
      </c>
      <c r="M128" s="45">
        <f t="shared" si="139"/>
        <v>0</v>
      </c>
      <c r="N128" s="45">
        <f t="shared" si="174"/>
        <v>0</v>
      </c>
      <c r="O128" s="45">
        <f t="shared" si="175"/>
        <v>0</v>
      </c>
      <c r="P128" s="45">
        <f t="shared" ref="P128" si="260">O128</f>
        <v>0</v>
      </c>
      <c r="Q128" s="45">
        <f t="shared" si="240"/>
        <v>0</v>
      </c>
      <c r="R128" s="45">
        <f t="shared" si="141"/>
        <v>0</v>
      </c>
      <c r="S128" s="45">
        <f t="shared" si="142"/>
        <v>0</v>
      </c>
      <c r="T128" s="51">
        <f t="shared" si="143"/>
        <v>0</v>
      </c>
      <c r="U128" s="51">
        <f>IFERROR(IF(C128=A_Stammdaten!$B$9,$J128-$V128,HLOOKUP(A_Stammdaten!$B$9-1,$W$5:$AC$305,ROW(C128)-4,FALSE)-$V128),"")</f>
        <v>0</v>
      </c>
      <c r="V128" s="51">
        <f>HLOOKUP(A_Stammdaten!$B$9,$W$5:$AC$305,ROW(C128)-4,FALSE)</f>
        <v>0</v>
      </c>
      <c r="W128" s="51">
        <f t="shared" si="144"/>
        <v>0</v>
      </c>
      <c r="X128" s="51">
        <f t="shared" ref="X128:AC128" si="261">IFERROR(IF(OR($C128=0,$J128=0,N128-(X$5-$C128)=0),0,IF($C128&lt;X$5,W128-W128/(N128-(X$5-$C128)),IF($C128=X$5,$J128-$J128/N128,0))),"")</f>
        <v>0</v>
      </c>
      <c r="Y128" s="51">
        <f t="shared" si="261"/>
        <v>0</v>
      </c>
      <c r="Z128" s="51">
        <f t="shared" si="261"/>
        <v>0</v>
      </c>
      <c r="AA128" s="51">
        <f t="shared" si="261"/>
        <v>0</v>
      </c>
      <c r="AB128" s="51">
        <f t="shared" si="261"/>
        <v>0</v>
      </c>
      <c r="AC128" s="51">
        <f t="shared" si="261"/>
        <v>0</v>
      </c>
    </row>
    <row r="129" spans="1:29" s="13" customFormat="1" x14ac:dyDescent="0.25">
      <c r="A129" s="50"/>
      <c r="B129" s="40"/>
      <c r="C129" s="108"/>
      <c r="D129" s="42"/>
      <c r="E129" s="42"/>
      <c r="F129" s="42"/>
      <c r="G129" s="42"/>
      <c r="H129" s="42"/>
      <c r="I129" s="42"/>
      <c r="J129" s="53">
        <f t="shared" si="138"/>
        <v>0</v>
      </c>
      <c r="K129" s="52">
        <f>IF(ISBLANK($B129),0,VLOOKUP($B129,Listen!$A$2:$C$44,2,FALSE))</f>
        <v>0</v>
      </c>
      <c r="L129" s="52">
        <f>IF(ISBLANK($B129),0,VLOOKUP($B129,Listen!$A$2:$C$44,3,FALSE))</f>
        <v>0</v>
      </c>
      <c r="M129" s="45">
        <f t="shared" si="139"/>
        <v>0</v>
      </c>
      <c r="N129" s="45">
        <f t="shared" si="174"/>
        <v>0</v>
      </c>
      <c r="O129" s="45">
        <f t="shared" si="175"/>
        <v>0</v>
      </c>
      <c r="P129" s="45">
        <f t="shared" ref="P129" si="262">O129</f>
        <v>0</v>
      </c>
      <c r="Q129" s="45">
        <f t="shared" si="240"/>
        <v>0</v>
      </c>
      <c r="R129" s="45">
        <f t="shared" si="141"/>
        <v>0</v>
      </c>
      <c r="S129" s="45">
        <f t="shared" si="142"/>
        <v>0</v>
      </c>
      <c r="T129" s="51">
        <f t="shared" si="143"/>
        <v>0</v>
      </c>
      <c r="U129" s="51">
        <f>IFERROR(IF(C129=A_Stammdaten!$B$9,$J129-$V129,HLOOKUP(A_Stammdaten!$B$9-1,$W$5:$AC$305,ROW(C129)-4,FALSE)-$V129),"")</f>
        <v>0</v>
      </c>
      <c r="V129" s="51">
        <f>HLOOKUP(A_Stammdaten!$B$9,$W$5:$AC$305,ROW(C129)-4,FALSE)</f>
        <v>0</v>
      </c>
      <c r="W129" s="51">
        <f t="shared" si="144"/>
        <v>0</v>
      </c>
      <c r="X129" s="51">
        <f t="shared" ref="X129:AC129" si="263">IFERROR(IF(OR($C129=0,$J129=0,N129-(X$5-$C129)=0),0,IF($C129&lt;X$5,W129-W129/(N129-(X$5-$C129)),IF($C129=X$5,$J129-$J129/N129,0))),"")</f>
        <v>0</v>
      </c>
      <c r="Y129" s="51">
        <f t="shared" si="263"/>
        <v>0</v>
      </c>
      <c r="Z129" s="51">
        <f t="shared" si="263"/>
        <v>0</v>
      </c>
      <c r="AA129" s="51">
        <f t="shared" si="263"/>
        <v>0</v>
      </c>
      <c r="AB129" s="51">
        <f t="shared" si="263"/>
        <v>0</v>
      </c>
      <c r="AC129" s="51">
        <f t="shared" si="263"/>
        <v>0</v>
      </c>
    </row>
    <row r="130" spans="1:29" s="13" customFormat="1" x14ac:dyDescent="0.25">
      <c r="A130" s="50"/>
      <c r="B130" s="40"/>
      <c r="C130" s="108"/>
      <c r="D130" s="42"/>
      <c r="E130" s="42"/>
      <c r="F130" s="42"/>
      <c r="G130" s="42"/>
      <c r="H130" s="42"/>
      <c r="I130" s="42"/>
      <c r="J130" s="53">
        <f t="shared" si="138"/>
        <v>0</v>
      </c>
      <c r="K130" s="52">
        <f>IF(ISBLANK($B130),0,VLOOKUP($B130,Listen!$A$2:$C$44,2,FALSE))</f>
        <v>0</v>
      </c>
      <c r="L130" s="52">
        <f>IF(ISBLANK($B130),0,VLOOKUP($B130,Listen!$A$2:$C$44,3,FALSE))</f>
        <v>0</v>
      </c>
      <c r="M130" s="45">
        <f t="shared" si="139"/>
        <v>0</v>
      </c>
      <c r="N130" s="45">
        <f t="shared" si="174"/>
        <v>0</v>
      </c>
      <c r="O130" s="45">
        <f t="shared" si="175"/>
        <v>0</v>
      </c>
      <c r="P130" s="45">
        <f t="shared" ref="P130" si="264">O130</f>
        <v>0</v>
      </c>
      <c r="Q130" s="45">
        <f t="shared" si="240"/>
        <v>0</v>
      </c>
      <c r="R130" s="45">
        <f t="shared" si="141"/>
        <v>0</v>
      </c>
      <c r="S130" s="45">
        <f t="shared" si="142"/>
        <v>0</v>
      </c>
      <c r="T130" s="51">
        <f t="shared" si="143"/>
        <v>0</v>
      </c>
      <c r="U130" s="51">
        <f>IFERROR(IF(C130=A_Stammdaten!$B$9,$J130-$V130,HLOOKUP(A_Stammdaten!$B$9-1,$W$5:$AC$305,ROW(C130)-4,FALSE)-$V130),"")</f>
        <v>0</v>
      </c>
      <c r="V130" s="51">
        <f>HLOOKUP(A_Stammdaten!$B$9,$W$5:$AC$305,ROW(C130)-4,FALSE)</f>
        <v>0</v>
      </c>
      <c r="W130" s="51">
        <f t="shared" si="144"/>
        <v>0</v>
      </c>
      <c r="X130" s="51">
        <f t="shared" ref="X130:AC130" si="265">IFERROR(IF(OR($C130=0,$J130=0,N130-(X$5-$C130)=0),0,IF($C130&lt;X$5,W130-W130/(N130-(X$5-$C130)),IF($C130=X$5,$J130-$J130/N130,0))),"")</f>
        <v>0</v>
      </c>
      <c r="Y130" s="51">
        <f t="shared" si="265"/>
        <v>0</v>
      </c>
      <c r="Z130" s="51">
        <f t="shared" si="265"/>
        <v>0</v>
      </c>
      <c r="AA130" s="51">
        <f t="shared" si="265"/>
        <v>0</v>
      </c>
      <c r="AB130" s="51">
        <f t="shared" si="265"/>
        <v>0</v>
      </c>
      <c r="AC130" s="51">
        <f t="shared" si="265"/>
        <v>0</v>
      </c>
    </row>
    <row r="131" spans="1:29" s="13" customFormat="1" x14ac:dyDescent="0.25">
      <c r="A131" s="50"/>
      <c r="B131" s="40"/>
      <c r="C131" s="108"/>
      <c r="D131" s="42"/>
      <c r="E131" s="42"/>
      <c r="F131" s="42"/>
      <c r="G131" s="42"/>
      <c r="H131" s="42"/>
      <c r="I131" s="42"/>
      <c r="J131" s="53">
        <f t="shared" si="138"/>
        <v>0</v>
      </c>
      <c r="K131" s="52">
        <f>IF(ISBLANK($B131),0,VLOOKUP($B131,Listen!$A$2:$C$44,2,FALSE))</f>
        <v>0</v>
      </c>
      <c r="L131" s="52">
        <f>IF(ISBLANK($B131),0,VLOOKUP($B131,Listen!$A$2:$C$44,3,FALSE))</f>
        <v>0</v>
      </c>
      <c r="M131" s="45">
        <f t="shared" si="139"/>
        <v>0</v>
      </c>
      <c r="N131" s="45">
        <f t="shared" si="174"/>
        <v>0</v>
      </c>
      <c r="O131" s="45">
        <f t="shared" si="175"/>
        <v>0</v>
      </c>
      <c r="P131" s="45">
        <f t="shared" ref="P131" si="266">O131</f>
        <v>0</v>
      </c>
      <c r="Q131" s="45">
        <f t="shared" si="240"/>
        <v>0</v>
      </c>
      <c r="R131" s="45">
        <f t="shared" si="141"/>
        <v>0</v>
      </c>
      <c r="S131" s="45">
        <f t="shared" si="142"/>
        <v>0</v>
      </c>
      <c r="T131" s="51">
        <f t="shared" si="143"/>
        <v>0</v>
      </c>
      <c r="U131" s="51">
        <f>IFERROR(IF(C131=A_Stammdaten!$B$9,$J131-$V131,HLOOKUP(A_Stammdaten!$B$9-1,$W$5:$AC$305,ROW(C131)-4,FALSE)-$V131),"")</f>
        <v>0</v>
      </c>
      <c r="V131" s="51">
        <f>HLOOKUP(A_Stammdaten!$B$9,$W$5:$AC$305,ROW(C131)-4,FALSE)</f>
        <v>0</v>
      </c>
      <c r="W131" s="51">
        <f t="shared" si="144"/>
        <v>0</v>
      </c>
      <c r="X131" s="51">
        <f t="shared" ref="X131:AC131" si="267">IFERROR(IF(OR($C131=0,$J131=0,N131-(X$5-$C131)=0),0,IF($C131&lt;X$5,W131-W131/(N131-(X$5-$C131)),IF($C131=X$5,$J131-$J131/N131,0))),"")</f>
        <v>0</v>
      </c>
      <c r="Y131" s="51">
        <f t="shared" si="267"/>
        <v>0</v>
      </c>
      <c r="Z131" s="51">
        <f t="shared" si="267"/>
        <v>0</v>
      </c>
      <c r="AA131" s="51">
        <f t="shared" si="267"/>
        <v>0</v>
      </c>
      <c r="AB131" s="51">
        <f t="shared" si="267"/>
        <v>0</v>
      </c>
      <c r="AC131" s="51">
        <f t="shared" si="267"/>
        <v>0</v>
      </c>
    </row>
    <row r="132" spans="1:29" s="13" customFormat="1" x14ac:dyDescent="0.25">
      <c r="A132" s="50"/>
      <c r="B132" s="40"/>
      <c r="C132" s="108"/>
      <c r="D132" s="42"/>
      <c r="E132" s="42"/>
      <c r="F132" s="42"/>
      <c r="G132" s="42"/>
      <c r="H132" s="42"/>
      <c r="I132" s="42"/>
      <c r="J132" s="53">
        <f t="shared" si="138"/>
        <v>0</v>
      </c>
      <c r="K132" s="52">
        <f>IF(ISBLANK($B132),0,VLOOKUP($B132,Listen!$A$2:$C$44,2,FALSE))</f>
        <v>0</v>
      </c>
      <c r="L132" s="52">
        <f>IF(ISBLANK($B132),0,VLOOKUP($B132,Listen!$A$2:$C$44,3,FALSE))</f>
        <v>0</v>
      </c>
      <c r="M132" s="45">
        <f t="shared" si="139"/>
        <v>0</v>
      </c>
      <c r="N132" s="45">
        <f t="shared" si="174"/>
        <v>0</v>
      </c>
      <c r="O132" s="45">
        <f t="shared" si="175"/>
        <v>0</v>
      </c>
      <c r="P132" s="45">
        <f t="shared" ref="P132" si="268">O132</f>
        <v>0</v>
      </c>
      <c r="Q132" s="45">
        <f t="shared" si="240"/>
        <v>0</v>
      </c>
      <c r="R132" s="45">
        <f t="shared" si="141"/>
        <v>0</v>
      </c>
      <c r="S132" s="45">
        <f t="shared" si="142"/>
        <v>0</v>
      </c>
      <c r="T132" s="51">
        <f t="shared" si="143"/>
        <v>0</v>
      </c>
      <c r="U132" s="51">
        <f>IFERROR(IF(C132=A_Stammdaten!$B$9,$J132-$V132,HLOOKUP(A_Stammdaten!$B$9-1,$W$5:$AC$305,ROW(C132)-4,FALSE)-$V132),"")</f>
        <v>0</v>
      </c>
      <c r="V132" s="51">
        <f>HLOOKUP(A_Stammdaten!$B$9,$W$5:$AC$305,ROW(C132)-4,FALSE)</f>
        <v>0</v>
      </c>
      <c r="W132" s="51">
        <f t="shared" si="144"/>
        <v>0</v>
      </c>
      <c r="X132" s="51">
        <f t="shared" ref="X132:AC132" si="269">IFERROR(IF(OR($C132=0,$J132=0,N132-(X$5-$C132)=0),0,IF($C132&lt;X$5,W132-W132/(N132-(X$5-$C132)),IF($C132=X$5,$J132-$J132/N132,0))),"")</f>
        <v>0</v>
      </c>
      <c r="Y132" s="51">
        <f t="shared" si="269"/>
        <v>0</v>
      </c>
      <c r="Z132" s="51">
        <f t="shared" si="269"/>
        <v>0</v>
      </c>
      <c r="AA132" s="51">
        <f t="shared" si="269"/>
        <v>0</v>
      </c>
      <c r="AB132" s="51">
        <f t="shared" si="269"/>
        <v>0</v>
      </c>
      <c r="AC132" s="51">
        <f t="shared" si="269"/>
        <v>0</v>
      </c>
    </row>
    <row r="133" spans="1:29" s="13" customFormat="1" x14ac:dyDescent="0.25">
      <c r="A133" s="50"/>
      <c r="B133" s="40"/>
      <c r="C133" s="108"/>
      <c r="D133" s="42"/>
      <c r="E133" s="42"/>
      <c r="F133" s="42"/>
      <c r="G133" s="42"/>
      <c r="H133" s="42"/>
      <c r="I133" s="42"/>
      <c r="J133" s="53">
        <f t="shared" si="138"/>
        <v>0</v>
      </c>
      <c r="K133" s="52">
        <f>IF(ISBLANK($B133),0,VLOOKUP($B133,Listen!$A$2:$C$44,2,FALSE))</f>
        <v>0</v>
      </c>
      <c r="L133" s="52">
        <f>IF(ISBLANK($B133),0,VLOOKUP($B133,Listen!$A$2:$C$44,3,FALSE))</f>
        <v>0</v>
      </c>
      <c r="M133" s="45">
        <f t="shared" si="139"/>
        <v>0</v>
      </c>
      <c r="N133" s="45">
        <f t="shared" si="174"/>
        <v>0</v>
      </c>
      <c r="O133" s="45">
        <f t="shared" si="175"/>
        <v>0</v>
      </c>
      <c r="P133" s="45">
        <f t="shared" ref="P133" si="270">O133</f>
        <v>0</v>
      </c>
      <c r="Q133" s="45">
        <f t="shared" si="240"/>
        <v>0</v>
      </c>
      <c r="R133" s="45">
        <f t="shared" si="141"/>
        <v>0</v>
      </c>
      <c r="S133" s="45">
        <f t="shared" si="142"/>
        <v>0</v>
      </c>
      <c r="T133" s="51">
        <f t="shared" si="143"/>
        <v>0</v>
      </c>
      <c r="U133" s="51">
        <f>IFERROR(IF(C133=A_Stammdaten!$B$9,$J133-$V133,HLOOKUP(A_Stammdaten!$B$9-1,$W$5:$AC$305,ROW(C133)-4,FALSE)-$V133),"")</f>
        <v>0</v>
      </c>
      <c r="V133" s="51">
        <f>HLOOKUP(A_Stammdaten!$B$9,$W$5:$AC$305,ROW(C133)-4,FALSE)</f>
        <v>0</v>
      </c>
      <c r="W133" s="51">
        <f t="shared" si="144"/>
        <v>0</v>
      </c>
      <c r="X133" s="51">
        <f t="shared" ref="X133:AC133" si="271">IFERROR(IF(OR($C133=0,$J133=0,N133-(X$5-$C133)=0),0,IF($C133&lt;X$5,W133-W133/(N133-(X$5-$C133)),IF($C133=X$5,$J133-$J133/N133,0))),"")</f>
        <v>0</v>
      </c>
      <c r="Y133" s="51">
        <f t="shared" si="271"/>
        <v>0</v>
      </c>
      <c r="Z133" s="51">
        <f t="shared" si="271"/>
        <v>0</v>
      </c>
      <c r="AA133" s="51">
        <f t="shared" si="271"/>
        <v>0</v>
      </c>
      <c r="AB133" s="51">
        <f t="shared" si="271"/>
        <v>0</v>
      </c>
      <c r="AC133" s="51">
        <f t="shared" si="271"/>
        <v>0</v>
      </c>
    </row>
    <row r="134" spans="1:29" s="13" customFormat="1" x14ac:dyDescent="0.25">
      <c r="A134" s="50"/>
      <c r="B134" s="40"/>
      <c r="C134" s="108"/>
      <c r="D134" s="42"/>
      <c r="E134" s="42"/>
      <c r="F134" s="42"/>
      <c r="G134" s="42"/>
      <c r="H134" s="42"/>
      <c r="I134" s="42"/>
      <c r="J134" s="53">
        <f t="shared" si="138"/>
        <v>0</v>
      </c>
      <c r="K134" s="52">
        <f>IF(ISBLANK($B134),0,VLOOKUP($B134,Listen!$A$2:$C$44,2,FALSE))</f>
        <v>0</v>
      </c>
      <c r="L134" s="52">
        <f>IF(ISBLANK($B134),0,VLOOKUP($B134,Listen!$A$2:$C$44,3,FALSE))</f>
        <v>0</v>
      </c>
      <c r="M134" s="45">
        <f t="shared" si="139"/>
        <v>0</v>
      </c>
      <c r="N134" s="45">
        <f t="shared" si="174"/>
        <v>0</v>
      </c>
      <c r="O134" s="45">
        <f t="shared" si="175"/>
        <v>0</v>
      </c>
      <c r="P134" s="45">
        <f t="shared" ref="P134:Q149" si="272">O134</f>
        <v>0</v>
      </c>
      <c r="Q134" s="45">
        <f t="shared" si="272"/>
        <v>0</v>
      </c>
      <c r="R134" s="45">
        <f t="shared" si="141"/>
        <v>0</v>
      </c>
      <c r="S134" s="45">
        <f t="shared" si="142"/>
        <v>0</v>
      </c>
      <c r="T134" s="51">
        <f t="shared" si="143"/>
        <v>0</v>
      </c>
      <c r="U134" s="51">
        <f>IFERROR(IF(C134=A_Stammdaten!$B$9,$J134-$V134,HLOOKUP(A_Stammdaten!$B$9-1,$W$5:$AC$305,ROW(C134)-4,FALSE)-$V134),"")</f>
        <v>0</v>
      </c>
      <c r="V134" s="51">
        <f>HLOOKUP(A_Stammdaten!$B$9,$W$5:$AC$305,ROW(C134)-4,FALSE)</f>
        <v>0</v>
      </c>
      <c r="W134" s="51">
        <f t="shared" si="144"/>
        <v>0</v>
      </c>
      <c r="X134" s="51">
        <f t="shared" ref="X134:AC134" si="273">IFERROR(IF(OR($C134=0,$J134=0,N134-(X$5-$C134)=0),0,IF($C134&lt;X$5,W134-W134/(N134-(X$5-$C134)),IF($C134=X$5,$J134-$J134/N134,0))),"")</f>
        <v>0</v>
      </c>
      <c r="Y134" s="51">
        <f t="shared" si="273"/>
        <v>0</v>
      </c>
      <c r="Z134" s="51">
        <f t="shared" si="273"/>
        <v>0</v>
      </c>
      <c r="AA134" s="51">
        <f t="shared" si="273"/>
        <v>0</v>
      </c>
      <c r="AB134" s="51">
        <f t="shared" si="273"/>
        <v>0</v>
      </c>
      <c r="AC134" s="51">
        <f t="shared" si="273"/>
        <v>0</v>
      </c>
    </row>
    <row r="135" spans="1:29" s="13" customFormat="1" x14ac:dyDescent="0.25">
      <c r="A135" s="50"/>
      <c r="B135" s="40"/>
      <c r="C135" s="108"/>
      <c r="D135" s="42"/>
      <c r="E135" s="42"/>
      <c r="F135" s="42"/>
      <c r="G135" s="42"/>
      <c r="H135" s="42"/>
      <c r="I135" s="42"/>
      <c r="J135" s="53">
        <f t="shared" ref="J135:J198" si="274">+D135+E135-G135</f>
        <v>0</v>
      </c>
      <c r="K135" s="52">
        <f>IF(ISBLANK($B135),0,VLOOKUP($B135,Listen!$A$2:$C$44,2,FALSE))</f>
        <v>0</v>
      </c>
      <c r="L135" s="52">
        <f>IF(ISBLANK($B135),0,VLOOKUP($B135,Listen!$A$2:$C$44,3,FALSE))</f>
        <v>0</v>
      </c>
      <c r="M135" s="45">
        <f t="shared" ref="M135:M198" si="275">$K135</f>
        <v>0</v>
      </c>
      <c r="N135" s="45">
        <f t="shared" si="174"/>
        <v>0</v>
      </c>
      <c r="O135" s="45">
        <f t="shared" si="175"/>
        <v>0</v>
      </c>
      <c r="P135" s="45">
        <f t="shared" ref="P135" si="276">O135</f>
        <v>0</v>
      </c>
      <c r="Q135" s="45">
        <f t="shared" si="272"/>
        <v>0</v>
      </c>
      <c r="R135" s="45">
        <f t="shared" ref="R135:R198" si="277">Q135</f>
        <v>0</v>
      </c>
      <c r="S135" s="45">
        <f t="shared" ref="S135:S198" si="278">R135</f>
        <v>0</v>
      </c>
      <c r="T135" s="51">
        <f t="shared" ref="T135:T198" si="279">IFERROR(V135+U135,"")</f>
        <v>0</v>
      </c>
      <c r="U135" s="51">
        <f>IFERROR(IF(C135=A_Stammdaten!$B$9,$J135-$V135,HLOOKUP(A_Stammdaten!$B$9-1,$W$5:$AC$305,ROW(C135)-4,FALSE)-$V135),"")</f>
        <v>0</v>
      </c>
      <c r="V135" s="51">
        <f>HLOOKUP(A_Stammdaten!$B$9,$W$5:$AC$305,ROW(C135)-4,FALSE)</f>
        <v>0</v>
      </c>
      <c r="W135" s="51">
        <f t="shared" ref="W135:W198" si="280">IFERROR(IF(OR($C135=0,$J135=0),0,IF($C135&lt;=W$5,$J135-$J135/M135*(W$5-$C135+1),0)),"")</f>
        <v>0</v>
      </c>
      <c r="X135" s="51">
        <f t="shared" ref="X135:AC135" si="281">IFERROR(IF(OR($C135=0,$J135=0,N135-(X$5-$C135)=0),0,IF($C135&lt;X$5,W135-W135/(N135-(X$5-$C135)),IF($C135=X$5,$J135-$J135/N135,0))),"")</f>
        <v>0</v>
      </c>
      <c r="Y135" s="51">
        <f t="shared" si="281"/>
        <v>0</v>
      </c>
      <c r="Z135" s="51">
        <f t="shared" si="281"/>
        <v>0</v>
      </c>
      <c r="AA135" s="51">
        <f t="shared" si="281"/>
        <v>0</v>
      </c>
      <c r="AB135" s="51">
        <f t="shared" si="281"/>
        <v>0</v>
      </c>
      <c r="AC135" s="51">
        <f t="shared" si="281"/>
        <v>0</v>
      </c>
    </row>
    <row r="136" spans="1:29" s="13" customFormat="1" x14ac:dyDescent="0.25">
      <c r="A136" s="50"/>
      <c r="B136" s="40"/>
      <c r="C136" s="108"/>
      <c r="D136" s="42"/>
      <c r="E136" s="42"/>
      <c r="F136" s="42"/>
      <c r="G136" s="42"/>
      <c r="H136" s="42"/>
      <c r="I136" s="42"/>
      <c r="J136" s="53">
        <f t="shared" si="274"/>
        <v>0</v>
      </c>
      <c r="K136" s="52">
        <f>IF(ISBLANK($B136),0,VLOOKUP($B136,Listen!$A$2:$C$44,2,FALSE))</f>
        <v>0</v>
      </c>
      <c r="L136" s="52">
        <f>IF(ISBLANK($B136),0,VLOOKUP($B136,Listen!$A$2:$C$44,3,FALSE))</f>
        <v>0</v>
      </c>
      <c r="M136" s="45">
        <f t="shared" si="275"/>
        <v>0</v>
      </c>
      <c r="N136" s="45">
        <f t="shared" si="174"/>
        <v>0</v>
      </c>
      <c r="O136" s="45">
        <f t="shared" si="175"/>
        <v>0</v>
      </c>
      <c r="P136" s="45">
        <f t="shared" ref="P136" si="282">O136</f>
        <v>0</v>
      </c>
      <c r="Q136" s="45">
        <f t="shared" si="272"/>
        <v>0</v>
      </c>
      <c r="R136" s="45">
        <f t="shared" si="277"/>
        <v>0</v>
      </c>
      <c r="S136" s="45">
        <f t="shared" si="278"/>
        <v>0</v>
      </c>
      <c r="T136" s="51">
        <f t="shared" si="279"/>
        <v>0</v>
      </c>
      <c r="U136" s="51">
        <f>IFERROR(IF(C136=A_Stammdaten!$B$9,$J136-$V136,HLOOKUP(A_Stammdaten!$B$9-1,$W$5:$AC$305,ROW(C136)-4,FALSE)-$V136),"")</f>
        <v>0</v>
      </c>
      <c r="V136" s="51">
        <f>HLOOKUP(A_Stammdaten!$B$9,$W$5:$AC$305,ROW(C136)-4,FALSE)</f>
        <v>0</v>
      </c>
      <c r="W136" s="51">
        <f t="shared" si="280"/>
        <v>0</v>
      </c>
      <c r="X136" s="51">
        <f t="shared" ref="X136:AC136" si="283">IFERROR(IF(OR($C136=0,$J136=0,N136-(X$5-$C136)=0),0,IF($C136&lt;X$5,W136-W136/(N136-(X$5-$C136)),IF($C136=X$5,$J136-$J136/N136,0))),"")</f>
        <v>0</v>
      </c>
      <c r="Y136" s="51">
        <f t="shared" si="283"/>
        <v>0</v>
      </c>
      <c r="Z136" s="51">
        <f t="shared" si="283"/>
        <v>0</v>
      </c>
      <c r="AA136" s="51">
        <f t="shared" si="283"/>
        <v>0</v>
      </c>
      <c r="AB136" s="51">
        <f t="shared" si="283"/>
        <v>0</v>
      </c>
      <c r="AC136" s="51">
        <f t="shared" si="283"/>
        <v>0</v>
      </c>
    </row>
    <row r="137" spans="1:29" s="13" customFormat="1" x14ac:dyDescent="0.25">
      <c r="A137" s="50"/>
      <c r="B137" s="40"/>
      <c r="C137" s="108"/>
      <c r="D137" s="42"/>
      <c r="E137" s="42"/>
      <c r="F137" s="42"/>
      <c r="G137" s="42"/>
      <c r="H137" s="42"/>
      <c r="I137" s="42"/>
      <c r="J137" s="53">
        <f t="shared" si="274"/>
        <v>0</v>
      </c>
      <c r="K137" s="52">
        <f>IF(ISBLANK($B137),0,VLOOKUP($B137,Listen!$A$2:$C$44,2,FALSE))</f>
        <v>0</v>
      </c>
      <c r="L137" s="52">
        <f>IF(ISBLANK($B137),0,VLOOKUP($B137,Listen!$A$2:$C$44,3,FALSE))</f>
        <v>0</v>
      </c>
      <c r="M137" s="45">
        <f t="shared" si="275"/>
        <v>0</v>
      </c>
      <c r="N137" s="45">
        <f t="shared" si="174"/>
        <v>0</v>
      </c>
      <c r="O137" s="45">
        <f t="shared" si="175"/>
        <v>0</v>
      </c>
      <c r="P137" s="45">
        <f t="shared" ref="P137" si="284">O137</f>
        <v>0</v>
      </c>
      <c r="Q137" s="45">
        <f t="shared" si="272"/>
        <v>0</v>
      </c>
      <c r="R137" s="45">
        <f t="shared" si="277"/>
        <v>0</v>
      </c>
      <c r="S137" s="45">
        <f t="shared" si="278"/>
        <v>0</v>
      </c>
      <c r="T137" s="51">
        <f t="shared" si="279"/>
        <v>0</v>
      </c>
      <c r="U137" s="51">
        <f>IFERROR(IF(C137=A_Stammdaten!$B$9,$J137-$V137,HLOOKUP(A_Stammdaten!$B$9-1,$W$5:$AC$305,ROW(C137)-4,FALSE)-$V137),"")</f>
        <v>0</v>
      </c>
      <c r="V137" s="51">
        <f>HLOOKUP(A_Stammdaten!$B$9,$W$5:$AC$305,ROW(C137)-4,FALSE)</f>
        <v>0</v>
      </c>
      <c r="W137" s="51">
        <f t="shared" si="280"/>
        <v>0</v>
      </c>
      <c r="X137" s="51">
        <f t="shared" ref="X137:AC137" si="285">IFERROR(IF(OR($C137=0,$J137=0,N137-(X$5-$C137)=0),0,IF($C137&lt;X$5,W137-W137/(N137-(X$5-$C137)),IF($C137=X$5,$J137-$J137/N137,0))),"")</f>
        <v>0</v>
      </c>
      <c r="Y137" s="51">
        <f t="shared" si="285"/>
        <v>0</v>
      </c>
      <c r="Z137" s="51">
        <f t="shared" si="285"/>
        <v>0</v>
      </c>
      <c r="AA137" s="51">
        <f t="shared" si="285"/>
        <v>0</v>
      </c>
      <c r="AB137" s="51">
        <f t="shared" si="285"/>
        <v>0</v>
      </c>
      <c r="AC137" s="51">
        <f t="shared" si="285"/>
        <v>0</v>
      </c>
    </row>
    <row r="138" spans="1:29" s="13" customFormat="1" x14ac:dyDescent="0.25">
      <c r="A138" s="50"/>
      <c r="B138" s="40"/>
      <c r="C138" s="108"/>
      <c r="D138" s="42"/>
      <c r="E138" s="42"/>
      <c r="F138" s="42"/>
      <c r="G138" s="42"/>
      <c r="H138" s="42"/>
      <c r="I138" s="42"/>
      <c r="J138" s="53">
        <f t="shared" si="274"/>
        <v>0</v>
      </c>
      <c r="K138" s="52">
        <f>IF(ISBLANK($B138),0,VLOOKUP($B138,Listen!$A$2:$C$44,2,FALSE))</f>
        <v>0</v>
      </c>
      <c r="L138" s="52">
        <f>IF(ISBLANK($B138),0,VLOOKUP($B138,Listen!$A$2:$C$44,3,FALSE))</f>
        <v>0</v>
      </c>
      <c r="M138" s="45">
        <f t="shared" si="275"/>
        <v>0</v>
      </c>
      <c r="N138" s="45">
        <f t="shared" si="174"/>
        <v>0</v>
      </c>
      <c r="O138" s="45">
        <f t="shared" si="175"/>
        <v>0</v>
      </c>
      <c r="P138" s="45">
        <f t="shared" ref="P138" si="286">O138</f>
        <v>0</v>
      </c>
      <c r="Q138" s="45">
        <f t="shared" si="272"/>
        <v>0</v>
      </c>
      <c r="R138" s="45">
        <f t="shared" si="277"/>
        <v>0</v>
      </c>
      <c r="S138" s="45">
        <f t="shared" si="278"/>
        <v>0</v>
      </c>
      <c r="T138" s="51">
        <f t="shared" si="279"/>
        <v>0</v>
      </c>
      <c r="U138" s="51">
        <f>IFERROR(IF(C138=A_Stammdaten!$B$9,$J138-$V138,HLOOKUP(A_Stammdaten!$B$9-1,$W$5:$AC$305,ROW(C138)-4,FALSE)-$V138),"")</f>
        <v>0</v>
      </c>
      <c r="V138" s="51">
        <f>HLOOKUP(A_Stammdaten!$B$9,$W$5:$AC$305,ROW(C138)-4,FALSE)</f>
        <v>0</v>
      </c>
      <c r="W138" s="51">
        <f t="shared" si="280"/>
        <v>0</v>
      </c>
      <c r="X138" s="51">
        <f t="shared" ref="X138:AC138" si="287">IFERROR(IF(OR($C138=0,$J138=0,N138-(X$5-$C138)=0),0,IF($C138&lt;X$5,W138-W138/(N138-(X$5-$C138)),IF($C138=X$5,$J138-$J138/N138,0))),"")</f>
        <v>0</v>
      </c>
      <c r="Y138" s="51">
        <f t="shared" si="287"/>
        <v>0</v>
      </c>
      <c r="Z138" s="51">
        <f t="shared" si="287"/>
        <v>0</v>
      </c>
      <c r="AA138" s="51">
        <f t="shared" si="287"/>
        <v>0</v>
      </c>
      <c r="AB138" s="51">
        <f t="shared" si="287"/>
        <v>0</v>
      </c>
      <c r="AC138" s="51">
        <f t="shared" si="287"/>
        <v>0</v>
      </c>
    </row>
    <row r="139" spans="1:29" s="13" customFormat="1" x14ac:dyDescent="0.25">
      <c r="A139" s="50"/>
      <c r="B139" s="40"/>
      <c r="C139" s="108"/>
      <c r="D139" s="42"/>
      <c r="E139" s="42"/>
      <c r="F139" s="42"/>
      <c r="G139" s="42"/>
      <c r="H139" s="42"/>
      <c r="I139" s="42"/>
      <c r="J139" s="53">
        <f t="shared" si="274"/>
        <v>0</v>
      </c>
      <c r="K139" s="52">
        <f>IF(ISBLANK($B139),0,VLOOKUP($B139,Listen!$A$2:$C$44,2,FALSE))</f>
        <v>0</v>
      </c>
      <c r="L139" s="52">
        <f>IF(ISBLANK($B139),0,VLOOKUP($B139,Listen!$A$2:$C$44,3,FALSE))</f>
        <v>0</v>
      </c>
      <c r="M139" s="45">
        <f t="shared" si="275"/>
        <v>0</v>
      </c>
      <c r="N139" s="45">
        <f t="shared" si="174"/>
        <v>0</v>
      </c>
      <c r="O139" s="45">
        <f t="shared" si="175"/>
        <v>0</v>
      </c>
      <c r="P139" s="45">
        <f t="shared" ref="P139" si="288">O139</f>
        <v>0</v>
      </c>
      <c r="Q139" s="45">
        <f t="shared" si="272"/>
        <v>0</v>
      </c>
      <c r="R139" s="45">
        <f t="shared" si="277"/>
        <v>0</v>
      </c>
      <c r="S139" s="45">
        <f t="shared" si="278"/>
        <v>0</v>
      </c>
      <c r="T139" s="51">
        <f t="shared" si="279"/>
        <v>0</v>
      </c>
      <c r="U139" s="51">
        <f>IFERROR(IF(C139=A_Stammdaten!$B$9,$J139-$V139,HLOOKUP(A_Stammdaten!$B$9-1,$W$5:$AC$305,ROW(C139)-4,FALSE)-$V139),"")</f>
        <v>0</v>
      </c>
      <c r="V139" s="51">
        <f>HLOOKUP(A_Stammdaten!$B$9,$W$5:$AC$305,ROW(C139)-4,FALSE)</f>
        <v>0</v>
      </c>
      <c r="W139" s="51">
        <f t="shared" si="280"/>
        <v>0</v>
      </c>
      <c r="X139" s="51">
        <f t="shared" ref="X139:AC139" si="289">IFERROR(IF(OR($C139=0,$J139=0,N139-(X$5-$C139)=0),0,IF($C139&lt;X$5,W139-W139/(N139-(X$5-$C139)),IF($C139=X$5,$J139-$J139/N139,0))),"")</f>
        <v>0</v>
      </c>
      <c r="Y139" s="51">
        <f t="shared" si="289"/>
        <v>0</v>
      </c>
      <c r="Z139" s="51">
        <f t="shared" si="289"/>
        <v>0</v>
      </c>
      <c r="AA139" s="51">
        <f t="shared" si="289"/>
        <v>0</v>
      </c>
      <c r="AB139" s="51">
        <f t="shared" si="289"/>
        <v>0</v>
      </c>
      <c r="AC139" s="51">
        <f t="shared" si="289"/>
        <v>0</v>
      </c>
    </row>
    <row r="140" spans="1:29" s="13" customFormat="1" x14ac:dyDescent="0.25">
      <c r="A140" s="50"/>
      <c r="B140" s="40"/>
      <c r="C140" s="108"/>
      <c r="D140" s="42"/>
      <c r="E140" s="42"/>
      <c r="F140" s="42"/>
      <c r="G140" s="42"/>
      <c r="H140" s="42"/>
      <c r="I140" s="42"/>
      <c r="J140" s="53">
        <f t="shared" si="274"/>
        <v>0</v>
      </c>
      <c r="K140" s="52">
        <f>IF(ISBLANK($B140),0,VLOOKUP($B140,Listen!$A$2:$C$44,2,FALSE))</f>
        <v>0</v>
      </c>
      <c r="L140" s="52">
        <f>IF(ISBLANK($B140),0,VLOOKUP($B140,Listen!$A$2:$C$44,3,FALSE))</f>
        <v>0</v>
      </c>
      <c r="M140" s="45">
        <f t="shared" si="275"/>
        <v>0</v>
      </c>
      <c r="N140" s="45">
        <f t="shared" si="174"/>
        <v>0</v>
      </c>
      <c r="O140" s="45">
        <f t="shared" si="175"/>
        <v>0</v>
      </c>
      <c r="P140" s="45">
        <f t="shared" ref="P140" si="290">O140</f>
        <v>0</v>
      </c>
      <c r="Q140" s="45">
        <f t="shared" si="272"/>
        <v>0</v>
      </c>
      <c r="R140" s="45">
        <f t="shared" si="277"/>
        <v>0</v>
      </c>
      <c r="S140" s="45">
        <f t="shared" si="278"/>
        <v>0</v>
      </c>
      <c r="T140" s="51">
        <f t="shared" si="279"/>
        <v>0</v>
      </c>
      <c r="U140" s="51">
        <f>IFERROR(IF(C140=A_Stammdaten!$B$9,$J140-$V140,HLOOKUP(A_Stammdaten!$B$9-1,$W$5:$AC$305,ROW(C140)-4,FALSE)-$V140),"")</f>
        <v>0</v>
      </c>
      <c r="V140" s="51">
        <f>HLOOKUP(A_Stammdaten!$B$9,$W$5:$AC$305,ROW(C140)-4,FALSE)</f>
        <v>0</v>
      </c>
      <c r="W140" s="51">
        <f t="shared" si="280"/>
        <v>0</v>
      </c>
      <c r="X140" s="51">
        <f t="shared" ref="X140:AC140" si="291">IFERROR(IF(OR($C140=0,$J140=0,N140-(X$5-$C140)=0),0,IF($C140&lt;X$5,W140-W140/(N140-(X$5-$C140)),IF($C140=X$5,$J140-$J140/N140,0))),"")</f>
        <v>0</v>
      </c>
      <c r="Y140" s="51">
        <f t="shared" si="291"/>
        <v>0</v>
      </c>
      <c r="Z140" s="51">
        <f t="shared" si="291"/>
        <v>0</v>
      </c>
      <c r="AA140" s="51">
        <f t="shared" si="291"/>
        <v>0</v>
      </c>
      <c r="AB140" s="51">
        <f t="shared" si="291"/>
        <v>0</v>
      </c>
      <c r="AC140" s="51">
        <f t="shared" si="291"/>
        <v>0</v>
      </c>
    </row>
    <row r="141" spans="1:29" s="13" customFormat="1" x14ac:dyDescent="0.25">
      <c r="A141" s="50"/>
      <c r="B141" s="40"/>
      <c r="C141" s="108"/>
      <c r="D141" s="42"/>
      <c r="E141" s="42"/>
      <c r="F141" s="42"/>
      <c r="G141" s="42"/>
      <c r="H141" s="42"/>
      <c r="I141" s="42"/>
      <c r="J141" s="53">
        <f t="shared" si="274"/>
        <v>0</v>
      </c>
      <c r="K141" s="52">
        <f>IF(ISBLANK($B141),0,VLOOKUP($B141,Listen!$A$2:$C$44,2,FALSE))</f>
        <v>0</v>
      </c>
      <c r="L141" s="52">
        <f>IF(ISBLANK($B141),0,VLOOKUP($B141,Listen!$A$2:$C$44,3,FALSE))</f>
        <v>0</v>
      </c>
      <c r="M141" s="45">
        <f t="shared" si="275"/>
        <v>0</v>
      </c>
      <c r="N141" s="45">
        <f t="shared" si="174"/>
        <v>0</v>
      </c>
      <c r="O141" s="45">
        <f t="shared" si="175"/>
        <v>0</v>
      </c>
      <c r="P141" s="45">
        <f t="shared" ref="P141" si="292">O141</f>
        <v>0</v>
      </c>
      <c r="Q141" s="45">
        <f t="shared" si="272"/>
        <v>0</v>
      </c>
      <c r="R141" s="45">
        <f t="shared" si="277"/>
        <v>0</v>
      </c>
      <c r="S141" s="45">
        <f t="shared" si="278"/>
        <v>0</v>
      </c>
      <c r="T141" s="51">
        <f t="shared" si="279"/>
        <v>0</v>
      </c>
      <c r="U141" s="51">
        <f>IFERROR(IF(C141=A_Stammdaten!$B$9,$J141-$V141,HLOOKUP(A_Stammdaten!$B$9-1,$W$5:$AC$305,ROW(C141)-4,FALSE)-$V141),"")</f>
        <v>0</v>
      </c>
      <c r="V141" s="51">
        <f>HLOOKUP(A_Stammdaten!$B$9,$W$5:$AC$305,ROW(C141)-4,FALSE)</f>
        <v>0</v>
      </c>
      <c r="W141" s="51">
        <f t="shared" si="280"/>
        <v>0</v>
      </c>
      <c r="X141" s="51">
        <f t="shared" ref="X141:AC141" si="293">IFERROR(IF(OR($C141=0,$J141=0,N141-(X$5-$C141)=0),0,IF($C141&lt;X$5,W141-W141/(N141-(X$5-$C141)),IF($C141=X$5,$J141-$J141/N141,0))),"")</f>
        <v>0</v>
      </c>
      <c r="Y141" s="51">
        <f t="shared" si="293"/>
        <v>0</v>
      </c>
      <c r="Z141" s="51">
        <f t="shared" si="293"/>
        <v>0</v>
      </c>
      <c r="AA141" s="51">
        <f t="shared" si="293"/>
        <v>0</v>
      </c>
      <c r="AB141" s="51">
        <f t="shared" si="293"/>
        <v>0</v>
      </c>
      <c r="AC141" s="51">
        <f t="shared" si="293"/>
        <v>0</v>
      </c>
    </row>
    <row r="142" spans="1:29" s="13" customFormat="1" x14ac:dyDescent="0.25">
      <c r="A142" s="50"/>
      <c r="B142" s="40"/>
      <c r="C142" s="108"/>
      <c r="D142" s="42"/>
      <c r="E142" s="42"/>
      <c r="F142" s="42"/>
      <c r="G142" s="42"/>
      <c r="H142" s="42"/>
      <c r="I142" s="42"/>
      <c r="J142" s="53">
        <f t="shared" si="274"/>
        <v>0</v>
      </c>
      <c r="K142" s="52">
        <f>IF(ISBLANK($B142),0,VLOOKUP($B142,Listen!$A$2:$C$44,2,FALSE))</f>
        <v>0</v>
      </c>
      <c r="L142" s="52">
        <f>IF(ISBLANK($B142),0,VLOOKUP($B142,Listen!$A$2:$C$44,3,FALSE))</f>
        <v>0</v>
      </c>
      <c r="M142" s="45">
        <f t="shared" si="275"/>
        <v>0</v>
      </c>
      <c r="N142" s="45">
        <f t="shared" si="174"/>
        <v>0</v>
      </c>
      <c r="O142" s="45">
        <f t="shared" si="175"/>
        <v>0</v>
      </c>
      <c r="P142" s="45">
        <f t="shared" ref="P142" si="294">O142</f>
        <v>0</v>
      </c>
      <c r="Q142" s="45">
        <f t="shared" si="272"/>
        <v>0</v>
      </c>
      <c r="R142" s="45">
        <f t="shared" si="277"/>
        <v>0</v>
      </c>
      <c r="S142" s="45">
        <f t="shared" si="278"/>
        <v>0</v>
      </c>
      <c r="T142" s="51">
        <f t="shared" si="279"/>
        <v>0</v>
      </c>
      <c r="U142" s="51">
        <f>IFERROR(IF(C142=A_Stammdaten!$B$9,$J142-$V142,HLOOKUP(A_Stammdaten!$B$9-1,$W$5:$AC$305,ROW(C142)-4,FALSE)-$V142),"")</f>
        <v>0</v>
      </c>
      <c r="V142" s="51">
        <f>HLOOKUP(A_Stammdaten!$B$9,$W$5:$AC$305,ROW(C142)-4,FALSE)</f>
        <v>0</v>
      </c>
      <c r="W142" s="51">
        <f t="shared" si="280"/>
        <v>0</v>
      </c>
      <c r="X142" s="51">
        <f t="shared" ref="X142:AC142" si="295">IFERROR(IF(OR($C142=0,$J142=0,N142-(X$5-$C142)=0),0,IF($C142&lt;X$5,W142-W142/(N142-(X$5-$C142)),IF($C142=X$5,$J142-$J142/N142,0))),"")</f>
        <v>0</v>
      </c>
      <c r="Y142" s="51">
        <f t="shared" si="295"/>
        <v>0</v>
      </c>
      <c r="Z142" s="51">
        <f t="shared" si="295"/>
        <v>0</v>
      </c>
      <c r="AA142" s="51">
        <f t="shared" si="295"/>
        <v>0</v>
      </c>
      <c r="AB142" s="51">
        <f t="shared" si="295"/>
        <v>0</v>
      </c>
      <c r="AC142" s="51">
        <f t="shared" si="295"/>
        <v>0</v>
      </c>
    </row>
    <row r="143" spans="1:29" s="13" customFormat="1" x14ac:dyDescent="0.25">
      <c r="A143" s="50"/>
      <c r="B143" s="40"/>
      <c r="C143" s="108"/>
      <c r="D143" s="42"/>
      <c r="E143" s="42"/>
      <c r="F143" s="42"/>
      <c r="G143" s="42"/>
      <c r="H143" s="42"/>
      <c r="I143" s="42"/>
      <c r="J143" s="53">
        <f t="shared" si="274"/>
        <v>0</v>
      </c>
      <c r="K143" s="52">
        <f>IF(ISBLANK($B143),0,VLOOKUP($B143,Listen!$A$2:$C$44,2,FALSE))</f>
        <v>0</v>
      </c>
      <c r="L143" s="52">
        <f>IF(ISBLANK($B143),0,VLOOKUP($B143,Listen!$A$2:$C$44,3,FALSE))</f>
        <v>0</v>
      </c>
      <c r="M143" s="45">
        <f t="shared" si="275"/>
        <v>0</v>
      </c>
      <c r="N143" s="45">
        <f t="shared" si="174"/>
        <v>0</v>
      </c>
      <c r="O143" s="45">
        <f t="shared" si="175"/>
        <v>0</v>
      </c>
      <c r="P143" s="45">
        <f t="shared" ref="P143" si="296">O143</f>
        <v>0</v>
      </c>
      <c r="Q143" s="45">
        <f t="shared" si="272"/>
        <v>0</v>
      </c>
      <c r="R143" s="45">
        <f t="shared" si="277"/>
        <v>0</v>
      </c>
      <c r="S143" s="45">
        <f t="shared" si="278"/>
        <v>0</v>
      </c>
      <c r="T143" s="51">
        <f t="shared" si="279"/>
        <v>0</v>
      </c>
      <c r="U143" s="51">
        <f>IFERROR(IF(C143=A_Stammdaten!$B$9,$J143-$V143,HLOOKUP(A_Stammdaten!$B$9-1,$W$5:$AC$305,ROW(C143)-4,FALSE)-$V143),"")</f>
        <v>0</v>
      </c>
      <c r="V143" s="51">
        <f>HLOOKUP(A_Stammdaten!$B$9,$W$5:$AC$305,ROW(C143)-4,FALSE)</f>
        <v>0</v>
      </c>
      <c r="W143" s="51">
        <f t="shared" si="280"/>
        <v>0</v>
      </c>
      <c r="X143" s="51">
        <f t="shared" ref="X143:AC143" si="297">IFERROR(IF(OR($C143=0,$J143=0,N143-(X$5-$C143)=0),0,IF($C143&lt;X$5,W143-W143/(N143-(X$5-$C143)),IF($C143=X$5,$J143-$J143/N143,0))),"")</f>
        <v>0</v>
      </c>
      <c r="Y143" s="51">
        <f t="shared" si="297"/>
        <v>0</v>
      </c>
      <c r="Z143" s="51">
        <f t="shared" si="297"/>
        <v>0</v>
      </c>
      <c r="AA143" s="51">
        <f t="shared" si="297"/>
        <v>0</v>
      </c>
      <c r="AB143" s="51">
        <f t="shared" si="297"/>
        <v>0</v>
      </c>
      <c r="AC143" s="51">
        <f t="shared" si="297"/>
        <v>0</v>
      </c>
    </row>
    <row r="144" spans="1:29" s="13" customFormat="1" x14ac:dyDescent="0.25">
      <c r="A144" s="50"/>
      <c r="B144" s="40"/>
      <c r="C144" s="108"/>
      <c r="D144" s="42"/>
      <c r="E144" s="42"/>
      <c r="F144" s="42"/>
      <c r="G144" s="42"/>
      <c r="H144" s="42"/>
      <c r="I144" s="42"/>
      <c r="J144" s="53">
        <f t="shared" si="274"/>
        <v>0</v>
      </c>
      <c r="K144" s="52">
        <f>IF(ISBLANK($B144),0,VLOOKUP($B144,Listen!$A$2:$C$44,2,FALSE))</f>
        <v>0</v>
      </c>
      <c r="L144" s="52">
        <f>IF(ISBLANK($B144),0,VLOOKUP($B144,Listen!$A$2:$C$44,3,FALSE))</f>
        <v>0</v>
      </c>
      <c r="M144" s="45">
        <f t="shared" si="275"/>
        <v>0</v>
      </c>
      <c r="N144" s="45">
        <f t="shared" si="174"/>
        <v>0</v>
      </c>
      <c r="O144" s="45">
        <f t="shared" si="175"/>
        <v>0</v>
      </c>
      <c r="P144" s="45">
        <f t="shared" ref="P144" si="298">O144</f>
        <v>0</v>
      </c>
      <c r="Q144" s="45">
        <f t="shared" si="272"/>
        <v>0</v>
      </c>
      <c r="R144" s="45">
        <f t="shared" si="277"/>
        <v>0</v>
      </c>
      <c r="S144" s="45">
        <f t="shared" si="278"/>
        <v>0</v>
      </c>
      <c r="T144" s="51">
        <f t="shared" si="279"/>
        <v>0</v>
      </c>
      <c r="U144" s="51">
        <f>IFERROR(IF(C144=A_Stammdaten!$B$9,$J144-$V144,HLOOKUP(A_Stammdaten!$B$9-1,$W$5:$AC$305,ROW(C144)-4,FALSE)-$V144),"")</f>
        <v>0</v>
      </c>
      <c r="V144" s="51">
        <f>HLOOKUP(A_Stammdaten!$B$9,$W$5:$AC$305,ROW(C144)-4,FALSE)</f>
        <v>0</v>
      </c>
      <c r="W144" s="51">
        <f t="shared" si="280"/>
        <v>0</v>
      </c>
      <c r="X144" s="51">
        <f t="shared" ref="X144:AC144" si="299">IFERROR(IF(OR($C144=0,$J144=0,N144-(X$5-$C144)=0),0,IF($C144&lt;X$5,W144-W144/(N144-(X$5-$C144)),IF($C144=X$5,$J144-$J144/N144,0))),"")</f>
        <v>0</v>
      </c>
      <c r="Y144" s="51">
        <f t="shared" si="299"/>
        <v>0</v>
      </c>
      <c r="Z144" s="51">
        <f t="shared" si="299"/>
        <v>0</v>
      </c>
      <c r="AA144" s="51">
        <f t="shared" si="299"/>
        <v>0</v>
      </c>
      <c r="AB144" s="51">
        <f t="shared" si="299"/>
        <v>0</v>
      </c>
      <c r="AC144" s="51">
        <f t="shared" si="299"/>
        <v>0</v>
      </c>
    </row>
    <row r="145" spans="1:29" s="13" customFormat="1" x14ac:dyDescent="0.25">
      <c r="A145" s="50"/>
      <c r="B145" s="40"/>
      <c r="C145" s="108"/>
      <c r="D145" s="42"/>
      <c r="E145" s="42"/>
      <c r="F145" s="42"/>
      <c r="G145" s="42"/>
      <c r="H145" s="42"/>
      <c r="I145" s="42"/>
      <c r="J145" s="53">
        <f t="shared" si="274"/>
        <v>0</v>
      </c>
      <c r="K145" s="52">
        <f>IF(ISBLANK($B145),0,VLOOKUP($B145,Listen!$A$2:$C$44,2,FALSE))</f>
        <v>0</v>
      </c>
      <c r="L145" s="52">
        <f>IF(ISBLANK($B145),0,VLOOKUP($B145,Listen!$A$2:$C$44,3,FALSE))</f>
        <v>0</v>
      </c>
      <c r="M145" s="45">
        <f t="shared" si="275"/>
        <v>0</v>
      </c>
      <c r="N145" s="45">
        <f t="shared" si="174"/>
        <v>0</v>
      </c>
      <c r="O145" s="45">
        <f t="shared" si="175"/>
        <v>0</v>
      </c>
      <c r="P145" s="45">
        <f t="shared" ref="P145" si="300">O145</f>
        <v>0</v>
      </c>
      <c r="Q145" s="45">
        <f t="shared" si="272"/>
        <v>0</v>
      </c>
      <c r="R145" s="45">
        <f t="shared" si="277"/>
        <v>0</v>
      </c>
      <c r="S145" s="45">
        <f t="shared" si="278"/>
        <v>0</v>
      </c>
      <c r="T145" s="51">
        <f t="shared" si="279"/>
        <v>0</v>
      </c>
      <c r="U145" s="51">
        <f>IFERROR(IF(C145=A_Stammdaten!$B$9,$J145-$V145,HLOOKUP(A_Stammdaten!$B$9-1,$W$5:$AC$305,ROW(C145)-4,FALSE)-$V145),"")</f>
        <v>0</v>
      </c>
      <c r="V145" s="51">
        <f>HLOOKUP(A_Stammdaten!$B$9,$W$5:$AC$305,ROW(C145)-4,FALSE)</f>
        <v>0</v>
      </c>
      <c r="W145" s="51">
        <f t="shared" si="280"/>
        <v>0</v>
      </c>
      <c r="X145" s="51">
        <f t="shared" ref="X145:AC145" si="301">IFERROR(IF(OR($C145=0,$J145=0,N145-(X$5-$C145)=0),0,IF($C145&lt;X$5,W145-W145/(N145-(X$5-$C145)),IF($C145=X$5,$J145-$J145/N145,0))),"")</f>
        <v>0</v>
      </c>
      <c r="Y145" s="51">
        <f t="shared" si="301"/>
        <v>0</v>
      </c>
      <c r="Z145" s="51">
        <f t="shared" si="301"/>
        <v>0</v>
      </c>
      <c r="AA145" s="51">
        <f t="shared" si="301"/>
        <v>0</v>
      </c>
      <c r="AB145" s="51">
        <f t="shared" si="301"/>
        <v>0</v>
      </c>
      <c r="AC145" s="51">
        <f t="shared" si="301"/>
        <v>0</v>
      </c>
    </row>
    <row r="146" spans="1:29" s="13" customFormat="1" x14ac:dyDescent="0.25">
      <c r="A146" s="50"/>
      <c r="B146" s="40"/>
      <c r="C146" s="108"/>
      <c r="D146" s="42"/>
      <c r="E146" s="42"/>
      <c r="F146" s="42"/>
      <c r="G146" s="42"/>
      <c r="H146" s="42"/>
      <c r="I146" s="42"/>
      <c r="J146" s="53">
        <f t="shared" si="274"/>
        <v>0</v>
      </c>
      <c r="K146" s="52">
        <f>IF(ISBLANK($B146),0,VLOOKUP($B146,Listen!$A$2:$C$44,2,FALSE))</f>
        <v>0</v>
      </c>
      <c r="L146" s="52">
        <f>IF(ISBLANK($B146),0,VLOOKUP($B146,Listen!$A$2:$C$44,3,FALSE))</f>
        <v>0</v>
      </c>
      <c r="M146" s="45">
        <f t="shared" si="275"/>
        <v>0</v>
      </c>
      <c r="N146" s="45">
        <f t="shared" si="174"/>
        <v>0</v>
      </c>
      <c r="O146" s="45">
        <f t="shared" si="175"/>
        <v>0</v>
      </c>
      <c r="P146" s="45">
        <f t="shared" ref="P146" si="302">O146</f>
        <v>0</v>
      </c>
      <c r="Q146" s="45">
        <f t="shared" si="272"/>
        <v>0</v>
      </c>
      <c r="R146" s="45">
        <f t="shared" si="277"/>
        <v>0</v>
      </c>
      <c r="S146" s="45">
        <f t="shared" si="278"/>
        <v>0</v>
      </c>
      <c r="T146" s="51">
        <f t="shared" si="279"/>
        <v>0</v>
      </c>
      <c r="U146" s="51">
        <f>IFERROR(IF(C146=A_Stammdaten!$B$9,$J146-$V146,HLOOKUP(A_Stammdaten!$B$9-1,$W$5:$AC$305,ROW(C146)-4,FALSE)-$V146),"")</f>
        <v>0</v>
      </c>
      <c r="V146" s="51">
        <f>HLOOKUP(A_Stammdaten!$B$9,$W$5:$AC$305,ROW(C146)-4,FALSE)</f>
        <v>0</v>
      </c>
      <c r="W146" s="51">
        <f t="shared" si="280"/>
        <v>0</v>
      </c>
      <c r="X146" s="51">
        <f t="shared" ref="X146:AC146" si="303">IFERROR(IF(OR($C146=0,$J146=0,N146-(X$5-$C146)=0),0,IF($C146&lt;X$5,W146-W146/(N146-(X$5-$C146)),IF($C146=X$5,$J146-$J146/N146,0))),"")</f>
        <v>0</v>
      </c>
      <c r="Y146" s="51">
        <f t="shared" si="303"/>
        <v>0</v>
      </c>
      <c r="Z146" s="51">
        <f t="shared" si="303"/>
        <v>0</v>
      </c>
      <c r="AA146" s="51">
        <f t="shared" si="303"/>
        <v>0</v>
      </c>
      <c r="AB146" s="51">
        <f t="shared" si="303"/>
        <v>0</v>
      </c>
      <c r="AC146" s="51">
        <f t="shared" si="303"/>
        <v>0</v>
      </c>
    </row>
    <row r="147" spans="1:29" s="13" customFormat="1" x14ac:dyDescent="0.25">
      <c r="A147" s="50"/>
      <c r="B147" s="40"/>
      <c r="C147" s="108"/>
      <c r="D147" s="42"/>
      <c r="E147" s="42"/>
      <c r="F147" s="42"/>
      <c r="G147" s="42"/>
      <c r="H147" s="42"/>
      <c r="I147" s="42"/>
      <c r="J147" s="53">
        <f t="shared" si="274"/>
        <v>0</v>
      </c>
      <c r="K147" s="52">
        <f>IF(ISBLANK($B147),0,VLOOKUP($B147,Listen!$A$2:$C$44,2,FALSE))</f>
        <v>0</v>
      </c>
      <c r="L147" s="52">
        <f>IF(ISBLANK($B147),0,VLOOKUP($B147,Listen!$A$2:$C$44,3,FALSE))</f>
        <v>0</v>
      </c>
      <c r="M147" s="45">
        <f t="shared" si="275"/>
        <v>0</v>
      </c>
      <c r="N147" s="45">
        <f t="shared" si="174"/>
        <v>0</v>
      </c>
      <c r="O147" s="45">
        <f t="shared" si="175"/>
        <v>0</v>
      </c>
      <c r="P147" s="45">
        <f t="shared" ref="P147" si="304">O147</f>
        <v>0</v>
      </c>
      <c r="Q147" s="45">
        <f t="shared" si="272"/>
        <v>0</v>
      </c>
      <c r="R147" s="45">
        <f t="shared" si="277"/>
        <v>0</v>
      </c>
      <c r="S147" s="45">
        <f t="shared" si="278"/>
        <v>0</v>
      </c>
      <c r="T147" s="51">
        <f t="shared" si="279"/>
        <v>0</v>
      </c>
      <c r="U147" s="51">
        <f>IFERROR(IF(C147=A_Stammdaten!$B$9,$J147-$V147,HLOOKUP(A_Stammdaten!$B$9-1,$W$5:$AC$305,ROW(C147)-4,FALSE)-$V147),"")</f>
        <v>0</v>
      </c>
      <c r="V147" s="51">
        <f>HLOOKUP(A_Stammdaten!$B$9,$W$5:$AC$305,ROW(C147)-4,FALSE)</f>
        <v>0</v>
      </c>
      <c r="W147" s="51">
        <f t="shared" si="280"/>
        <v>0</v>
      </c>
      <c r="X147" s="51">
        <f t="shared" ref="X147:AC147" si="305">IFERROR(IF(OR($C147=0,$J147=0,N147-(X$5-$C147)=0),0,IF($C147&lt;X$5,W147-W147/(N147-(X$5-$C147)),IF($C147=X$5,$J147-$J147/N147,0))),"")</f>
        <v>0</v>
      </c>
      <c r="Y147" s="51">
        <f t="shared" si="305"/>
        <v>0</v>
      </c>
      <c r="Z147" s="51">
        <f t="shared" si="305"/>
        <v>0</v>
      </c>
      <c r="AA147" s="51">
        <f t="shared" si="305"/>
        <v>0</v>
      </c>
      <c r="AB147" s="51">
        <f t="shared" si="305"/>
        <v>0</v>
      </c>
      <c r="AC147" s="51">
        <f t="shared" si="305"/>
        <v>0</v>
      </c>
    </row>
    <row r="148" spans="1:29" s="13" customFormat="1" x14ac:dyDescent="0.25">
      <c r="A148" s="50"/>
      <c r="B148" s="40"/>
      <c r="C148" s="108"/>
      <c r="D148" s="42"/>
      <c r="E148" s="42"/>
      <c r="F148" s="42"/>
      <c r="G148" s="42"/>
      <c r="H148" s="42"/>
      <c r="I148" s="42"/>
      <c r="J148" s="53">
        <f t="shared" si="274"/>
        <v>0</v>
      </c>
      <c r="K148" s="52">
        <f>IF(ISBLANK($B148),0,VLOOKUP($B148,Listen!$A$2:$C$44,2,FALSE))</f>
        <v>0</v>
      </c>
      <c r="L148" s="52">
        <f>IF(ISBLANK($B148),0,VLOOKUP($B148,Listen!$A$2:$C$44,3,FALSE))</f>
        <v>0</v>
      </c>
      <c r="M148" s="45">
        <f t="shared" si="275"/>
        <v>0</v>
      </c>
      <c r="N148" s="45">
        <f t="shared" si="174"/>
        <v>0</v>
      </c>
      <c r="O148" s="45">
        <f t="shared" si="175"/>
        <v>0</v>
      </c>
      <c r="P148" s="45">
        <f t="shared" ref="P148" si="306">O148</f>
        <v>0</v>
      </c>
      <c r="Q148" s="45">
        <f t="shared" si="272"/>
        <v>0</v>
      </c>
      <c r="R148" s="45">
        <f t="shared" si="277"/>
        <v>0</v>
      </c>
      <c r="S148" s="45">
        <f t="shared" si="278"/>
        <v>0</v>
      </c>
      <c r="T148" s="51">
        <f t="shared" si="279"/>
        <v>0</v>
      </c>
      <c r="U148" s="51">
        <f>IFERROR(IF(C148=A_Stammdaten!$B$9,$J148-$V148,HLOOKUP(A_Stammdaten!$B$9-1,$W$5:$AC$305,ROW(C148)-4,FALSE)-$V148),"")</f>
        <v>0</v>
      </c>
      <c r="V148" s="51">
        <f>HLOOKUP(A_Stammdaten!$B$9,$W$5:$AC$305,ROW(C148)-4,FALSE)</f>
        <v>0</v>
      </c>
      <c r="W148" s="51">
        <f t="shared" si="280"/>
        <v>0</v>
      </c>
      <c r="X148" s="51">
        <f t="shared" ref="X148:AC148" si="307">IFERROR(IF(OR($C148=0,$J148=0,N148-(X$5-$C148)=0),0,IF($C148&lt;X$5,W148-W148/(N148-(X$5-$C148)),IF($C148=X$5,$J148-$J148/N148,0))),"")</f>
        <v>0</v>
      </c>
      <c r="Y148" s="51">
        <f t="shared" si="307"/>
        <v>0</v>
      </c>
      <c r="Z148" s="51">
        <f t="shared" si="307"/>
        <v>0</v>
      </c>
      <c r="AA148" s="51">
        <f t="shared" si="307"/>
        <v>0</v>
      </c>
      <c r="AB148" s="51">
        <f t="shared" si="307"/>
        <v>0</v>
      </c>
      <c r="AC148" s="51">
        <f t="shared" si="307"/>
        <v>0</v>
      </c>
    </row>
    <row r="149" spans="1:29" s="13" customFormat="1" x14ac:dyDescent="0.25">
      <c r="A149" s="50"/>
      <c r="B149" s="40"/>
      <c r="C149" s="108"/>
      <c r="D149" s="42"/>
      <c r="E149" s="42"/>
      <c r="F149" s="42"/>
      <c r="G149" s="42"/>
      <c r="H149" s="42"/>
      <c r="I149" s="42"/>
      <c r="J149" s="53">
        <f t="shared" si="274"/>
        <v>0</v>
      </c>
      <c r="K149" s="52">
        <f>IF(ISBLANK($B149),0,VLOOKUP($B149,Listen!$A$2:$C$44,2,FALSE))</f>
        <v>0</v>
      </c>
      <c r="L149" s="52">
        <f>IF(ISBLANK($B149),0,VLOOKUP($B149,Listen!$A$2:$C$44,3,FALSE))</f>
        <v>0</v>
      </c>
      <c r="M149" s="45">
        <f t="shared" si="275"/>
        <v>0</v>
      </c>
      <c r="N149" s="45">
        <f t="shared" si="174"/>
        <v>0</v>
      </c>
      <c r="O149" s="45">
        <f t="shared" si="175"/>
        <v>0</v>
      </c>
      <c r="P149" s="45">
        <f t="shared" ref="P149" si="308">O149</f>
        <v>0</v>
      </c>
      <c r="Q149" s="45">
        <f t="shared" si="272"/>
        <v>0</v>
      </c>
      <c r="R149" s="45">
        <f t="shared" si="277"/>
        <v>0</v>
      </c>
      <c r="S149" s="45">
        <f t="shared" si="278"/>
        <v>0</v>
      </c>
      <c r="T149" s="51">
        <f t="shared" si="279"/>
        <v>0</v>
      </c>
      <c r="U149" s="51">
        <f>IFERROR(IF(C149=A_Stammdaten!$B$9,$J149-$V149,HLOOKUP(A_Stammdaten!$B$9-1,$W$5:$AC$305,ROW(C149)-4,FALSE)-$V149),"")</f>
        <v>0</v>
      </c>
      <c r="V149" s="51">
        <f>HLOOKUP(A_Stammdaten!$B$9,$W$5:$AC$305,ROW(C149)-4,FALSE)</f>
        <v>0</v>
      </c>
      <c r="W149" s="51">
        <f t="shared" si="280"/>
        <v>0</v>
      </c>
      <c r="X149" s="51">
        <f t="shared" ref="X149:AC149" si="309">IFERROR(IF(OR($C149=0,$J149=0,N149-(X$5-$C149)=0),0,IF($C149&lt;X$5,W149-W149/(N149-(X$5-$C149)),IF($C149=X$5,$J149-$J149/N149,0))),"")</f>
        <v>0</v>
      </c>
      <c r="Y149" s="51">
        <f t="shared" si="309"/>
        <v>0</v>
      </c>
      <c r="Z149" s="51">
        <f t="shared" si="309"/>
        <v>0</v>
      </c>
      <c r="AA149" s="51">
        <f t="shared" si="309"/>
        <v>0</v>
      </c>
      <c r="AB149" s="51">
        <f t="shared" si="309"/>
        <v>0</v>
      </c>
      <c r="AC149" s="51">
        <f t="shared" si="309"/>
        <v>0</v>
      </c>
    </row>
    <row r="150" spans="1:29" s="13" customFormat="1" x14ac:dyDescent="0.25">
      <c r="A150" s="50"/>
      <c r="B150" s="40"/>
      <c r="C150" s="108"/>
      <c r="D150" s="42"/>
      <c r="E150" s="42"/>
      <c r="F150" s="42"/>
      <c r="G150" s="42"/>
      <c r="H150" s="42"/>
      <c r="I150" s="42"/>
      <c r="J150" s="53">
        <f t="shared" si="274"/>
        <v>0</v>
      </c>
      <c r="K150" s="52">
        <f>IF(ISBLANK($B150),0,VLOOKUP($B150,Listen!$A$2:$C$44,2,FALSE))</f>
        <v>0</v>
      </c>
      <c r="L150" s="52">
        <f>IF(ISBLANK($B150),0,VLOOKUP($B150,Listen!$A$2:$C$44,3,FALSE))</f>
        <v>0</v>
      </c>
      <c r="M150" s="45">
        <f t="shared" si="275"/>
        <v>0</v>
      </c>
      <c r="N150" s="45">
        <f t="shared" ref="N150:N213" si="310">M150</f>
        <v>0</v>
      </c>
      <c r="O150" s="45">
        <f t="shared" ref="O150:O213" si="311">N150</f>
        <v>0</v>
      </c>
      <c r="P150" s="45">
        <f t="shared" ref="P150:Q165" si="312">O150</f>
        <v>0</v>
      </c>
      <c r="Q150" s="45">
        <f t="shared" si="312"/>
        <v>0</v>
      </c>
      <c r="R150" s="45">
        <f t="shared" si="277"/>
        <v>0</v>
      </c>
      <c r="S150" s="45">
        <f t="shared" si="278"/>
        <v>0</v>
      </c>
      <c r="T150" s="51">
        <f t="shared" si="279"/>
        <v>0</v>
      </c>
      <c r="U150" s="51">
        <f>IFERROR(IF(C150=A_Stammdaten!$B$9,$J150-$V150,HLOOKUP(A_Stammdaten!$B$9-1,$W$5:$AC$305,ROW(C150)-4,FALSE)-$V150),"")</f>
        <v>0</v>
      </c>
      <c r="V150" s="51">
        <f>HLOOKUP(A_Stammdaten!$B$9,$W$5:$AC$305,ROW(C150)-4,FALSE)</f>
        <v>0</v>
      </c>
      <c r="W150" s="51">
        <f t="shared" si="280"/>
        <v>0</v>
      </c>
      <c r="X150" s="51">
        <f t="shared" ref="X150:AC150" si="313">IFERROR(IF(OR($C150=0,$J150=0,N150-(X$5-$C150)=0),0,IF($C150&lt;X$5,W150-W150/(N150-(X$5-$C150)),IF($C150=X$5,$J150-$J150/N150,0))),"")</f>
        <v>0</v>
      </c>
      <c r="Y150" s="51">
        <f t="shared" si="313"/>
        <v>0</v>
      </c>
      <c r="Z150" s="51">
        <f t="shared" si="313"/>
        <v>0</v>
      </c>
      <c r="AA150" s="51">
        <f t="shared" si="313"/>
        <v>0</v>
      </c>
      <c r="AB150" s="51">
        <f t="shared" si="313"/>
        <v>0</v>
      </c>
      <c r="AC150" s="51">
        <f t="shared" si="313"/>
        <v>0</v>
      </c>
    </row>
    <row r="151" spans="1:29" s="13" customFormat="1" x14ac:dyDescent="0.25">
      <c r="A151" s="50"/>
      <c r="B151" s="40"/>
      <c r="C151" s="108"/>
      <c r="D151" s="42"/>
      <c r="E151" s="42"/>
      <c r="F151" s="42"/>
      <c r="G151" s="42"/>
      <c r="H151" s="42"/>
      <c r="I151" s="42"/>
      <c r="J151" s="53">
        <f t="shared" si="274"/>
        <v>0</v>
      </c>
      <c r="K151" s="52">
        <f>IF(ISBLANK($B151),0,VLOOKUP($B151,Listen!$A$2:$C$44,2,FALSE))</f>
        <v>0</v>
      </c>
      <c r="L151" s="52">
        <f>IF(ISBLANK($B151),0,VLOOKUP($B151,Listen!$A$2:$C$44,3,FALSE))</f>
        <v>0</v>
      </c>
      <c r="M151" s="45">
        <f t="shared" si="275"/>
        <v>0</v>
      </c>
      <c r="N151" s="45">
        <f t="shared" si="310"/>
        <v>0</v>
      </c>
      <c r="O151" s="45">
        <f t="shared" si="311"/>
        <v>0</v>
      </c>
      <c r="P151" s="45">
        <f t="shared" ref="P151" si="314">O151</f>
        <v>0</v>
      </c>
      <c r="Q151" s="45">
        <f t="shared" si="312"/>
        <v>0</v>
      </c>
      <c r="R151" s="45">
        <f t="shared" si="277"/>
        <v>0</v>
      </c>
      <c r="S151" s="45">
        <f t="shared" si="278"/>
        <v>0</v>
      </c>
      <c r="T151" s="51">
        <f t="shared" si="279"/>
        <v>0</v>
      </c>
      <c r="U151" s="51">
        <f>IFERROR(IF(C151=A_Stammdaten!$B$9,$J151-$V151,HLOOKUP(A_Stammdaten!$B$9-1,$W$5:$AC$305,ROW(C151)-4,FALSE)-$V151),"")</f>
        <v>0</v>
      </c>
      <c r="V151" s="51">
        <f>HLOOKUP(A_Stammdaten!$B$9,$W$5:$AC$305,ROW(C151)-4,FALSE)</f>
        <v>0</v>
      </c>
      <c r="W151" s="51">
        <f t="shared" si="280"/>
        <v>0</v>
      </c>
      <c r="X151" s="51">
        <f t="shared" ref="X151:AC151" si="315">IFERROR(IF(OR($C151=0,$J151=0,N151-(X$5-$C151)=0),0,IF($C151&lt;X$5,W151-W151/(N151-(X$5-$C151)),IF($C151=X$5,$J151-$J151/N151,0))),"")</f>
        <v>0</v>
      </c>
      <c r="Y151" s="51">
        <f t="shared" si="315"/>
        <v>0</v>
      </c>
      <c r="Z151" s="51">
        <f t="shared" si="315"/>
        <v>0</v>
      </c>
      <c r="AA151" s="51">
        <f t="shared" si="315"/>
        <v>0</v>
      </c>
      <c r="AB151" s="51">
        <f t="shared" si="315"/>
        <v>0</v>
      </c>
      <c r="AC151" s="51">
        <f t="shared" si="315"/>
        <v>0</v>
      </c>
    </row>
    <row r="152" spans="1:29" s="13" customFormat="1" x14ac:dyDescent="0.25">
      <c r="A152" s="50"/>
      <c r="B152" s="40"/>
      <c r="C152" s="108"/>
      <c r="D152" s="42"/>
      <c r="E152" s="42"/>
      <c r="F152" s="42"/>
      <c r="G152" s="42"/>
      <c r="H152" s="42"/>
      <c r="I152" s="42"/>
      <c r="J152" s="53">
        <f t="shared" si="274"/>
        <v>0</v>
      </c>
      <c r="K152" s="52">
        <f>IF(ISBLANK($B152),0,VLOOKUP($B152,Listen!$A$2:$C$44,2,FALSE))</f>
        <v>0</v>
      </c>
      <c r="L152" s="52">
        <f>IF(ISBLANK($B152),0,VLOOKUP($B152,Listen!$A$2:$C$44,3,FALSE))</f>
        <v>0</v>
      </c>
      <c r="M152" s="45">
        <f t="shared" si="275"/>
        <v>0</v>
      </c>
      <c r="N152" s="45">
        <f t="shared" si="310"/>
        <v>0</v>
      </c>
      <c r="O152" s="45">
        <f t="shared" si="311"/>
        <v>0</v>
      </c>
      <c r="P152" s="45">
        <f t="shared" ref="P152" si="316">O152</f>
        <v>0</v>
      </c>
      <c r="Q152" s="45">
        <f t="shared" si="312"/>
        <v>0</v>
      </c>
      <c r="R152" s="45">
        <f t="shared" si="277"/>
        <v>0</v>
      </c>
      <c r="S152" s="45">
        <f t="shared" si="278"/>
        <v>0</v>
      </c>
      <c r="T152" s="51">
        <f t="shared" si="279"/>
        <v>0</v>
      </c>
      <c r="U152" s="51">
        <f>IFERROR(IF(C152=A_Stammdaten!$B$9,$J152-$V152,HLOOKUP(A_Stammdaten!$B$9-1,$W$5:$AC$305,ROW(C152)-4,FALSE)-$V152),"")</f>
        <v>0</v>
      </c>
      <c r="V152" s="51">
        <f>HLOOKUP(A_Stammdaten!$B$9,$W$5:$AC$305,ROW(C152)-4,FALSE)</f>
        <v>0</v>
      </c>
      <c r="W152" s="51">
        <f t="shared" si="280"/>
        <v>0</v>
      </c>
      <c r="X152" s="51">
        <f t="shared" ref="X152:AC152" si="317">IFERROR(IF(OR($C152=0,$J152=0,N152-(X$5-$C152)=0),0,IF($C152&lt;X$5,W152-W152/(N152-(X$5-$C152)),IF($C152=X$5,$J152-$J152/N152,0))),"")</f>
        <v>0</v>
      </c>
      <c r="Y152" s="51">
        <f t="shared" si="317"/>
        <v>0</v>
      </c>
      <c r="Z152" s="51">
        <f t="shared" si="317"/>
        <v>0</v>
      </c>
      <c r="AA152" s="51">
        <f t="shared" si="317"/>
        <v>0</v>
      </c>
      <c r="AB152" s="51">
        <f t="shared" si="317"/>
        <v>0</v>
      </c>
      <c r="AC152" s="51">
        <f t="shared" si="317"/>
        <v>0</v>
      </c>
    </row>
    <row r="153" spans="1:29" s="13" customFormat="1" x14ac:dyDescent="0.25">
      <c r="A153" s="50"/>
      <c r="B153" s="40"/>
      <c r="C153" s="108"/>
      <c r="D153" s="42"/>
      <c r="E153" s="42"/>
      <c r="F153" s="42"/>
      <c r="G153" s="42"/>
      <c r="H153" s="42"/>
      <c r="I153" s="42"/>
      <c r="J153" s="53">
        <f t="shared" si="274"/>
        <v>0</v>
      </c>
      <c r="K153" s="52">
        <f>IF(ISBLANK($B153),0,VLOOKUP($B153,Listen!$A$2:$C$44,2,FALSE))</f>
        <v>0</v>
      </c>
      <c r="L153" s="52">
        <f>IF(ISBLANK($B153),0,VLOOKUP($B153,Listen!$A$2:$C$44,3,FALSE))</f>
        <v>0</v>
      </c>
      <c r="M153" s="45">
        <f t="shared" si="275"/>
        <v>0</v>
      </c>
      <c r="N153" s="45">
        <f t="shared" si="310"/>
        <v>0</v>
      </c>
      <c r="O153" s="45">
        <f t="shared" si="311"/>
        <v>0</v>
      </c>
      <c r="P153" s="45">
        <f t="shared" ref="P153" si="318">O153</f>
        <v>0</v>
      </c>
      <c r="Q153" s="45">
        <f t="shared" si="312"/>
        <v>0</v>
      </c>
      <c r="R153" s="45">
        <f t="shared" si="277"/>
        <v>0</v>
      </c>
      <c r="S153" s="45">
        <f t="shared" si="278"/>
        <v>0</v>
      </c>
      <c r="T153" s="51">
        <f t="shared" si="279"/>
        <v>0</v>
      </c>
      <c r="U153" s="51">
        <f>IFERROR(IF(C153=A_Stammdaten!$B$9,$J153-$V153,HLOOKUP(A_Stammdaten!$B$9-1,$W$5:$AC$305,ROW(C153)-4,FALSE)-$V153),"")</f>
        <v>0</v>
      </c>
      <c r="V153" s="51">
        <f>HLOOKUP(A_Stammdaten!$B$9,$W$5:$AC$305,ROW(C153)-4,FALSE)</f>
        <v>0</v>
      </c>
      <c r="W153" s="51">
        <f t="shared" si="280"/>
        <v>0</v>
      </c>
      <c r="X153" s="51">
        <f t="shared" ref="X153:AC153" si="319">IFERROR(IF(OR($C153=0,$J153=0,N153-(X$5-$C153)=0),0,IF($C153&lt;X$5,W153-W153/(N153-(X$5-$C153)),IF($C153=X$5,$J153-$J153/N153,0))),"")</f>
        <v>0</v>
      </c>
      <c r="Y153" s="51">
        <f t="shared" si="319"/>
        <v>0</v>
      </c>
      <c r="Z153" s="51">
        <f t="shared" si="319"/>
        <v>0</v>
      </c>
      <c r="AA153" s="51">
        <f t="shared" si="319"/>
        <v>0</v>
      </c>
      <c r="AB153" s="51">
        <f t="shared" si="319"/>
        <v>0</v>
      </c>
      <c r="AC153" s="51">
        <f t="shared" si="319"/>
        <v>0</v>
      </c>
    </row>
    <row r="154" spans="1:29" s="13" customFormat="1" x14ac:dyDescent="0.25">
      <c r="A154" s="50"/>
      <c r="B154" s="40"/>
      <c r="C154" s="108"/>
      <c r="D154" s="42"/>
      <c r="E154" s="42"/>
      <c r="F154" s="42"/>
      <c r="G154" s="42"/>
      <c r="H154" s="42"/>
      <c r="I154" s="42"/>
      <c r="J154" s="53">
        <f t="shared" si="274"/>
        <v>0</v>
      </c>
      <c r="K154" s="52">
        <f>IF(ISBLANK($B154),0,VLOOKUP($B154,Listen!$A$2:$C$44,2,FALSE))</f>
        <v>0</v>
      </c>
      <c r="L154" s="52">
        <f>IF(ISBLANK($B154),0,VLOOKUP($B154,Listen!$A$2:$C$44,3,FALSE))</f>
        <v>0</v>
      </c>
      <c r="M154" s="45">
        <f t="shared" si="275"/>
        <v>0</v>
      </c>
      <c r="N154" s="45">
        <f t="shared" si="310"/>
        <v>0</v>
      </c>
      <c r="O154" s="45">
        <f t="shared" si="311"/>
        <v>0</v>
      </c>
      <c r="P154" s="45">
        <f t="shared" ref="P154" si="320">O154</f>
        <v>0</v>
      </c>
      <c r="Q154" s="45">
        <f t="shared" si="312"/>
        <v>0</v>
      </c>
      <c r="R154" s="45">
        <f t="shared" si="277"/>
        <v>0</v>
      </c>
      <c r="S154" s="45">
        <f t="shared" si="278"/>
        <v>0</v>
      </c>
      <c r="T154" s="51">
        <f t="shared" si="279"/>
        <v>0</v>
      </c>
      <c r="U154" s="51">
        <f>IFERROR(IF(C154=A_Stammdaten!$B$9,$J154-$V154,HLOOKUP(A_Stammdaten!$B$9-1,$W$5:$AC$305,ROW(C154)-4,FALSE)-$V154),"")</f>
        <v>0</v>
      </c>
      <c r="V154" s="51">
        <f>HLOOKUP(A_Stammdaten!$B$9,$W$5:$AC$305,ROW(C154)-4,FALSE)</f>
        <v>0</v>
      </c>
      <c r="W154" s="51">
        <f t="shared" si="280"/>
        <v>0</v>
      </c>
      <c r="X154" s="51">
        <f t="shared" ref="X154:AC154" si="321">IFERROR(IF(OR($C154=0,$J154=0,N154-(X$5-$C154)=0),0,IF($C154&lt;X$5,W154-W154/(N154-(X$5-$C154)),IF($C154=X$5,$J154-$J154/N154,0))),"")</f>
        <v>0</v>
      </c>
      <c r="Y154" s="51">
        <f t="shared" si="321"/>
        <v>0</v>
      </c>
      <c r="Z154" s="51">
        <f t="shared" si="321"/>
        <v>0</v>
      </c>
      <c r="AA154" s="51">
        <f t="shared" si="321"/>
        <v>0</v>
      </c>
      <c r="AB154" s="51">
        <f t="shared" si="321"/>
        <v>0</v>
      </c>
      <c r="AC154" s="51">
        <f t="shared" si="321"/>
        <v>0</v>
      </c>
    </row>
    <row r="155" spans="1:29" s="13" customFormat="1" x14ac:dyDescent="0.25">
      <c r="A155" s="50"/>
      <c r="B155" s="40"/>
      <c r="C155" s="108"/>
      <c r="D155" s="42"/>
      <c r="E155" s="42"/>
      <c r="F155" s="42"/>
      <c r="G155" s="42"/>
      <c r="H155" s="42"/>
      <c r="I155" s="42"/>
      <c r="J155" s="53">
        <f t="shared" si="274"/>
        <v>0</v>
      </c>
      <c r="K155" s="52">
        <f>IF(ISBLANK($B155),0,VLOOKUP($B155,Listen!$A$2:$C$44,2,FALSE))</f>
        <v>0</v>
      </c>
      <c r="L155" s="52">
        <f>IF(ISBLANK($B155),0,VLOOKUP($B155,Listen!$A$2:$C$44,3,FALSE))</f>
        <v>0</v>
      </c>
      <c r="M155" s="45">
        <f t="shared" si="275"/>
        <v>0</v>
      </c>
      <c r="N155" s="45">
        <f t="shared" si="310"/>
        <v>0</v>
      </c>
      <c r="O155" s="45">
        <f t="shared" si="311"/>
        <v>0</v>
      </c>
      <c r="P155" s="45">
        <f t="shared" ref="P155" si="322">O155</f>
        <v>0</v>
      </c>
      <c r="Q155" s="45">
        <f t="shared" si="312"/>
        <v>0</v>
      </c>
      <c r="R155" s="45">
        <f t="shared" si="277"/>
        <v>0</v>
      </c>
      <c r="S155" s="45">
        <f t="shared" si="278"/>
        <v>0</v>
      </c>
      <c r="T155" s="51">
        <f t="shared" si="279"/>
        <v>0</v>
      </c>
      <c r="U155" s="51">
        <f>IFERROR(IF(C155=A_Stammdaten!$B$9,$J155-$V155,HLOOKUP(A_Stammdaten!$B$9-1,$W$5:$AC$305,ROW(C155)-4,FALSE)-$V155),"")</f>
        <v>0</v>
      </c>
      <c r="V155" s="51">
        <f>HLOOKUP(A_Stammdaten!$B$9,$W$5:$AC$305,ROW(C155)-4,FALSE)</f>
        <v>0</v>
      </c>
      <c r="W155" s="51">
        <f t="shared" si="280"/>
        <v>0</v>
      </c>
      <c r="X155" s="51">
        <f t="shared" ref="X155:AC155" si="323">IFERROR(IF(OR($C155=0,$J155=0,N155-(X$5-$C155)=0),0,IF($C155&lt;X$5,W155-W155/(N155-(X$5-$C155)),IF($C155=X$5,$J155-$J155/N155,0))),"")</f>
        <v>0</v>
      </c>
      <c r="Y155" s="51">
        <f t="shared" si="323"/>
        <v>0</v>
      </c>
      <c r="Z155" s="51">
        <f t="shared" si="323"/>
        <v>0</v>
      </c>
      <c r="AA155" s="51">
        <f t="shared" si="323"/>
        <v>0</v>
      </c>
      <c r="AB155" s="51">
        <f t="shared" si="323"/>
        <v>0</v>
      </c>
      <c r="AC155" s="51">
        <f t="shared" si="323"/>
        <v>0</v>
      </c>
    </row>
    <row r="156" spans="1:29" s="13" customFormat="1" x14ac:dyDescent="0.25">
      <c r="A156" s="50"/>
      <c r="B156" s="40"/>
      <c r="C156" s="108"/>
      <c r="D156" s="42"/>
      <c r="E156" s="42"/>
      <c r="F156" s="42"/>
      <c r="G156" s="42"/>
      <c r="H156" s="42"/>
      <c r="I156" s="42"/>
      <c r="J156" s="53">
        <f t="shared" si="274"/>
        <v>0</v>
      </c>
      <c r="K156" s="52">
        <f>IF(ISBLANK($B156),0,VLOOKUP($B156,Listen!$A$2:$C$44,2,FALSE))</f>
        <v>0</v>
      </c>
      <c r="L156" s="52">
        <f>IF(ISBLANK($B156),0,VLOOKUP($B156,Listen!$A$2:$C$44,3,FALSE))</f>
        <v>0</v>
      </c>
      <c r="M156" s="45">
        <f t="shared" si="275"/>
        <v>0</v>
      </c>
      <c r="N156" s="45">
        <f t="shared" si="310"/>
        <v>0</v>
      </c>
      <c r="O156" s="45">
        <f t="shared" si="311"/>
        <v>0</v>
      </c>
      <c r="P156" s="45">
        <f t="shared" ref="P156" si="324">O156</f>
        <v>0</v>
      </c>
      <c r="Q156" s="45">
        <f t="shared" si="312"/>
        <v>0</v>
      </c>
      <c r="R156" s="45">
        <f t="shared" si="277"/>
        <v>0</v>
      </c>
      <c r="S156" s="45">
        <f t="shared" si="278"/>
        <v>0</v>
      </c>
      <c r="T156" s="51">
        <f t="shared" si="279"/>
        <v>0</v>
      </c>
      <c r="U156" s="51">
        <f>IFERROR(IF(C156=A_Stammdaten!$B$9,$J156-$V156,HLOOKUP(A_Stammdaten!$B$9-1,$W$5:$AC$305,ROW(C156)-4,FALSE)-$V156),"")</f>
        <v>0</v>
      </c>
      <c r="V156" s="51">
        <f>HLOOKUP(A_Stammdaten!$B$9,$W$5:$AC$305,ROW(C156)-4,FALSE)</f>
        <v>0</v>
      </c>
      <c r="W156" s="51">
        <f t="shared" si="280"/>
        <v>0</v>
      </c>
      <c r="X156" s="51">
        <f t="shared" ref="X156:AC156" si="325">IFERROR(IF(OR($C156=0,$J156=0,N156-(X$5-$C156)=0),0,IF($C156&lt;X$5,W156-W156/(N156-(X$5-$C156)),IF($C156=X$5,$J156-$J156/N156,0))),"")</f>
        <v>0</v>
      </c>
      <c r="Y156" s="51">
        <f t="shared" si="325"/>
        <v>0</v>
      </c>
      <c r="Z156" s="51">
        <f t="shared" si="325"/>
        <v>0</v>
      </c>
      <c r="AA156" s="51">
        <f t="shared" si="325"/>
        <v>0</v>
      </c>
      <c r="AB156" s="51">
        <f t="shared" si="325"/>
        <v>0</v>
      </c>
      <c r="AC156" s="51">
        <f t="shared" si="325"/>
        <v>0</v>
      </c>
    </row>
    <row r="157" spans="1:29" s="13" customFormat="1" x14ac:dyDescent="0.25">
      <c r="A157" s="50"/>
      <c r="B157" s="40"/>
      <c r="C157" s="108"/>
      <c r="D157" s="42"/>
      <c r="E157" s="42"/>
      <c r="F157" s="42"/>
      <c r="G157" s="42"/>
      <c r="H157" s="42"/>
      <c r="I157" s="42"/>
      <c r="J157" s="53">
        <f t="shared" si="274"/>
        <v>0</v>
      </c>
      <c r="K157" s="52">
        <f>IF(ISBLANK($B157),0,VLOOKUP($B157,Listen!$A$2:$C$44,2,FALSE))</f>
        <v>0</v>
      </c>
      <c r="L157" s="52">
        <f>IF(ISBLANK($B157),0,VLOOKUP($B157,Listen!$A$2:$C$44,3,FALSE))</f>
        <v>0</v>
      </c>
      <c r="M157" s="45">
        <f t="shared" si="275"/>
        <v>0</v>
      </c>
      <c r="N157" s="45">
        <f t="shared" si="310"/>
        <v>0</v>
      </c>
      <c r="O157" s="45">
        <f t="shared" si="311"/>
        <v>0</v>
      </c>
      <c r="P157" s="45">
        <f t="shared" ref="P157" si="326">O157</f>
        <v>0</v>
      </c>
      <c r="Q157" s="45">
        <f t="shared" si="312"/>
        <v>0</v>
      </c>
      <c r="R157" s="45">
        <f t="shared" si="277"/>
        <v>0</v>
      </c>
      <c r="S157" s="45">
        <f t="shared" si="278"/>
        <v>0</v>
      </c>
      <c r="T157" s="51">
        <f t="shared" si="279"/>
        <v>0</v>
      </c>
      <c r="U157" s="51">
        <f>IFERROR(IF(C157=A_Stammdaten!$B$9,$J157-$V157,HLOOKUP(A_Stammdaten!$B$9-1,$W$5:$AC$305,ROW(C157)-4,FALSE)-$V157),"")</f>
        <v>0</v>
      </c>
      <c r="V157" s="51">
        <f>HLOOKUP(A_Stammdaten!$B$9,$W$5:$AC$305,ROW(C157)-4,FALSE)</f>
        <v>0</v>
      </c>
      <c r="W157" s="51">
        <f t="shared" si="280"/>
        <v>0</v>
      </c>
      <c r="X157" s="51">
        <f t="shared" ref="X157:AC157" si="327">IFERROR(IF(OR($C157=0,$J157=0,N157-(X$5-$C157)=0),0,IF($C157&lt;X$5,W157-W157/(N157-(X$5-$C157)),IF($C157=X$5,$J157-$J157/N157,0))),"")</f>
        <v>0</v>
      </c>
      <c r="Y157" s="51">
        <f t="shared" si="327"/>
        <v>0</v>
      </c>
      <c r="Z157" s="51">
        <f t="shared" si="327"/>
        <v>0</v>
      </c>
      <c r="AA157" s="51">
        <f t="shared" si="327"/>
        <v>0</v>
      </c>
      <c r="AB157" s="51">
        <f t="shared" si="327"/>
        <v>0</v>
      </c>
      <c r="AC157" s="51">
        <f t="shared" si="327"/>
        <v>0</v>
      </c>
    </row>
    <row r="158" spans="1:29" s="13" customFormat="1" x14ac:dyDescent="0.25">
      <c r="A158" s="50"/>
      <c r="B158" s="40"/>
      <c r="C158" s="108"/>
      <c r="D158" s="42"/>
      <c r="E158" s="42"/>
      <c r="F158" s="42"/>
      <c r="G158" s="42"/>
      <c r="H158" s="42"/>
      <c r="I158" s="42"/>
      <c r="J158" s="53">
        <f t="shared" si="274"/>
        <v>0</v>
      </c>
      <c r="K158" s="52">
        <f>IF(ISBLANK($B158),0,VLOOKUP($B158,Listen!$A$2:$C$44,2,FALSE))</f>
        <v>0</v>
      </c>
      <c r="L158" s="52">
        <f>IF(ISBLANK($B158),0,VLOOKUP($B158,Listen!$A$2:$C$44,3,FALSE))</f>
        <v>0</v>
      </c>
      <c r="M158" s="45">
        <f t="shared" si="275"/>
        <v>0</v>
      </c>
      <c r="N158" s="45">
        <f t="shared" si="310"/>
        <v>0</v>
      </c>
      <c r="O158" s="45">
        <f t="shared" si="311"/>
        <v>0</v>
      </c>
      <c r="P158" s="45">
        <f t="shared" ref="P158" si="328">O158</f>
        <v>0</v>
      </c>
      <c r="Q158" s="45">
        <f t="shared" si="312"/>
        <v>0</v>
      </c>
      <c r="R158" s="45">
        <f t="shared" si="277"/>
        <v>0</v>
      </c>
      <c r="S158" s="45">
        <f t="shared" si="278"/>
        <v>0</v>
      </c>
      <c r="T158" s="51">
        <f t="shared" si="279"/>
        <v>0</v>
      </c>
      <c r="U158" s="51">
        <f>IFERROR(IF(C158=A_Stammdaten!$B$9,$J158-$V158,HLOOKUP(A_Stammdaten!$B$9-1,$W$5:$AC$305,ROW(C158)-4,FALSE)-$V158),"")</f>
        <v>0</v>
      </c>
      <c r="V158" s="51">
        <f>HLOOKUP(A_Stammdaten!$B$9,$W$5:$AC$305,ROW(C158)-4,FALSE)</f>
        <v>0</v>
      </c>
      <c r="W158" s="51">
        <f t="shared" si="280"/>
        <v>0</v>
      </c>
      <c r="X158" s="51">
        <f t="shared" ref="X158:AC158" si="329">IFERROR(IF(OR($C158=0,$J158=0,N158-(X$5-$C158)=0),0,IF($C158&lt;X$5,W158-W158/(N158-(X$5-$C158)),IF($C158=X$5,$J158-$J158/N158,0))),"")</f>
        <v>0</v>
      </c>
      <c r="Y158" s="51">
        <f t="shared" si="329"/>
        <v>0</v>
      </c>
      <c r="Z158" s="51">
        <f t="shared" si="329"/>
        <v>0</v>
      </c>
      <c r="AA158" s="51">
        <f t="shared" si="329"/>
        <v>0</v>
      </c>
      <c r="AB158" s="51">
        <f t="shared" si="329"/>
        <v>0</v>
      </c>
      <c r="AC158" s="51">
        <f t="shared" si="329"/>
        <v>0</v>
      </c>
    </row>
    <row r="159" spans="1:29" s="13" customFormat="1" x14ac:dyDescent="0.25">
      <c r="A159" s="50"/>
      <c r="B159" s="40"/>
      <c r="C159" s="108"/>
      <c r="D159" s="42"/>
      <c r="E159" s="42"/>
      <c r="F159" s="42"/>
      <c r="G159" s="42"/>
      <c r="H159" s="42"/>
      <c r="I159" s="42"/>
      <c r="J159" s="53">
        <f t="shared" si="274"/>
        <v>0</v>
      </c>
      <c r="K159" s="52">
        <f>IF(ISBLANK($B159),0,VLOOKUP($B159,Listen!$A$2:$C$44,2,FALSE))</f>
        <v>0</v>
      </c>
      <c r="L159" s="52">
        <f>IF(ISBLANK($B159),0,VLOOKUP($B159,Listen!$A$2:$C$44,3,FALSE))</f>
        <v>0</v>
      </c>
      <c r="M159" s="45">
        <f t="shared" si="275"/>
        <v>0</v>
      </c>
      <c r="N159" s="45">
        <f t="shared" si="310"/>
        <v>0</v>
      </c>
      <c r="O159" s="45">
        <f t="shared" si="311"/>
        <v>0</v>
      </c>
      <c r="P159" s="45">
        <f t="shared" ref="P159" si="330">O159</f>
        <v>0</v>
      </c>
      <c r="Q159" s="45">
        <f t="shared" si="312"/>
        <v>0</v>
      </c>
      <c r="R159" s="45">
        <f t="shared" si="277"/>
        <v>0</v>
      </c>
      <c r="S159" s="45">
        <f t="shared" si="278"/>
        <v>0</v>
      </c>
      <c r="T159" s="51">
        <f t="shared" si="279"/>
        <v>0</v>
      </c>
      <c r="U159" s="51">
        <f>IFERROR(IF(C159=A_Stammdaten!$B$9,$J159-$V159,HLOOKUP(A_Stammdaten!$B$9-1,$W$5:$AC$305,ROW(C159)-4,FALSE)-$V159),"")</f>
        <v>0</v>
      </c>
      <c r="V159" s="51">
        <f>HLOOKUP(A_Stammdaten!$B$9,$W$5:$AC$305,ROW(C159)-4,FALSE)</f>
        <v>0</v>
      </c>
      <c r="W159" s="51">
        <f t="shared" si="280"/>
        <v>0</v>
      </c>
      <c r="X159" s="51">
        <f t="shared" ref="X159:AC159" si="331">IFERROR(IF(OR($C159=0,$J159=0,N159-(X$5-$C159)=0),0,IF($C159&lt;X$5,W159-W159/(N159-(X$5-$C159)),IF($C159=X$5,$J159-$J159/N159,0))),"")</f>
        <v>0</v>
      </c>
      <c r="Y159" s="51">
        <f t="shared" si="331"/>
        <v>0</v>
      </c>
      <c r="Z159" s="51">
        <f t="shared" si="331"/>
        <v>0</v>
      </c>
      <c r="AA159" s="51">
        <f t="shared" si="331"/>
        <v>0</v>
      </c>
      <c r="AB159" s="51">
        <f t="shared" si="331"/>
        <v>0</v>
      </c>
      <c r="AC159" s="51">
        <f t="shared" si="331"/>
        <v>0</v>
      </c>
    </row>
    <row r="160" spans="1:29" s="13" customFormat="1" x14ac:dyDescent="0.25">
      <c r="A160" s="50"/>
      <c r="B160" s="40"/>
      <c r="C160" s="108"/>
      <c r="D160" s="42"/>
      <c r="E160" s="42"/>
      <c r="F160" s="42"/>
      <c r="G160" s="42"/>
      <c r="H160" s="42"/>
      <c r="I160" s="42"/>
      <c r="J160" s="53">
        <f t="shared" si="274"/>
        <v>0</v>
      </c>
      <c r="K160" s="52">
        <f>IF(ISBLANK($B160),0,VLOOKUP($B160,Listen!$A$2:$C$44,2,FALSE))</f>
        <v>0</v>
      </c>
      <c r="L160" s="52">
        <f>IF(ISBLANK($B160),0,VLOOKUP($B160,Listen!$A$2:$C$44,3,FALSE))</f>
        <v>0</v>
      </c>
      <c r="M160" s="45">
        <f t="shared" si="275"/>
        <v>0</v>
      </c>
      <c r="N160" s="45">
        <f t="shared" si="310"/>
        <v>0</v>
      </c>
      <c r="O160" s="45">
        <f t="shared" si="311"/>
        <v>0</v>
      </c>
      <c r="P160" s="45">
        <f t="shared" ref="P160" si="332">O160</f>
        <v>0</v>
      </c>
      <c r="Q160" s="45">
        <f t="shared" si="312"/>
        <v>0</v>
      </c>
      <c r="R160" s="45">
        <f t="shared" si="277"/>
        <v>0</v>
      </c>
      <c r="S160" s="45">
        <f t="shared" si="278"/>
        <v>0</v>
      </c>
      <c r="T160" s="51">
        <f t="shared" si="279"/>
        <v>0</v>
      </c>
      <c r="U160" s="51">
        <f>IFERROR(IF(C160=A_Stammdaten!$B$9,$J160-$V160,HLOOKUP(A_Stammdaten!$B$9-1,$W$5:$AC$305,ROW(C160)-4,FALSE)-$V160),"")</f>
        <v>0</v>
      </c>
      <c r="V160" s="51">
        <f>HLOOKUP(A_Stammdaten!$B$9,$W$5:$AC$305,ROW(C160)-4,FALSE)</f>
        <v>0</v>
      </c>
      <c r="W160" s="51">
        <f t="shared" si="280"/>
        <v>0</v>
      </c>
      <c r="X160" s="51">
        <f t="shared" ref="X160:AC160" si="333">IFERROR(IF(OR($C160=0,$J160=0,N160-(X$5-$C160)=0),0,IF($C160&lt;X$5,W160-W160/(N160-(X$5-$C160)),IF($C160=X$5,$J160-$J160/N160,0))),"")</f>
        <v>0</v>
      </c>
      <c r="Y160" s="51">
        <f t="shared" si="333"/>
        <v>0</v>
      </c>
      <c r="Z160" s="51">
        <f t="shared" si="333"/>
        <v>0</v>
      </c>
      <c r="AA160" s="51">
        <f t="shared" si="333"/>
        <v>0</v>
      </c>
      <c r="AB160" s="51">
        <f t="shared" si="333"/>
        <v>0</v>
      </c>
      <c r="AC160" s="51">
        <f t="shared" si="333"/>
        <v>0</v>
      </c>
    </row>
    <row r="161" spans="1:29" s="13" customFormat="1" x14ac:dyDescent="0.25">
      <c r="A161" s="50"/>
      <c r="B161" s="40"/>
      <c r="C161" s="108"/>
      <c r="D161" s="42"/>
      <c r="E161" s="42"/>
      <c r="F161" s="42"/>
      <c r="G161" s="42"/>
      <c r="H161" s="42"/>
      <c r="I161" s="42"/>
      <c r="J161" s="53">
        <f t="shared" si="274"/>
        <v>0</v>
      </c>
      <c r="K161" s="52">
        <f>IF(ISBLANK($B161),0,VLOOKUP($B161,Listen!$A$2:$C$44,2,FALSE))</f>
        <v>0</v>
      </c>
      <c r="L161" s="52">
        <f>IF(ISBLANK($B161),0,VLOOKUP($B161,Listen!$A$2:$C$44,3,FALSE))</f>
        <v>0</v>
      </c>
      <c r="M161" s="45">
        <f t="shared" si="275"/>
        <v>0</v>
      </c>
      <c r="N161" s="45">
        <f t="shared" si="310"/>
        <v>0</v>
      </c>
      <c r="O161" s="45">
        <f t="shared" si="311"/>
        <v>0</v>
      </c>
      <c r="P161" s="45">
        <f t="shared" ref="P161" si="334">O161</f>
        <v>0</v>
      </c>
      <c r="Q161" s="45">
        <f t="shared" si="312"/>
        <v>0</v>
      </c>
      <c r="R161" s="45">
        <f t="shared" si="277"/>
        <v>0</v>
      </c>
      <c r="S161" s="45">
        <f t="shared" si="278"/>
        <v>0</v>
      </c>
      <c r="T161" s="51">
        <f t="shared" si="279"/>
        <v>0</v>
      </c>
      <c r="U161" s="51">
        <f>IFERROR(IF(C161=A_Stammdaten!$B$9,$J161-$V161,HLOOKUP(A_Stammdaten!$B$9-1,$W$5:$AC$305,ROW(C161)-4,FALSE)-$V161),"")</f>
        <v>0</v>
      </c>
      <c r="V161" s="51">
        <f>HLOOKUP(A_Stammdaten!$B$9,$W$5:$AC$305,ROW(C161)-4,FALSE)</f>
        <v>0</v>
      </c>
      <c r="W161" s="51">
        <f t="shared" si="280"/>
        <v>0</v>
      </c>
      <c r="X161" s="51">
        <f t="shared" ref="X161:AC161" si="335">IFERROR(IF(OR($C161=0,$J161=0,N161-(X$5-$C161)=0),0,IF($C161&lt;X$5,W161-W161/(N161-(X$5-$C161)),IF($C161=X$5,$J161-$J161/N161,0))),"")</f>
        <v>0</v>
      </c>
      <c r="Y161" s="51">
        <f t="shared" si="335"/>
        <v>0</v>
      </c>
      <c r="Z161" s="51">
        <f t="shared" si="335"/>
        <v>0</v>
      </c>
      <c r="AA161" s="51">
        <f t="shared" si="335"/>
        <v>0</v>
      </c>
      <c r="AB161" s="51">
        <f t="shared" si="335"/>
        <v>0</v>
      </c>
      <c r="AC161" s="51">
        <f t="shared" si="335"/>
        <v>0</v>
      </c>
    </row>
    <row r="162" spans="1:29" s="13" customFormat="1" x14ac:dyDescent="0.25">
      <c r="A162" s="50"/>
      <c r="B162" s="40"/>
      <c r="C162" s="108"/>
      <c r="D162" s="42"/>
      <c r="E162" s="42"/>
      <c r="F162" s="42"/>
      <c r="G162" s="42"/>
      <c r="H162" s="42"/>
      <c r="I162" s="42"/>
      <c r="J162" s="53">
        <f t="shared" si="274"/>
        <v>0</v>
      </c>
      <c r="K162" s="52">
        <f>IF(ISBLANK($B162),0,VLOOKUP($B162,Listen!$A$2:$C$44,2,FALSE))</f>
        <v>0</v>
      </c>
      <c r="L162" s="52">
        <f>IF(ISBLANK($B162),0,VLOOKUP($B162,Listen!$A$2:$C$44,3,FALSE))</f>
        <v>0</v>
      </c>
      <c r="M162" s="45">
        <f t="shared" si="275"/>
        <v>0</v>
      </c>
      <c r="N162" s="45">
        <f t="shared" si="310"/>
        <v>0</v>
      </c>
      <c r="O162" s="45">
        <f t="shared" si="311"/>
        <v>0</v>
      </c>
      <c r="P162" s="45">
        <f t="shared" ref="P162" si="336">O162</f>
        <v>0</v>
      </c>
      <c r="Q162" s="45">
        <f t="shared" si="312"/>
        <v>0</v>
      </c>
      <c r="R162" s="45">
        <f t="shared" si="277"/>
        <v>0</v>
      </c>
      <c r="S162" s="45">
        <f t="shared" si="278"/>
        <v>0</v>
      </c>
      <c r="T162" s="51">
        <f t="shared" si="279"/>
        <v>0</v>
      </c>
      <c r="U162" s="51">
        <f>IFERROR(IF(C162=A_Stammdaten!$B$9,$J162-$V162,HLOOKUP(A_Stammdaten!$B$9-1,$W$5:$AC$305,ROW(C162)-4,FALSE)-$V162),"")</f>
        <v>0</v>
      </c>
      <c r="V162" s="51">
        <f>HLOOKUP(A_Stammdaten!$B$9,$W$5:$AC$305,ROW(C162)-4,FALSE)</f>
        <v>0</v>
      </c>
      <c r="W162" s="51">
        <f t="shared" si="280"/>
        <v>0</v>
      </c>
      <c r="X162" s="51">
        <f t="shared" ref="X162:AC162" si="337">IFERROR(IF(OR($C162=0,$J162=0,N162-(X$5-$C162)=0),0,IF($C162&lt;X$5,W162-W162/(N162-(X$5-$C162)),IF($C162=X$5,$J162-$J162/N162,0))),"")</f>
        <v>0</v>
      </c>
      <c r="Y162" s="51">
        <f t="shared" si="337"/>
        <v>0</v>
      </c>
      <c r="Z162" s="51">
        <f t="shared" si="337"/>
        <v>0</v>
      </c>
      <c r="AA162" s="51">
        <f t="shared" si="337"/>
        <v>0</v>
      </c>
      <c r="AB162" s="51">
        <f t="shared" si="337"/>
        <v>0</v>
      </c>
      <c r="AC162" s="51">
        <f t="shared" si="337"/>
        <v>0</v>
      </c>
    </row>
    <row r="163" spans="1:29" s="13" customFormat="1" x14ac:dyDescent="0.25">
      <c r="A163" s="50"/>
      <c r="B163" s="40"/>
      <c r="C163" s="108"/>
      <c r="D163" s="42"/>
      <c r="E163" s="42"/>
      <c r="F163" s="42"/>
      <c r="G163" s="42"/>
      <c r="H163" s="42"/>
      <c r="I163" s="42"/>
      <c r="J163" s="53">
        <f t="shared" si="274"/>
        <v>0</v>
      </c>
      <c r="K163" s="52">
        <f>IF(ISBLANK($B163),0,VLOOKUP($B163,Listen!$A$2:$C$44,2,FALSE))</f>
        <v>0</v>
      </c>
      <c r="L163" s="52">
        <f>IF(ISBLANK($B163),0,VLOOKUP($B163,Listen!$A$2:$C$44,3,FALSE))</f>
        <v>0</v>
      </c>
      <c r="M163" s="45">
        <f t="shared" si="275"/>
        <v>0</v>
      </c>
      <c r="N163" s="45">
        <f t="shared" si="310"/>
        <v>0</v>
      </c>
      <c r="O163" s="45">
        <f t="shared" si="311"/>
        <v>0</v>
      </c>
      <c r="P163" s="45">
        <f t="shared" ref="P163" si="338">O163</f>
        <v>0</v>
      </c>
      <c r="Q163" s="45">
        <f t="shared" si="312"/>
        <v>0</v>
      </c>
      <c r="R163" s="45">
        <f t="shared" si="277"/>
        <v>0</v>
      </c>
      <c r="S163" s="45">
        <f t="shared" si="278"/>
        <v>0</v>
      </c>
      <c r="T163" s="51">
        <f t="shared" si="279"/>
        <v>0</v>
      </c>
      <c r="U163" s="51">
        <f>IFERROR(IF(C163=A_Stammdaten!$B$9,$J163-$V163,HLOOKUP(A_Stammdaten!$B$9-1,$W$5:$AC$305,ROW(C163)-4,FALSE)-$V163),"")</f>
        <v>0</v>
      </c>
      <c r="V163" s="51">
        <f>HLOOKUP(A_Stammdaten!$B$9,$W$5:$AC$305,ROW(C163)-4,FALSE)</f>
        <v>0</v>
      </c>
      <c r="W163" s="51">
        <f t="shared" si="280"/>
        <v>0</v>
      </c>
      <c r="X163" s="51">
        <f t="shared" ref="X163:AC163" si="339">IFERROR(IF(OR($C163=0,$J163=0,N163-(X$5-$C163)=0),0,IF($C163&lt;X$5,W163-W163/(N163-(X$5-$C163)),IF($C163=X$5,$J163-$J163/N163,0))),"")</f>
        <v>0</v>
      </c>
      <c r="Y163" s="51">
        <f t="shared" si="339"/>
        <v>0</v>
      </c>
      <c r="Z163" s="51">
        <f t="shared" si="339"/>
        <v>0</v>
      </c>
      <c r="AA163" s="51">
        <f t="shared" si="339"/>
        <v>0</v>
      </c>
      <c r="AB163" s="51">
        <f t="shared" si="339"/>
        <v>0</v>
      </c>
      <c r="AC163" s="51">
        <f t="shared" si="339"/>
        <v>0</v>
      </c>
    </row>
    <row r="164" spans="1:29" s="13" customFormat="1" x14ac:dyDescent="0.25">
      <c r="A164" s="50"/>
      <c r="B164" s="40"/>
      <c r="C164" s="108"/>
      <c r="D164" s="42"/>
      <c r="E164" s="42"/>
      <c r="F164" s="42"/>
      <c r="G164" s="42"/>
      <c r="H164" s="42"/>
      <c r="I164" s="42"/>
      <c r="J164" s="53">
        <f t="shared" si="274"/>
        <v>0</v>
      </c>
      <c r="K164" s="52">
        <f>IF(ISBLANK($B164),0,VLOOKUP($B164,Listen!$A$2:$C$44,2,FALSE))</f>
        <v>0</v>
      </c>
      <c r="L164" s="52">
        <f>IF(ISBLANK($B164),0,VLOOKUP($B164,Listen!$A$2:$C$44,3,FALSE))</f>
        <v>0</v>
      </c>
      <c r="M164" s="45">
        <f t="shared" si="275"/>
        <v>0</v>
      </c>
      <c r="N164" s="45">
        <f t="shared" si="310"/>
        <v>0</v>
      </c>
      <c r="O164" s="45">
        <f t="shared" si="311"/>
        <v>0</v>
      </c>
      <c r="P164" s="45">
        <f t="shared" ref="P164" si="340">O164</f>
        <v>0</v>
      </c>
      <c r="Q164" s="45">
        <f t="shared" si="312"/>
        <v>0</v>
      </c>
      <c r="R164" s="45">
        <f t="shared" si="277"/>
        <v>0</v>
      </c>
      <c r="S164" s="45">
        <f t="shared" si="278"/>
        <v>0</v>
      </c>
      <c r="T164" s="51">
        <f t="shared" si="279"/>
        <v>0</v>
      </c>
      <c r="U164" s="51">
        <f>IFERROR(IF(C164=A_Stammdaten!$B$9,$J164-$V164,HLOOKUP(A_Stammdaten!$B$9-1,$W$5:$AC$305,ROW(C164)-4,FALSE)-$V164),"")</f>
        <v>0</v>
      </c>
      <c r="V164" s="51">
        <f>HLOOKUP(A_Stammdaten!$B$9,$W$5:$AC$305,ROW(C164)-4,FALSE)</f>
        <v>0</v>
      </c>
      <c r="W164" s="51">
        <f t="shared" si="280"/>
        <v>0</v>
      </c>
      <c r="X164" s="51">
        <f t="shared" ref="X164:AC164" si="341">IFERROR(IF(OR($C164=0,$J164=0,N164-(X$5-$C164)=0),0,IF($C164&lt;X$5,W164-W164/(N164-(X$5-$C164)),IF($C164=X$5,$J164-$J164/N164,0))),"")</f>
        <v>0</v>
      </c>
      <c r="Y164" s="51">
        <f t="shared" si="341"/>
        <v>0</v>
      </c>
      <c r="Z164" s="51">
        <f t="shared" si="341"/>
        <v>0</v>
      </c>
      <c r="AA164" s="51">
        <f t="shared" si="341"/>
        <v>0</v>
      </c>
      <c r="AB164" s="51">
        <f t="shared" si="341"/>
        <v>0</v>
      </c>
      <c r="AC164" s="51">
        <f t="shared" si="341"/>
        <v>0</v>
      </c>
    </row>
    <row r="165" spans="1:29" s="13" customFormat="1" x14ac:dyDescent="0.25">
      <c r="A165" s="50"/>
      <c r="B165" s="40"/>
      <c r="C165" s="108"/>
      <c r="D165" s="42"/>
      <c r="E165" s="42"/>
      <c r="F165" s="42"/>
      <c r="G165" s="42"/>
      <c r="H165" s="42"/>
      <c r="I165" s="42"/>
      <c r="J165" s="53">
        <f t="shared" si="274"/>
        <v>0</v>
      </c>
      <c r="K165" s="52">
        <f>IF(ISBLANK($B165),0,VLOOKUP($B165,Listen!$A$2:$C$44,2,FALSE))</f>
        <v>0</v>
      </c>
      <c r="L165" s="52">
        <f>IF(ISBLANK($B165),0,VLOOKUP($B165,Listen!$A$2:$C$44,3,FALSE))</f>
        <v>0</v>
      </c>
      <c r="M165" s="45">
        <f t="shared" si="275"/>
        <v>0</v>
      </c>
      <c r="N165" s="45">
        <f t="shared" si="310"/>
        <v>0</v>
      </c>
      <c r="O165" s="45">
        <f t="shared" si="311"/>
        <v>0</v>
      </c>
      <c r="P165" s="45">
        <f t="shared" ref="P165" si="342">O165</f>
        <v>0</v>
      </c>
      <c r="Q165" s="45">
        <f t="shared" si="312"/>
        <v>0</v>
      </c>
      <c r="R165" s="45">
        <f t="shared" si="277"/>
        <v>0</v>
      </c>
      <c r="S165" s="45">
        <f t="shared" si="278"/>
        <v>0</v>
      </c>
      <c r="T165" s="51">
        <f t="shared" si="279"/>
        <v>0</v>
      </c>
      <c r="U165" s="51">
        <f>IFERROR(IF(C165=A_Stammdaten!$B$9,$J165-$V165,HLOOKUP(A_Stammdaten!$B$9-1,$W$5:$AC$305,ROW(C165)-4,FALSE)-$V165),"")</f>
        <v>0</v>
      </c>
      <c r="V165" s="51">
        <f>HLOOKUP(A_Stammdaten!$B$9,$W$5:$AC$305,ROW(C165)-4,FALSE)</f>
        <v>0</v>
      </c>
      <c r="W165" s="51">
        <f t="shared" si="280"/>
        <v>0</v>
      </c>
      <c r="X165" s="51">
        <f t="shared" ref="X165:AC165" si="343">IFERROR(IF(OR($C165=0,$J165=0,N165-(X$5-$C165)=0),0,IF($C165&lt;X$5,W165-W165/(N165-(X$5-$C165)),IF($C165=X$5,$J165-$J165/N165,0))),"")</f>
        <v>0</v>
      </c>
      <c r="Y165" s="51">
        <f t="shared" si="343"/>
        <v>0</v>
      </c>
      <c r="Z165" s="51">
        <f t="shared" si="343"/>
        <v>0</v>
      </c>
      <c r="AA165" s="51">
        <f t="shared" si="343"/>
        <v>0</v>
      </c>
      <c r="AB165" s="51">
        <f t="shared" si="343"/>
        <v>0</v>
      </c>
      <c r="AC165" s="51">
        <f t="shared" si="343"/>
        <v>0</v>
      </c>
    </row>
    <row r="166" spans="1:29" s="13" customFormat="1" x14ac:dyDescent="0.25">
      <c r="A166" s="50"/>
      <c r="B166" s="40"/>
      <c r="C166" s="108"/>
      <c r="D166" s="42"/>
      <c r="E166" s="42"/>
      <c r="F166" s="42"/>
      <c r="G166" s="42"/>
      <c r="H166" s="42"/>
      <c r="I166" s="42"/>
      <c r="J166" s="53">
        <f t="shared" si="274"/>
        <v>0</v>
      </c>
      <c r="K166" s="52">
        <f>IF(ISBLANK($B166),0,VLOOKUP($B166,Listen!$A$2:$C$44,2,FALSE))</f>
        <v>0</v>
      </c>
      <c r="L166" s="52">
        <f>IF(ISBLANK($B166),0,VLOOKUP($B166,Listen!$A$2:$C$44,3,FALSE))</f>
        <v>0</v>
      </c>
      <c r="M166" s="45">
        <f t="shared" si="275"/>
        <v>0</v>
      </c>
      <c r="N166" s="45">
        <f t="shared" si="310"/>
        <v>0</v>
      </c>
      <c r="O166" s="45">
        <f t="shared" si="311"/>
        <v>0</v>
      </c>
      <c r="P166" s="45">
        <f t="shared" ref="P166:Q181" si="344">O166</f>
        <v>0</v>
      </c>
      <c r="Q166" s="45">
        <f t="shared" si="344"/>
        <v>0</v>
      </c>
      <c r="R166" s="45">
        <f t="shared" si="277"/>
        <v>0</v>
      </c>
      <c r="S166" s="45">
        <f t="shared" si="278"/>
        <v>0</v>
      </c>
      <c r="T166" s="51">
        <f t="shared" si="279"/>
        <v>0</v>
      </c>
      <c r="U166" s="51">
        <f>IFERROR(IF(C166=A_Stammdaten!$B$9,$J166-$V166,HLOOKUP(A_Stammdaten!$B$9-1,$W$5:$AC$305,ROW(C166)-4,FALSE)-$V166),"")</f>
        <v>0</v>
      </c>
      <c r="V166" s="51">
        <f>HLOOKUP(A_Stammdaten!$B$9,$W$5:$AC$305,ROW(C166)-4,FALSE)</f>
        <v>0</v>
      </c>
      <c r="W166" s="51">
        <f t="shared" si="280"/>
        <v>0</v>
      </c>
      <c r="X166" s="51">
        <f t="shared" ref="X166:AC166" si="345">IFERROR(IF(OR($C166=0,$J166=0,N166-(X$5-$C166)=0),0,IF($C166&lt;X$5,W166-W166/(N166-(X$5-$C166)),IF($C166=X$5,$J166-$J166/N166,0))),"")</f>
        <v>0</v>
      </c>
      <c r="Y166" s="51">
        <f t="shared" si="345"/>
        <v>0</v>
      </c>
      <c r="Z166" s="51">
        <f t="shared" si="345"/>
        <v>0</v>
      </c>
      <c r="AA166" s="51">
        <f t="shared" si="345"/>
        <v>0</v>
      </c>
      <c r="AB166" s="51">
        <f t="shared" si="345"/>
        <v>0</v>
      </c>
      <c r="AC166" s="51">
        <f t="shared" si="345"/>
        <v>0</v>
      </c>
    </row>
    <row r="167" spans="1:29" s="13" customFormat="1" x14ac:dyDescent="0.25">
      <c r="A167" s="50"/>
      <c r="B167" s="40"/>
      <c r="C167" s="108"/>
      <c r="D167" s="42"/>
      <c r="E167" s="42"/>
      <c r="F167" s="42"/>
      <c r="G167" s="42"/>
      <c r="H167" s="42"/>
      <c r="I167" s="42"/>
      <c r="J167" s="53">
        <f t="shared" si="274"/>
        <v>0</v>
      </c>
      <c r="K167" s="52">
        <f>IF(ISBLANK($B167),0,VLOOKUP($B167,Listen!$A$2:$C$44,2,FALSE))</f>
        <v>0</v>
      </c>
      <c r="L167" s="52">
        <f>IF(ISBLANK($B167),0,VLOOKUP($B167,Listen!$A$2:$C$44,3,FALSE))</f>
        <v>0</v>
      </c>
      <c r="M167" s="45">
        <f t="shared" si="275"/>
        <v>0</v>
      </c>
      <c r="N167" s="45">
        <f t="shared" si="310"/>
        <v>0</v>
      </c>
      <c r="O167" s="45">
        <f t="shared" si="311"/>
        <v>0</v>
      </c>
      <c r="P167" s="45">
        <f t="shared" ref="P167" si="346">O167</f>
        <v>0</v>
      </c>
      <c r="Q167" s="45">
        <f t="shared" si="344"/>
        <v>0</v>
      </c>
      <c r="R167" s="45">
        <f t="shared" si="277"/>
        <v>0</v>
      </c>
      <c r="S167" s="45">
        <f t="shared" si="278"/>
        <v>0</v>
      </c>
      <c r="T167" s="51">
        <f t="shared" si="279"/>
        <v>0</v>
      </c>
      <c r="U167" s="51">
        <f>IFERROR(IF(C167=A_Stammdaten!$B$9,$J167-$V167,HLOOKUP(A_Stammdaten!$B$9-1,$W$5:$AC$305,ROW(C167)-4,FALSE)-$V167),"")</f>
        <v>0</v>
      </c>
      <c r="V167" s="51">
        <f>HLOOKUP(A_Stammdaten!$B$9,$W$5:$AC$305,ROW(C167)-4,FALSE)</f>
        <v>0</v>
      </c>
      <c r="W167" s="51">
        <f t="shared" si="280"/>
        <v>0</v>
      </c>
      <c r="X167" s="51">
        <f t="shared" ref="X167:AC167" si="347">IFERROR(IF(OR($C167=0,$J167=0,N167-(X$5-$C167)=0),0,IF($C167&lt;X$5,W167-W167/(N167-(X$5-$C167)),IF($C167=X$5,$J167-$J167/N167,0))),"")</f>
        <v>0</v>
      </c>
      <c r="Y167" s="51">
        <f t="shared" si="347"/>
        <v>0</v>
      </c>
      <c r="Z167" s="51">
        <f t="shared" si="347"/>
        <v>0</v>
      </c>
      <c r="AA167" s="51">
        <f t="shared" si="347"/>
        <v>0</v>
      </c>
      <c r="AB167" s="51">
        <f t="shared" si="347"/>
        <v>0</v>
      </c>
      <c r="AC167" s="51">
        <f t="shared" si="347"/>
        <v>0</v>
      </c>
    </row>
    <row r="168" spans="1:29" s="13" customFormat="1" x14ac:dyDescent="0.25">
      <c r="A168" s="50"/>
      <c r="B168" s="40"/>
      <c r="C168" s="108"/>
      <c r="D168" s="42"/>
      <c r="E168" s="42"/>
      <c r="F168" s="42"/>
      <c r="G168" s="42"/>
      <c r="H168" s="42"/>
      <c r="I168" s="42"/>
      <c r="J168" s="53">
        <f t="shared" si="274"/>
        <v>0</v>
      </c>
      <c r="K168" s="52">
        <f>IF(ISBLANK($B168),0,VLOOKUP($B168,Listen!$A$2:$C$44,2,FALSE))</f>
        <v>0</v>
      </c>
      <c r="L168" s="52">
        <f>IF(ISBLANK($B168),0,VLOOKUP($B168,Listen!$A$2:$C$44,3,FALSE))</f>
        <v>0</v>
      </c>
      <c r="M168" s="45">
        <f t="shared" si="275"/>
        <v>0</v>
      </c>
      <c r="N168" s="45">
        <f t="shared" si="310"/>
        <v>0</v>
      </c>
      <c r="O168" s="45">
        <f t="shared" si="311"/>
        <v>0</v>
      </c>
      <c r="P168" s="45">
        <f t="shared" ref="P168" si="348">O168</f>
        <v>0</v>
      </c>
      <c r="Q168" s="45">
        <f t="shared" si="344"/>
        <v>0</v>
      </c>
      <c r="R168" s="45">
        <f t="shared" si="277"/>
        <v>0</v>
      </c>
      <c r="S168" s="45">
        <f t="shared" si="278"/>
        <v>0</v>
      </c>
      <c r="T168" s="51">
        <f t="shared" si="279"/>
        <v>0</v>
      </c>
      <c r="U168" s="51">
        <f>IFERROR(IF(C168=A_Stammdaten!$B$9,$J168-$V168,HLOOKUP(A_Stammdaten!$B$9-1,$W$5:$AC$305,ROW(C168)-4,FALSE)-$V168),"")</f>
        <v>0</v>
      </c>
      <c r="V168" s="51">
        <f>HLOOKUP(A_Stammdaten!$B$9,$W$5:$AC$305,ROW(C168)-4,FALSE)</f>
        <v>0</v>
      </c>
      <c r="W168" s="51">
        <f t="shared" si="280"/>
        <v>0</v>
      </c>
      <c r="X168" s="51">
        <f t="shared" ref="X168:AC168" si="349">IFERROR(IF(OR($C168=0,$J168=0,N168-(X$5-$C168)=0),0,IF($C168&lt;X$5,W168-W168/(N168-(X$5-$C168)),IF($C168=X$5,$J168-$J168/N168,0))),"")</f>
        <v>0</v>
      </c>
      <c r="Y168" s="51">
        <f t="shared" si="349"/>
        <v>0</v>
      </c>
      <c r="Z168" s="51">
        <f t="shared" si="349"/>
        <v>0</v>
      </c>
      <c r="AA168" s="51">
        <f t="shared" si="349"/>
        <v>0</v>
      </c>
      <c r="AB168" s="51">
        <f t="shared" si="349"/>
        <v>0</v>
      </c>
      <c r="AC168" s="51">
        <f t="shared" si="349"/>
        <v>0</v>
      </c>
    </row>
    <row r="169" spans="1:29" s="13" customFormat="1" x14ac:dyDescent="0.25">
      <c r="A169" s="50"/>
      <c r="B169" s="40"/>
      <c r="C169" s="108"/>
      <c r="D169" s="42"/>
      <c r="E169" s="42"/>
      <c r="F169" s="42"/>
      <c r="G169" s="42"/>
      <c r="H169" s="42"/>
      <c r="I169" s="42"/>
      <c r="J169" s="53">
        <f t="shared" si="274"/>
        <v>0</v>
      </c>
      <c r="K169" s="52">
        <f>IF(ISBLANK($B169),0,VLOOKUP($B169,Listen!$A$2:$C$44,2,FALSE))</f>
        <v>0</v>
      </c>
      <c r="L169" s="52">
        <f>IF(ISBLANK($B169),0,VLOOKUP($B169,Listen!$A$2:$C$44,3,FALSE))</f>
        <v>0</v>
      </c>
      <c r="M169" s="45">
        <f t="shared" si="275"/>
        <v>0</v>
      </c>
      <c r="N169" s="45">
        <f t="shared" si="310"/>
        <v>0</v>
      </c>
      <c r="O169" s="45">
        <f t="shared" si="311"/>
        <v>0</v>
      </c>
      <c r="P169" s="45">
        <f t="shared" ref="P169" si="350">O169</f>
        <v>0</v>
      </c>
      <c r="Q169" s="45">
        <f t="shared" si="344"/>
        <v>0</v>
      </c>
      <c r="R169" s="45">
        <f t="shared" si="277"/>
        <v>0</v>
      </c>
      <c r="S169" s="45">
        <f t="shared" si="278"/>
        <v>0</v>
      </c>
      <c r="T169" s="51">
        <f t="shared" si="279"/>
        <v>0</v>
      </c>
      <c r="U169" s="51">
        <f>IFERROR(IF(C169=A_Stammdaten!$B$9,$J169-$V169,HLOOKUP(A_Stammdaten!$B$9-1,$W$5:$AC$305,ROW(C169)-4,FALSE)-$V169),"")</f>
        <v>0</v>
      </c>
      <c r="V169" s="51">
        <f>HLOOKUP(A_Stammdaten!$B$9,$W$5:$AC$305,ROW(C169)-4,FALSE)</f>
        <v>0</v>
      </c>
      <c r="W169" s="51">
        <f t="shared" si="280"/>
        <v>0</v>
      </c>
      <c r="X169" s="51">
        <f t="shared" ref="X169:AC169" si="351">IFERROR(IF(OR($C169=0,$J169=0,N169-(X$5-$C169)=0),0,IF($C169&lt;X$5,W169-W169/(N169-(X$5-$C169)),IF($C169=X$5,$J169-$J169/N169,0))),"")</f>
        <v>0</v>
      </c>
      <c r="Y169" s="51">
        <f t="shared" si="351"/>
        <v>0</v>
      </c>
      <c r="Z169" s="51">
        <f t="shared" si="351"/>
        <v>0</v>
      </c>
      <c r="AA169" s="51">
        <f t="shared" si="351"/>
        <v>0</v>
      </c>
      <c r="AB169" s="51">
        <f t="shared" si="351"/>
        <v>0</v>
      </c>
      <c r="AC169" s="51">
        <f t="shared" si="351"/>
        <v>0</v>
      </c>
    </row>
    <row r="170" spans="1:29" s="13" customFormat="1" x14ac:dyDescent="0.25">
      <c r="A170" s="50"/>
      <c r="B170" s="40"/>
      <c r="C170" s="108"/>
      <c r="D170" s="42"/>
      <c r="E170" s="42"/>
      <c r="F170" s="42"/>
      <c r="G170" s="42"/>
      <c r="H170" s="42"/>
      <c r="I170" s="42"/>
      <c r="J170" s="53">
        <f t="shared" si="274"/>
        <v>0</v>
      </c>
      <c r="K170" s="52">
        <f>IF(ISBLANK($B170),0,VLOOKUP($B170,Listen!$A$2:$C$44,2,FALSE))</f>
        <v>0</v>
      </c>
      <c r="L170" s="52">
        <f>IF(ISBLANK($B170),0,VLOOKUP($B170,Listen!$A$2:$C$44,3,FALSE))</f>
        <v>0</v>
      </c>
      <c r="M170" s="45">
        <f t="shared" si="275"/>
        <v>0</v>
      </c>
      <c r="N170" s="45">
        <f t="shared" si="310"/>
        <v>0</v>
      </c>
      <c r="O170" s="45">
        <f t="shared" si="311"/>
        <v>0</v>
      </c>
      <c r="P170" s="45">
        <f t="shared" ref="P170" si="352">O170</f>
        <v>0</v>
      </c>
      <c r="Q170" s="45">
        <f t="shared" si="344"/>
        <v>0</v>
      </c>
      <c r="R170" s="45">
        <f t="shared" si="277"/>
        <v>0</v>
      </c>
      <c r="S170" s="45">
        <f t="shared" si="278"/>
        <v>0</v>
      </c>
      <c r="T170" s="51">
        <f t="shared" si="279"/>
        <v>0</v>
      </c>
      <c r="U170" s="51">
        <f>IFERROR(IF(C170=A_Stammdaten!$B$9,$J170-$V170,HLOOKUP(A_Stammdaten!$B$9-1,$W$5:$AC$305,ROW(C170)-4,FALSE)-$V170),"")</f>
        <v>0</v>
      </c>
      <c r="V170" s="51">
        <f>HLOOKUP(A_Stammdaten!$B$9,$W$5:$AC$305,ROW(C170)-4,FALSE)</f>
        <v>0</v>
      </c>
      <c r="W170" s="51">
        <f t="shared" si="280"/>
        <v>0</v>
      </c>
      <c r="X170" s="51">
        <f t="shared" ref="X170:AC170" si="353">IFERROR(IF(OR($C170=0,$J170=0,N170-(X$5-$C170)=0),0,IF($C170&lt;X$5,W170-W170/(N170-(X$5-$C170)),IF($C170=X$5,$J170-$J170/N170,0))),"")</f>
        <v>0</v>
      </c>
      <c r="Y170" s="51">
        <f t="shared" si="353"/>
        <v>0</v>
      </c>
      <c r="Z170" s="51">
        <f t="shared" si="353"/>
        <v>0</v>
      </c>
      <c r="AA170" s="51">
        <f t="shared" si="353"/>
        <v>0</v>
      </c>
      <c r="AB170" s="51">
        <f t="shared" si="353"/>
        <v>0</v>
      </c>
      <c r="AC170" s="51">
        <f t="shared" si="353"/>
        <v>0</v>
      </c>
    </row>
    <row r="171" spans="1:29" s="13" customFormat="1" x14ac:dyDescent="0.25">
      <c r="A171" s="50"/>
      <c r="B171" s="40"/>
      <c r="C171" s="108"/>
      <c r="D171" s="42"/>
      <c r="E171" s="42"/>
      <c r="F171" s="42"/>
      <c r="G171" s="42"/>
      <c r="H171" s="42"/>
      <c r="I171" s="42"/>
      <c r="J171" s="53">
        <f t="shared" si="274"/>
        <v>0</v>
      </c>
      <c r="K171" s="52">
        <f>IF(ISBLANK($B171),0,VLOOKUP($B171,Listen!$A$2:$C$44,2,FALSE))</f>
        <v>0</v>
      </c>
      <c r="L171" s="52">
        <f>IF(ISBLANK($B171),0,VLOOKUP($B171,Listen!$A$2:$C$44,3,FALSE))</f>
        <v>0</v>
      </c>
      <c r="M171" s="45">
        <f t="shared" si="275"/>
        <v>0</v>
      </c>
      <c r="N171" s="45">
        <f t="shared" si="310"/>
        <v>0</v>
      </c>
      <c r="O171" s="45">
        <f t="shared" si="311"/>
        <v>0</v>
      </c>
      <c r="P171" s="45">
        <f t="shared" ref="P171" si="354">O171</f>
        <v>0</v>
      </c>
      <c r="Q171" s="45">
        <f t="shared" si="344"/>
        <v>0</v>
      </c>
      <c r="R171" s="45">
        <f t="shared" si="277"/>
        <v>0</v>
      </c>
      <c r="S171" s="45">
        <f t="shared" si="278"/>
        <v>0</v>
      </c>
      <c r="T171" s="51">
        <f t="shared" si="279"/>
        <v>0</v>
      </c>
      <c r="U171" s="51">
        <f>IFERROR(IF(C171=A_Stammdaten!$B$9,$J171-$V171,HLOOKUP(A_Stammdaten!$B$9-1,$W$5:$AC$305,ROW(C171)-4,FALSE)-$V171),"")</f>
        <v>0</v>
      </c>
      <c r="V171" s="51">
        <f>HLOOKUP(A_Stammdaten!$B$9,$W$5:$AC$305,ROW(C171)-4,FALSE)</f>
        <v>0</v>
      </c>
      <c r="W171" s="51">
        <f t="shared" si="280"/>
        <v>0</v>
      </c>
      <c r="X171" s="51">
        <f t="shared" ref="X171:AC171" si="355">IFERROR(IF(OR($C171=0,$J171=0,N171-(X$5-$C171)=0),0,IF($C171&lt;X$5,W171-W171/(N171-(X$5-$C171)),IF($C171=X$5,$J171-$J171/N171,0))),"")</f>
        <v>0</v>
      </c>
      <c r="Y171" s="51">
        <f t="shared" si="355"/>
        <v>0</v>
      </c>
      <c r="Z171" s="51">
        <f t="shared" si="355"/>
        <v>0</v>
      </c>
      <c r="AA171" s="51">
        <f t="shared" si="355"/>
        <v>0</v>
      </c>
      <c r="AB171" s="51">
        <f t="shared" si="355"/>
        <v>0</v>
      </c>
      <c r="AC171" s="51">
        <f t="shared" si="355"/>
        <v>0</v>
      </c>
    </row>
    <row r="172" spans="1:29" s="13" customFormat="1" x14ac:dyDescent="0.25">
      <c r="A172" s="50"/>
      <c r="B172" s="40"/>
      <c r="C172" s="108"/>
      <c r="D172" s="42"/>
      <c r="E172" s="42"/>
      <c r="F172" s="42"/>
      <c r="G172" s="42"/>
      <c r="H172" s="42"/>
      <c r="I172" s="42"/>
      <c r="J172" s="53">
        <f t="shared" si="274"/>
        <v>0</v>
      </c>
      <c r="K172" s="52">
        <f>IF(ISBLANK($B172),0,VLOOKUP($B172,Listen!$A$2:$C$44,2,FALSE))</f>
        <v>0</v>
      </c>
      <c r="L172" s="52">
        <f>IF(ISBLANK($B172),0,VLOOKUP($B172,Listen!$A$2:$C$44,3,FALSE))</f>
        <v>0</v>
      </c>
      <c r="M172" s="45">
        <f t="shared" si="275"/>
        <v>0</v>
      </c>
      <c r="N172" s="45">
        <f t="shared" si="310"/>
        <v>0</v>
      </c>
      <c r="O172" s="45">
        <f t="shared" si="311"/>
        <v>0</v>
      </c>
      <c r="P172" s="45">
        <f t="shared" ref="P172" si="356">O172</f>
        <v>0</v>
      </c>
      <c r="Q172" s="45">
        <f t="shared" si="344"/>
        <v>0</v>
      </c>
      <c r="R172" s="45">
        <f t="shared" si="277"/>
        <v>0</v>
      </c>
      <c r="S172" s="45">
        <f t="shared" si="278"/>
        <v>0</v>
      </c>
      <c r="T172" s="51">
        <f t="shared" si="279"/>
        <v>0</v>
      </c>
      <c r="U172" s="51">
        <f>IFERROR(IF(C172=A_Stammdaten!$B$9,$J172-$V172,HLOOKUP(A_Stammdaten!$B$9-1,$W$5:$AC$305,ROW(C172)-4,FALSE)-$V172),"")</f>
        <v>0</v>
      </c>
      <c r="V172" s="51">
        <f>HLOOKUP(A_Stammdaten!$B$9,$W$5:$AC$305,ROW(C172)-4,FALSE)</f>
        <v>0</v>
      </c>
      <c r="W172" s="51">
        <f t="shared" si="280"/>
        <v>0</v>
      </c>
      <c r="X172" s="51">
        <f t="shared" ref="X172:AC172" si="357">IFERROR(IF(OR($C172=0,$J172=0,N172-(X$5-$C172)=0),0,IF($C172&lt;X$5,W172-W172/(N172-(X$5-$C172)),IF($C172=X$5,$J172-$J172/N172,0))),"")</f>
        <v>0</v>
      </c>
      <c r="Y172" s="51">
        <f t="shared" si="357"/>
        <v>0</v>
      </c>
      <c r="Z172" s="51">
        <f t="shared" si="357"/>
        <v>0</v>
      </c>
      <c r="AA172" s="51">
        <f t="shared" si="357"/>
        <v>0</v>
      </c>
      <c r="AB172" s="51">
        <f t="shared" si="357"/>
        <v>0</v>
      </c>
      <c r="AC172" s="51">
        <f t="shared" si="357"/>
        <v>0</v>
      </c>
    </row>
    <row r="173" spans="1:29" s="13" customFormat="1" x14ac:dyDescent="0.25">
      <c r="A173" s="50"/>
      <c r="B173" s="40"/>
      <c r="C173" s="108"/>
      <c r="D173" s="42"/>
      <c r="E173" s="42"/>
      <c r="F173" s="42"/>
      <c r="G173" s="42"/>
      <c r="H173" s="42"/>
      <c r="I173" s="42"/>
      <c r="J173" s="53">
        <f t="shared" si="274"/>
        <v>0</v>
      </c>
      <c r="K173" s="52">
        <f>IF(ISBLANK($B173),0,VLOOKUP($B173,Listen!$A$2:$C$44,2,FALSE))</f>
        <v>0</v>
      </c>
      <c r="L173" s="52">
        <f>IF(ISBLANK($B173),0,VLOOKUP($B173,Listen!$A$2:$C$44,3,FALSE))</f>
        <v>0</v>
      </c>
      <c r="M173" s="45">
        <f t="shared" si="275"/>
        <v>0</v>
      </c>
      <c r="N173" s="45">
        <f t="shared" si="310"/>
        <v>0</v>
      </c>
      <c r="O173" s="45">
        <f t="shared" si="311"/>
        <v>0</v>
      </c>
      <c r="P173" s="45">
        <f t="shared" ref="P173" si="358">O173</f>
        <v>0</v>
      </c>
      <c r="Q173" s="45">
        <f t="shared" si="344"/>
        <v>0</v>
      </c>
      <c r="R173" s="45">
        <f t="shared" si="277"/>
        <v>0</v>
      </c>
      <c r="S173" s="45">
        <f t="shared" si="278"/>
        <v>0</v>
      </c>
      <c r="T173" s="51">
        <f t="shared" si="279"/>
        <v>0</v>
      </c>
      <c r="U173" s="51">
        <f>IFERROR(IF(C173=A_Stammdaten!$B$9,$J173-$V173,HLOOKUP(A_Stammdaten!$B$9-1,$W$5:$AC$305,ROW(C173)-4,FALSE)-$V173),"")</f>
        <v>0</v>
      </c>
      <c r="V173" s="51">
        <f>HLOOKUP(A_Stammdaten!$B$9,$W$5:$AC$305,ROW(C173)-4,FALSE)</f>
        <v>0</v>
      </c>
      <c r="W173" s="51">
        <f t="shared" si="280"/>
        <v>0</v>
      </c>
      <c r="X173" s="51">
        <f t="shared" ref="X173:AC173" si="359">IFERROR(IF(OR($C173=0,$J173=0,N173-(X$5-$C173)=0),0,IF($C173&lt;X$5,W173-W173/(N173-(X$5-$C173)),IF($C173=X$5,$J173-$J173/N173,0))),"")</f>
        <v>0</v>
      </c>
      <c r="Y173" s="51">
        <f t="shared" si="359"/>
        <v>0</v>
      </c>
      <c r="Z173" s="51">
        <f t="shared" si="359"/>
        <v>0</v>
      </c>
      <c r="AA173" s="51">
        <f t="shared" si="359"/>
        <v>0</v>
      </c>
      <c r="AB173" s="51">
        <f t="shared" si="359"/>
        <v>0</v>
      </c>
      <c r="AC173" s="51">
        <f t="shared" si="359"/>
        <v>0</v>
      </c>
    </row>
    <row r="174" spans="1:29" s="13" customFormat="1" x14ac:dyDescent="0.25">
      <c r="A174" s="50"/>
      <c r="B174" s="40"/>
      <c r="C174" s="108"/>
      <c r="D174" s="42"/>
      <c r="E174" s="42"/>
      <c r="F174" s="42"/>
      <c r="G174" s="42"/>
      <c r="H174" s="42"/>
      <c r="I174" s="42"/>
      <c r="J174" s="53">
        <f t="shared" si="274"/>
        <v>0</v>
      </c>
      <c r="K174" s="52">
        <f>IF(ISBLANK($B174),0,VLOOKUP($B174,Listen!$A$2:$C$44,2,FALSE))</f>
        <v>0</v>
      </c>
      <c r="L174" s="52">
        <f>IF(ISBLANK($B174),0,VLOOKUP($B174,Listen!$A$2:$C$44,3,FALSE))</f>
        <v>0</v>
      </c>
      <c r="M174" s="45">
        <f t="shared" si="275"/>
        <v>0</v>
      </c>
      <c r="N174" s="45">
        <f t="shared" si="310"/>
        <v>0</v>
      </c>
      <c r="O174" s="45">
        <f t="shared" si="311"/>
        <v>0</v>
      </c>
      <c r="P174" s="45">
        <f t="shared" ref="P174" si="360">O174</f>
        <v>0</v>
      </c>
      <c r="Q174" s="45">
        <f t="shared" si="344"/>
        <v>0</v>
      </c>
      <c r="R174" s="45">
        <f t="shared" si="277"/>
        <v>0</v>
      </c>
      <c r="S174" s="45">
        <f t="shared" si="278"/>
        <v>0</v>
      </c>
      <c r="T174" s="51">
        <f t="shared" si="279"/>
        <v>0</v>
      </c>
      <c r="U174" s="51">
        <f>IFERROR(IF(C174=A_Stammdaten!$B$9,$J174-$V174,HLOOKUP(A_Stammdaten!$B$9-1,$W$5:$AC$305,ROW(C174)-4,FALSE)-$V174),"")</f>
        <v>0</v>
      </c>
      <c r="V174" s="51">
        <f>HLOOKUP(A_Stammdaten!$B$9,$W$5:$AC$305,ROW(C174)-4,FALSE)</f>
        <v>0</v>
      </c>
      <c r="W174" s="51">
        <f t="shared" si="280"/>
        <v>0</v>
      </c>
      <c r="X174" s="51">
        <f t="shared" ref="X174:AC174" si="361">IFERROR(IF(OR($C174=0,$J174=0,N174-(X$5-$C174)=0),0,IF($C174&lt;X$5,W174-W174/(N174-(X$5-$C174)),IF($C174=X$5,$J174-$J174/N174,0))),"")</f>
        <v>0</v>
      </c>
      <c r="Y174" s="51">
        <f t="shared" si="361"/>
        <v>0</v>
      </c>
      <c r="Z174" s="51">
        <f t="shared" si="361"/>
        <v>0</v>
      </c>
      <c r="AA174" s="51">
        <f t="shared" si="361"/>
        <v>0</v>
      </c>
      <c r="AB174" s="51">
        <f t="shared" si="361"/>
        <v>0</v>
      </c>
      <c r="AC174" s="51">
        <f t="shared" si="361"/>
        <v>0</v>
      </c>
    </row>
    <row r="175" spans="1:29" s="13" customFormat="1" x14ac:dyDescent="0.25">
      <c r="A175" s="50"/>
      <c r="B175" s="40"/>
      <c r="C175" s="108"/>
      <c r="D175" s="42"/>
      <c r="E175" s="42"/>
      <c r="F175" s="42"/>
      <c r="G175" s="42"/>
      <c r="H175" s="42"/>
      <c r="I175" s="42"/>
      <c r="J175" s="53">
        <f t="shared" si="274"/>
        <v>0</v>
      </c>
      <c r="K175" s="52">
        <f>IF(ISBLANK($B175),0,VLOOKUP($B175,Listen!$A$2:$C$44,2,FALSE))</f>
        <v>0</v>
      </c>
      <c r="L175" s="52">
        <f>IF(ISBLANK($B175),0,VLOOKUP($B175,Listen!$A$2:$C$44,3,FALSE))</f>
        <v>0</v>
      </c>
      <c r="M175" s="45">
        <f t="shared" si="275"/>
        <v>0</v>
      </c>
      <c r="N175" s="45">
        <f t="shared" si="310"/>
        <v>0</v>
      </c>
      <c r="O175" s="45">
        <f t="shared" si="311"/>
        <v>0</v>
      </c>
      <c r="P175" s="45">
        <f t="shared" ref="P175" si="362">O175</f>
        <v>0</v>
      </c>
      <c r="Q175" s="45">
        <f t="shared" si="344"/>
        <v>0</v>
      </c>
      <c r="R175" s="45">
        <f t="shared" si="277"/>
        <v>0</v>
      </c>
      <c r="S175" s="45">
        <f t="shared" si="278"/>
        <v>0</v>
      </c>
      <c r="T175" s="51">
        <f t="shared" si="279"/>
        <v>0</v>
      </c>
      <c r="U175" s="51">
        <f>IFERROR(IF(C175=A_Stammdaten!$B$9,$J175-$V175,HLOOKUP(A_Stammdaten!$B$9-1,$W$5:$AC$305,ROW(C175)-4,FALSE)-$V175),"")</f>
        <v>0</v>
      </c>
      <c r="V175" s="51">
        <f>HLOOKUP(A_Stammdaten!$B$9,$W$5:$AC$305,ROW(C175)-4,FALSE)</f>
        <v>0</v>
      </c>
      <c r="W175" s="51">
        <f t="shared" si="280"/>
        <v>0</v>
      </c>
      <c r="X175" s="51">
        <f t="shared" ref="X175:AC175" si="363">IFERROR(IF(OR($C175=0,$J175=0,N175-(X$5-$C175)=0),0,IF($C175&lt;X$5,W175-W175/(N175-(X$5-$C175)),IF($C175=X$5,$J175-$J175/N175,0))),"")</f>
        <v>0</v>
      </c>
      <c r="Y175" s="51">
        <f t="shared" si="363"/>
        <v>0</v>
      </c>
      <c r="Z175" s="51">
        <f t="shared" si="363"/>
        <v>0</v>
      </c>
      <c r="AA175" s="51">
        <f t="shared" si="363"/>
        <v>0</v>
      </c>
      <c r="AB175" s="51">
        <f t="shared" si="363"/>
        <v>0</v>
      </c>
      <c r="AC175" s="51">
        <f t="shared" si="363"/>
        <v>0</v>
      </c>
    </row>
    <row r="176" spans="1:29" s="13" customFormat="1" x14ac:dyDescent="0.25">
      <c r="A176" s="50"/>
      <c r="B176" s="40"/>
      <c r="C176" s="108"/>
      <c r="D176" s="42"/>
      <c r="E176" s="42"/>
      <c r="F176" s="42"/>
      <c r="G176" s="42"/>
      <c r="H176" s="42"/>
      <c r="I176" s="42"/>
      <c r="J176" s="53">
        <f t="shared" si="274"/>
        <v>0</v>
      </c>
      <c r="K176" s="52">
        <f>IF(ISBLANK($B176),0,VLOOKUP($B176,Listen!$A$2:$C$44,2,FALSE))</f>
        <v>0</v>
      </c>
      <c r="L176" s="52">
        <f>IF(ISBLANK($B176),0,VLOOKUP($B176,Listen!$A$2:$C$44,3,FALSE))</f>
        <v>0</v>
      </c>
      <c r="M176" s="45">
        <f t="shared" si="275"/>
        <v>0</v>
      </c>
      <c r="N176" s="45">
        <f t="shared" si="310"/>
        <v>0</v>
      </c>
      <c r="O176" s="45">
        <f t="shared" si="311"/>
        <v>0</v>
      </c>
      <c r="P176" s="45">
        <f t="shared" ref="P176" si="364">O176</f>
        <v>0</v>
      </c>
      <c r="Q176" s="45">
        <f t="shared" si="344"/>
        <v>0</v>
      </c>
      <c r="R176" s="45">
        <f t="shared" si="277"/>
        <v>0</v>
      </c>
      <c r="S176" s="45">
        <f t="shared" si="278"/>
        <v>0</v>
      </c>
      <c r="T176" s="51">
        <f t="shared" si="279"/>
        <v>0</v>
      </c>
      <c r="U176" s="51">
        <f>IFERROR(IF(C176=A_Stammdaten!$B$9,$J176-$V176,HLOOKUP(A_Stammdaten!$B$9-1,$W$5:$AC$305,ROW(C176)-4,FALSE)-$V176),"")</f>
        <v>0</v>
      </c>
      <c r="V176" s="51">
        <f>HLOOKUP(A_Stammdaten!$B$9,$W$5:$AC$305,ROW(C176)-4,FALSE)</f>
        <v>0</v>
      </c>
      <c r="W176" s="51">
        <f t="shared" si="280"/>
        <v>0</v>
      </c>
      <c r="X176" s="51">
        <f t="shared" ref="X176:AC176" si="365">IFERROR(IF(OR($C176=0,$J176=0,N176-(X$5-$C176)=0),0,IF($C176&lt;X$5,W176-W176/(N176-(X$5-$C176)),IF($C176=X$5,$J176-$J176/N176,0))),"")</f>
        <v>0</v>
      </c>
      <c r="Y176" s="51">
        <f t="shared" si="365"/>
        <v>0</v>
      </c>
      <c r="Z176" s="51">
        <f t="shared" si="365"/>
        <v>0</v>
      </c>
      <c r="AA176" s="51">
        <f t="shared" si="365"/>
        <v>0</v>
      </c>
      <c r="AB176" s="51">
        <f t="shared" si="365"/>
        <v>0</v>
      </c>
      <c r="AC176" s="51">
        <f t="shared" si="365"/>
        <v>0</v>
      </c>
    </row>
    <row r="177" spans="1:29" s="13" customFormat="1" x14ac:dyDescent="0.25">
      <c r="A177" s="50"/>
      <c r="B177" s="40"/>
      <c r="C177" s="108"/>
      <c r="D177" s="42"/>
      <c r="E177" s="42"/>
      <c r="F177" s="42"/>
      <c r="G177" s="42"/>
      <c r="H177" s="42"/>
      <c r="I177" s="42"/>
      <c r="J177" s="53">
        <f t="shared" si="274"/>
        <v>0</v>
      </c>
      <c r="K177" s="52">
        <f>IF(ISBLANK($B177),0,VLOOKUP($B177,Listen!$A$2:$C$44,2,FALSE))</f>
        <v>0</v>
      </c>
      <c r="L177" s="52">
        <f>IF(ISBLANK($B177),0,VLOOKUP($B177,Listen!$A$2:$C$44,3,FALSE))</f>
        <v>0</v>
      </c>
      <c r="M177" s="45">
        <f t="shared" si="275"/>
        <v>0</v>
      </c>
      <c r="N177" s="45">
        <f t="shared" si="310"/>
        <v>0</v>
      </c>
      <c r="O177" s="45">
        <f t="shared" si="311"/>
        <v>0</v>
      </c>
      <c r="P177" s="45">
        <f t="shared" ref="P177" si="366">O177</f>
        <v>0</v>
      </c>
      <c r="Q177" s="45">
        <f t="shared" si="344"/>
        <v>0</v>
      </c>
      <c r="R177" s="45">
        <f t="shared" si="277"/>
        <v>0</v>
      </c>
      <c r="S177" s="45">
        <f t="shared" si="278"/>
        <v>0</v>
      </c>
      <c r="T177" s="51">
        <f t="shared" si="279"/>
        <v>0</v>
      </c>
      <c r="U177" s="51">
        <f>IFERROR(IF(C177=A_Stammdaten!$B$9,$J177-$V177,HLOOKUP(A_Stammdaten!$B$9-1,$W$5:$AC$305,ROW(C177)-4,FALSE)-$V177),"")</f>
        <v>0</v>
      </c>
      <c r="V177" s="51">
        <f>HLOOKUP(A_Stammdaten!$B$9,$W$5:$AC$305,ROW(C177)-4,FALSE)</f>
        <v>0</v>
      </c>
      <c r="W177" s="51">
        <f t="shared" si="280"/>
        <v>0</v>
      </c>
      <c r="X177" s="51">
        <f t="shared" ref="X177:AC177" si="367">IFERROR(IF(OR($C177=0,$J177=0,N177-(X$5-$C177)=0),0,IF($C177&lt;X$5,W177-W177/(N177-(X$5-$C177)),IF($C177=X$5,$J177-$J177/N177,0))),"")</f>
        <v>0</v>
      </c>
      <c r="Y177" s="51">
        <f t="shared" si="367"/>
        <v>0</v>
      </c>
      <c r="Z177" s="51">
        <f t="shared" si="367"/>
        <v>0</v>
      </c>
      <c r="AA177" s="51">
        <f t="shared" si="367"/>
        <v>0</v>
      </c>
      <c r="AB177" s="51">
        <f t="shared" si="367"/>
        <v>0</v>
      </c>
      <c r="AC177" s="51">
        <f t="shared" si="367"/>
        <v>0</v>
      </c>
    </row>
    <row r="178" spans="1:29" s="13" customFormat="1" x14ac:dyDescent="0.25">
      <c r="A178" s="50"/>
      <c r="B178" s="40"/>
      <c r="C178" s="108"/>
      <c r="D178" s="42"/>
      <c r="E178" s="42"/>
      <c r="F178" s="42"/>
      <c r="G178" s="42"/>
      <c r="H178" s="42"/>
      <c r="I178" s="42"/>
      <c r="J178" s="53">
        <f t="shared" si="274"/>
        <v>0</v>
      </c>
      <c r="K178" s="52">
        <f>IF(ISBLANK($B178),0,VLOOKUP($B178,Listen!$A$2:$C$44,2,FALSE))</f>
        <v>0</v>
      </c>
      <c r="L178" s="52">
        <f>IF(ISBLANK($B178),0,VLOOKUP($B178,Listen!$A$2:$C$44,3,FALSE))</f>
        <v>0</v>
      </c>
      <c r="M178" s="45">
        <f t="shared" si="275"/>
        <v>0</v>
      </c>
      <c r="N178" s="45">
        <f t="shared" si="310"/>
        <v>0</v>
      </c>
      <c r="O178" s="45">
        <f t="shared" si="311"/>
        <v>0</v>
      </c>
      <c r="P178" s="45">
        <f t="shared" ref="P178" si="368">O178</f>
        <v>0</v>
      </c>
      <c r="Q178" s="45">
        <f t="shared" si="344"/>
        <v>0</v>
      </c>
      <c r="R178" s="45">
        <f t="shared" si="277"/>
        <v>0</v>
      </c>
      <c r="S178" s="45">
        <f t="shared" si="278"/>
        <v>0</v>
      </c>
      <c r="T178" s="51">
        <f t="shared" si="279"/>
        <v>0</v>
      </c>
      <c r="U178" s="51">
        <f>IFERROR(IF(C178=A_Stammdaten!$B$9,$J178-$V178,HLOOKUP(A_Stammdaten!$B$9-1,$W$5:$AC$305,ROW(C178)-4,FALSE)-$V178),"")</f>
        <v>0</v>
      </c>
      <c r="V178" s="51">
        <f>HLOOKUP(A_Stammdaten!$B$9,$W$5:$AC$305,ROW(C178)-4,FALSE)</f>
        <v>0</v>
      </c>
      <c r="W178" s="51">
        <f t="shared" si="280"/>
        <v>0</v>
      </c>
      <c r="X178" s="51">
        <f t="shared" ref="X178:AC178" si="369">IFERROR(IF(OR($C178=0,$J178=0,N178-(X$5-$C178)=0),0,IF($C178&lt;X$5,W178-W178/(N178-(X$5-$C178)),IF($C178=X$5,$J178-$J178/N178,0))),"")</f>
        <v>0</v>
      </c>
      <c r="Y178" s="51">
        <f t="shared" si="369"/>
        <v>0</v>
      </c>
      <c r="Z178" s="51">
        <f t="shared" si="369"/>
        <v>0</v>
      </c>
      <c r="AA178" s="51">
        <f t="shared" si="369"/>
        <v>0</v>
      </c>
      <c r="AB178" s="51">
        <f t="shared" si="369"/>
        <v>0</v>
      </c>
      <c r="AC178" s="51">
        <f t="shared" si="369"/>
        <v>0</v>
      </c>
    </row>
    <row r="179" spans="1:29" s="13" customFormat="1" x14ac:dyDescent="0.25">
      <c r="A179" s="50"/>
      <c r="B179" s="40"/>
      <c r="C179" s="108"/>
      <c r="D179" s="42"/>
      <c r="E179" s="42"/>
      <c r="F179" s="42"/>
      <c r="G179" s="42"/>
      <c r="H179" s="42"/>
      <c r="I179" s="42"/>
      <c r="J179" s="53">
        <f t="shared" si="274"/>
        <v>0</v>
      </c>
      <c r="K179" s="52">
        <f>IF(ISBLANK($B179),0,VLOOKUP($B179,Listen!$A$2:$C$44,2,FALSE))</f>
        <v>0</v>
      </c>
      <c r="L179" s="52">
        <f>IF(ISBLANK($B179),0,VLOOKUP($B179,Listen!$A$2:$C$44,3,FALSE))</f>
        <v>0</v>
      </c>
      <c r="M179" s="45">
        <f t="shared" si="275"/>
        <v>0</v>
      </c>
      <c r="N179" s="45">
        <f t="shared" si="310"/>
        <v>0</v>
      </c>
      <c r="O179" s="45">
        <f t="shared" si="311"/>
        <v>0</v>
      </c>
      <c r="P179" s="45">
        <f t="shared" ref="P179" si="370">O179</f>
        <v>0</v>
      </c>
      <c r="Q179" s="45">
        <f t="shared" si="344"/>
        <v>0</v>
      </c>
      <c r="R179" s="45">
        <f t="shared" si="277"/>
        <v>0</v>
      </c>
      <c r="S179" s="45">
        <f t="shared" si="278"/>
        <v>0</v>
      </c>
      <c r="T179" s="51">
        <f t="shared" si="279"/>
        <v>0</v>
      </c>
      <c r="U179" s="51">
        <f>IFERROR(IF(C179=A_Stammdaten!$B$9,$J179-$V179,HLOOKUP(A_Stammdaten!$B$9-1,$W$5:$AC$305,ROW(C179)-4,FALSE)-$V179),"")</f>
        <v>0</v>
      </c>
      <c r="V179" s="51">
        <f>HLOOKUP(A_Stammdaten!$B$9,$W$5:$AC$305,ROW(C179)-4,FALSE)</f>
        <v>0</v>
      </c>
      <c r="W179" s="51">
        <f t="shared" si="280"/>
        <v>0</v>
      </c>
      <c r="X179" s="51">
        <f t="shared" ref="X179:AC179" si="371">IFERROR(IF(OR($C179=0,$J179=0,N179-(X$5-$C179)=0),0,IF($C179&lt;X$5,W179-W179/(N179-(X$5-$C179)),IF($C179=X$5,$J179-$J179/N179,0))),"")</f>
        <v>0</v>
      </c>
      <c r="Y179" s="51">
        <f t="shared" si="371"/>
        <v>0</v>
      </c>
      <c r="Z179" s="51">
        <f t="shared" si="371"/>
        <v>0</v>
      </c>
      <c r="AA179" s="51">
        <f t="shared" si="371"/>
        <v>0</v>
      </c>
      <c r="AB179" s="51">
        <f t="shared" si="371"/>
        <v>0</v>
      </c>
      <c r="AC179" s="51">
        <f t="shared" si="371"/>
        <v>0</v>
      </c>
    </row>
    <row r="180" spans="1:29" s="13" customFormat="1" x14ac:dyDescent="0.25">
      <c r="A180" s="50"/>
      <c r="B180" s="40"/>
      <c r="C180" s="108"/>
      <c r="D180" s="42"/>
      <c r="E180" s="42"/>
      <c r="F180" s="42"/>
      <c r="G180" s="42"/>
      <c r="H180" s="42"/>
      <c r="I180" s="42"/>
      <c r="J180" s="53">
        <f t="shared" si="274"/>
        <v>0</v>
      </c>
      <c r="K180" s="52">
        <f>IF(ISBLANK($B180),0,VLOOKUP($B180,Listen!$A$2:$C$44,2,FALSE))</f>
        <v>0</v>
      </c>
      <c r="L180" s="52">
        <f>IF(ISBLANK($B180),0,VLOOKUP($B180,Listen!$A$2:$C$44,3,FALSE))</f>
        <v>0</v>
      </c>
      <c r="M180" s="45">
        <f t="shared" si="275"/>
        <v>0</v>
      </c>
      <c r="N180" s="45">
        <f t="shared" si="310"/>
        <v>0</v>
      </c>
      <c r="O180" s="45">
        <f t="shared" si="311"/>
        <v>0</v>
      </c>
      <c r="P180" s="45">
        <f t="shared" ref="P180" si="372">O180</f>
        <v>0</v>
      </c>
      <c r="Q180" s="45">
        <f t="shared" si="344"/>
        <v>0</v>
      </c>
      <c r="R180" s="45">
        <f t="shared" si="277"/>
        <v>0</v>
      </c>
      <c r="S180" s="45">
        <f t="shared" si="278"/>
        <v>0</v>
      </c>
      <c r="T180" s="51">
        <f t="shared" si="279"/>
        <v>0</v>
      </c>
      <c r="U180" s="51">
        <f>IFERROR(IF(C180=A_Stammdaten!$B$9,$J180-$V180,HLOOKUP(A_Stammdaten!$B$9-1,$W$5:$AC$305,ROW(C180)-4,FALSE)-$V180),"")</f>
        <v>0</v>
      </c>
      <c r="V180" s="51">
        <f>HLOOKUP(A_Stammdaten!$B$9,$W$5:$AC$305,ROW(C180)-4,FALSE)</f>
        <v>0</v>
      </c>
      <c r="W180" s="51">
        <f t="shared" si="280"/>
        <v>0</v>
      </c>
      <c r="X180" s="51">
        <f t="shared" ref="X180:AC180" si="373">IFERROR(IF(OR($C180=0,$J180=0,N180-(X$5-$C180)=0),0,IF($C180&lt;X$5,W180-W180/(N180-(X$5-$C180)),IF($C180=X$5,$J180-$J180/N180,0))),"")</f>
        <v>0</v>
      </c>
      <c r="Y180" s="51">
        <f t="shared" si="373"/>
        <v>0</v>
      </c>
      <c r="Z180" s="51">
        <f t="shared" si="373"/>
        <v>0</v>
      </c>
      <c r="AA180" s="51">
        <f t="shared" si="373"/>
        <v>0</v>
      </c>
      <c r="AB180" s="51">
        <f t="shared" si="373"/>
        <v>0</v>
      </c>
      <c r="AC180" s="51">
        <f t="shared" si="373"/>
        <v>0</v>
      </c>
    </row>
    <row r="181" spans="1:29" s="13" customFormat="1" x14ac:dyDescent="0.25">
      <c r="A181" s="50"/>
      <c r="B181" s="40"/>
      <c r="C181" s="108"/>
      <c r="D181" s="42"/>
      <c r="E181" s="42"/>
      <c r="F181" s="42"/>
      <c r="G181" s="42"/>
      <c r="H181" s="42"/>
      <c r="I181" s="42"/>
      <c r="J181" s="53">
        <f t="shared" si="274"/>
        <v>0</v>
      </c>
      <c r="K181" s="52">
        <f>IF(ISBLANK($B181),0,VLOOKUP($B181,Listen!$A$2:$C$44,2,FALSE))</f>
        <v>0</v>
      </c>
      <c r="L181" s="52">
        <f>IF(ISBLANK($B181),0,VLOOKUP($B181,Listen!$A$2:$C$44,3,FALSE))</f>
        <v>0</v>
      </c>
      <c r="M181" s="45">
        <f t="shared" si="275"/>
        <v>0</v>
      </c>
      <c r="N181" s="45">
        <f t="shared" si="310"/>
        <v>0</v>
      </c>
      <c r="O181" s="45">
        <f t="shared" si="311"/>
        <v>0</v>
      </c>
      <c r="P181" s="45">
        <f t="shared" ref="P181" si="374">O181</f>
        <v>0</v>
      </c>
      <c r="Q181" s="45">
        <f t="shared" si="344"/>
        <v>0</v>
      </c>
      <c r="R181" s="45">
        <f t="shared" si="277"/>
        <v>0</v>
      </c>
      <c r="S181" s="45">
        <f t="shared" si="278"/>
        <v>0</v>
      </c>
      <c r="T181" s="51">
        <f t="shared" si="279"/>
        <v>0</v>
      </c>
      <c r="U181" s="51">
        <f>IFERROR(IF(C181=A_Stammdaten!$B$9,$J181-$V181,HLOOKUP(A_Stammdaten!$B$9-1,$W$5:$AC$305,ROW(C181)-4,FALSE)-$V181),"")</f>
        <v>0</v>
      </c>
      <c r="V181" s="51">
        <f>HLOOKUP(A_Stammdaten!$B$9,$W$5:$AC$305,ROW(C181)-4,FALSE)</f>
        <v>0</v>
      </c>
      <c r="W181" s="51">
        <f t="shared" si="280"/>
        <v>0</v>
      </c>
      <c r="X181" s="51">
        <f t="shared" ref="X181:AC181" si="375">IFERROR(IF(OR($C181=0,$J181=0,N181-(X$5-$C181)=0),0,IF($C181&lt;X$5,W181-W181/(N181-(X$5-$C181)),IF($C181=X$5,$J181-$J181/N181,0))),"")</f>
        <v>0</v>
      </c>
      <c r="Y181" s="51">
        <f t="shared" si="375"/>
        <v>0</v>
      </c>
      <c r="Z181" s="51">
        <f t="shared" si="375"/>
        <v>0</v>
      </c>
      <c r="AA181" s="51">
        <f t="shared" si="375"/>
        <v>0</v>
      </c>
      <c r="AB181" s="51">
        <f t="shared" si="375"/>
        <v>0</v>
      </c>
      <c r="AC181" s="51">
        <f t="shared" si="375"/>
        <v>0</v>
      </c>
    </row>
    <row r="182" spans="1:29" s="13" customFormat="1" x14ac:dyDescent="0.25">
      <c r="A182" s="50"/>
      <c r="B182" s="40"/>
      <c r="C182" s="108"/>
      <c r="D182" s="42"/>
      <c r="E182" s="42"/>
      <c r="F182" s="42"/>
      <c r="G182" s="42"/>
      <c r="H182" s="42"/>
      <c r="I182" s="42"/>
      <c r="J182" s="53">
        <f t="shared" si="274"/>
        <v>0</v>
      </c>
      <c r="K182" s="52">
        <f>IF(ISBLANK($B182),0,VLOOKUP($B182,Listen!$A$2:$C$44,2,FALSE))</f>
        <v>0</v>
      </c>
      <c r="L182" s="52">
        <f>IF(ISBLANK($B182),0,VLOOKUP($B182,Listen!$A$2:$C$44,3,FALSE))</f>
        <v>0</v>
      </c>
      <c r="M182" s="45">
        <f t="shared" si="275"/>
        <v>0</v>
      </c>
      <c r="N182" s="45">
        <f t="shared" si="310"/>
        <v>0</v>
      </c>
      <c r="O182" s="45">
        <f t="shared" si="311"/>
        <v>0</v>
      </c>
      <c r="P182" s="45">
        <f t="shared" ref="P182:Q197" si="376">O182</f>
        <v>0</v>
      </c>
      <c r="Q182" s="45">
        <f t="shared" si="376"/>
        <v>0</v>
      </c>
      <c r="R182" s="45">
        <f t="shared" si="277"/>
        <v>0</v>
      </c>
      <c r="S182" s="45">
        <f t="shared" si="278"/>
        <v>0</v>
      </c>
      <c r="T182" s="51">
        <f t="shared" si="279"/>
        <v>0</v>
      </c>
      <c r="U182" s="51">
        <f>IFERROR(IF(C182=A_Stammdaten!$B$9,$J182-$V182,HLOOKUP(A_Stammdaten!$B$9-1,$W$5:$AC$305,ROW(C182)-4,FALSE)-$V182),"")</f>
        <v>0</v>
      </c>
      <c r="V182" s="51">
        <f>HLOOKUP(A_Stammdaten!$B$9,$W$5:$AC$305,ROW(C182)-4,FALSE)</f>
        <v>0</v>
      </c>
      <c r="W182" s="51">
        <f t="shared" si="280"/>
        <v>0</v>
      </c>
      <c r="X182" s="51">
        <f t="shared" ref="X182:AC182" si="377">IFERROR(IF(OR($C182=0,$J182=0,N182-(X$5-$C182)=0),0,IF($C182&lt;X$5,W182-W182/(N182-(X$5-$C182)),IF($C182=X$5,$J182-$J182/N182,0))),"")</f>
        <v>0</v>
      </c>
      <c r="Y182" s="51">
        <f t="shared" si="377"/>
        <v>0</v>
      </c>
      <c r="Z182" s="51">
        <f t="shared" si="377"/>
        <v>0</v>
      </c>
      <c r="AA182" s="51">
        <f t="shared" si="377"/>
        <v>0</v>
      </c>
      <c r="AB182" s="51">
        <f t="shared" si="377"/>
        <v>0</v>
      </c>
      <c r="AC182" s="51">
        <f t="shared" si="377"/>
        <v>0</v>
      </c>
    </row>
    <row r="183" spans="1:29" s="13" customFormat="1" x14ac:dyDescent="0.25">
      <c r="A183" s="50"/>
      <c r="B183" s="40"/>
      <c r="C183" s="108"/>
      <c r="D183" s="42"/>
      <c r="E183" s="42"/>
      <c r="F183" s="42"/>
      <c r="G183" s="42"/>
      <c r="H183" s="42"/>
      <c r="I183" s="42"/>
      <c r="J183" s="53">
        <f t="shared" si="274"/>
        <v>0</v>
      </c>
      <c r="K183" s="52">
        <f>IF(ISBLANK($B183),0,VLOOKUP($B183,Listen!$A$2:$C$44,2,FALSE))</f>
        <v>0</v>
      </c>
      <c r="L183" s="52">
        <f>IF(ISBLANK($B183),0,VLOOKUP($B183,Listen!$A$2:$C$44,3,FALSE))</f>
        <v>0</v>
      </c>
      <c r="M183" s="45">
        <f t="shared" si="275"/>
        <v>0</v>
      </c>
      <c r="N183" s="45">
        <f t="shared" si="310"/>
        <v>0</v>
      </c>
      <c r="O183" s="45">
        <f t="shared" si="311"/>
        <v>0</v>
      </c>
      <c r="P183" s="45">
        <f t="shared" ref="P183" si="378">O183</f>
        <v>0</v>
      </c>
      <c r="Q183" s="45">
        <f t="shared" si="376"/>
        <v>0</v>
      </c>
      <c r="R183" s="45">
        <f t="shared" si="277"/>
        <v>0</v>
      </c>
      <c r="S183" s="45">
        <f t="shared" si="278"/>
        <v>0</v>
      </c>
      <c r="T183" s="51">
        <f t="shared" si="279"/>
        <v>0</v>
      </c>
      <c r="U183" s="51">
        <f>IFERROR(IF(C183=A_Stammdaten!$B$9,$J183-$V183,HLOOKUP(A_Stammdaten!$B$9-1,$W$5:$AC$305,ROW(C183)-4,FALSE)-$V183),"")</f>
        <v>0</v>
      </c>
      <c r="V183" s="51">
        <f>HLOOKUP(A_Stammdaten!$B$9,$W$5:$AC$305,ROW(C183)-4,FALSE)</f>
        <v>0</v>
      </c>
      <c r="W183" s="51">
        <f t="shared" si="280"/>
        <v>0</v>
      </c>
      <c r="X183" s="51">
        <f t="shared" ref="X183:AC183" si="379">IFERROR(IF(OR($C183=0,$J183=0,N183-(X$5-$C183)=0),0,IF($C183&lt;X$5,W183-W183/(N183-(X$5-$C183)),IF($C183=X$5,$J183-$J183/N183,0))),"")</f>
        <v>0</v>
      </c>
      <c r="Y183" s="51">
        <f t="shared" si="379"/>
        <v>0</v>
      </c>
      <c r="Z183" s="51">
        <f t="shared" si="379"/>
        <v>0</v>
      </c>
      <c r="AA183" s="51">
        <f t="shared" si="379"/>
        <v>0</v>
      </c>
      <c r="AB183" s="51">
        <f t="shared" si="379"/>
        <v>0</v>
      </c>
      <c r="AC183" s="51">
        <f t="shared" si="379"/>
        <v>0</v>
      </c>
    </row>
    <row r="184" spans="1:29" s="13" customFormat="1" x14ac:dyDescent="0.25">
      <c r="A184" s="50"/>
      <c r="B184" s="40"/>
      <c r="C184" s="108"/>
      <c r="D184" s="42"/>
      <c r="E184" s="42"/>
      <c r="F184" s="42"/>
      <c r="G184" s="42"/>
      <c r="H184" s="42"/>
      <c r="I184" s="42"/>
      <c r="J184" s="53">
        <f t="shared" si="274"/>
        <v>0</v>
      </c>
      <c r="K184" s="52">
        <f>IF(ISBLANK($B184),0,VLOOKUP($B184,Listen!$A$2:$C$44,2,FALSE))</f>
        <v>0</v>
      </c>
      <c r="L184" s="52">
        <f>IF(ISBLANK($B184),0,VLOOKUP($B184,Listen!$A$2:$C$44,3,FALSE))</f>
        <v>0</v>
      </c>
      <c r="M184" s="45">
        <f t="shared" si="275"/>
        <v>0</v>
      </c>
      <c r="N184" s="45">
        <f t="shared" si="310"/>
        <v>0</v>
      </c>
      <c r="O184" s="45">
        <f t="shared" si="311"/>
        <v>0</v>
      </c>
      <c r="P184" s="45">
        <f t="shared" ref="P184" si="380">O184</f>
        <v>0</v>
      </c>
      <c r="Q184" s="45">
        <f t="shared" si="376"/>
        <v>0</v>
      </c>
      <c r="R184" s="45">
        <f t="shared" si="277"/>
        <v>0</v>
      </c>
      <c r="S184" s="45">
        <f t="shared" si="278"/>
        <v>0</v>
      </c>
      <c r="T184" s="51">
        <f t="shared" si="279"/>
        <v>0</v>
      </c>
      <c r="U184" s="51">
        <f>IFERROR(IF(C184=A_Stammdaten!$B$9,$J184-$V184,HLOOKUP(A_Stammdaten!$B$9-1,$W$5:$AC$305,ROW(C184)-4,FALSE)-$V184),"")</f>
        <v>0</v>
      </c>
      <c r="V184" s="51">
        <f>HLOOKUP(A_Stammdaten!$B$9,$W$5:$AC$305,ROW(C184)-4,FALSE)</f>
        <v>0</v>
      </c>
      <c r="W184" s="51">
        <f t="shared" si="280"/>
        <v>0</v>
      </c>
      <c r="X184" s="51">
        <f t="shared" ref="X184:AC184" si="381">IFERROR(IF(OR($C184=0,$J184=0,N184-(X$5-$C184)=0),0,IF($C184&lt;X$5,W184-W184/(N184-(X$5-$C184)),IF($C184=X$5,$J184-$J184/N184,0))),"")</f>
        <v>0</v>
      </c>
      <c r="Y184" s="51">
        <f t="shared" si="381"/>
        <v>0</v>
      </c>
      <c r="Z184" s="51">
        <f t="shared" si="381"/>
        <v>0</v>
      </c>
      <c r="AA184" s="51">
        <f t="shared" si="381"/>
        <v>0</v>
      </c>
      <c r="AB184" s="51">
        <f t="shared" si="381"/>
        <v>0</v>
      </c>
      <c r="AC184" s="51">
        <f t="shared" si="381"/>
        <v>0</v>
      </c>
    </row>
    <row r="185" spans="1:29" s="13" customFormat="1" x14ac:dyDescent="0.25">
      <c r="A185" s="50"/>
      <c r="B185" s="40"/>
      <c r="C185" s="108"/>
      <c r="D185" s="42"/>
      <c r="E185" s="42"/>
      <c r="F185" s="42"/>
      <c r="G185" s="42"/>
      <c r="H185" s="42"/>
      <c r="I185" s="42"/>
      <c r="J185" s="53">
        <f t="shared" si="274"/>
        <v>0</v>
      </c>
      <c r="K185" s="52">
        <f>IF(ISBLANK($B185),0,VLOOKUP($B185,Listen!$A$2:$C$44,2,FALSE))</f>
        <v>0</v>
      </c>
      <c r="L185" s="52">
        <f>IF(ISBLANK($B185),0,VLOOKUP($B185,Listen!$A$2:$C$44,3,FALSE))</f>
        <v>0</v>
      </c>
      <c r="M185" s="45">
        <f t="shared" si="275"/>
        <v>0</v>
      </c>
      <c r="N185" s="45">
        <f t="shared" si="310"/>
        <v>0</v>
      </c>
      <c r="O185" s="45">
        <f t="shared" si="311"/>
        <v>0</v>
      </c>
      <c r="P185" s="45">
        <f t="shared" ref="P185" si="382">O185</f>
        <v>0</v>
      </c>
      <c r="Q185" s="45">
        <f t="shared" si="376"/>
        <v>0</v>
      </c>
      <c r="R185" s="45">
        <f t="shared" si="277"/>
        <v>0</v>
      </c>
      <c r="S185" s="45">
        <f t="shared" si="278"/>
        <v>0</v>
      </c>
      <c r="T185" s="51">
        <f t="shared" si="279"/>
        <v>0</v>
      </c>
      <c r="U185" s="51">
        <f>IFERROR(IF(C185=A_Stammdaten!$B$9,$J185-$V185,HLOOKUP(A_Stammdaten!$B$9-1,$W$5:$AC$305,ROW(C185)-4,FALSE)-$V185),"")</f>
        <v>0</v>
      </c>
      <c r="V185" s="51">
        <f>HLOOKUP(A_Stammdaten!$B$9,$W$5:$AC$305,ROW(C185)-4,FALSE)</f>
        <v>0</v>
      </c>
      <c r="W185" s="51">
        <f t="shared" si="280"/>
        <v>0</v>
      </c>
      <c r="X185" s="51">
        <f t="shared" ref="X185:AC185" si="383">IFERROR(IF(OR($C185=0,$J185=0,N185-(X$5-$C185)=0),0,IF($C185&lt;X$5,W185-W185/(N185-(X$5-$C185)),IF($C185=X$5,$J185-$J185/N185,0))),"")</f>
        <v>0</v>
      </c>
      <c r="Y185" s="51">
        <f t="shared" si="383"/>
        <v>0</v>
      </c>
      <c r="Z185" s="51">
        <f t="shared" si="383"/>
        <v>0</v>
      </c>
      <c r="AA185" s="51">
        <f t="shared" si="383"/>
        <v>0</v>
      </c>
      <c r="AB185" s="51">
        <f t="shared" si="383"/>
        <v>0</v>
      </c>
      <c r="AC185" s="51">
        <f t="shared" si="383"/>
        <v>0</v>
      </c>
    </row>
    <row r="186" spans="1:29" s="13" customFormat="1" x14ac:dyDescent="0.25">
      <c r="A186" s="50"/>
      <c r="B186" s="40"/>
      <c r="C186" s="108"/>
      <c r="D186" s="42"/>
      <c r="E186" s="42"/>
      <c r="F186" s="42"/>
      <c r="G186" s="42"/>
      <c r="H186" s="42"/>
      <c r="I186" s="42"/>
      <c r="J186" s="53">
        <f t="shared" si="274"/>
        <v>0</v>
      </c>
      <c r="K186" s="52">
        <f>IF(ISBLANK($B186),0,VLOOKUP($B186,Listen!$A$2:$C$44,2,FALSE))</f>
        <v>0</v>
      </c>
      <c r="L186" s="52">
        <f>IF(ISBLANK($B186),0,VLOOKUP($B186,Listen!$A$2:$C$44,3,FALSE))</f>
        <v>0</v>
      </c>
      <c r="M186" s="45">
        <f t="shared" si="275"/>
        <v>0</v>
      </c>
      <c r="N186" s="45">
        <f t="shared" si="310"/>
        <v>0</v>
      </c>
      <c r="O186" s="45">
        <f t="shared" si="311"/>
        <v>0</v>
      </c>
      <c r="P186" s="45">
        <f t="shared" ref="P186" si="384">O186</f>
        <v>0</v>
      </c>
      <c r="Q186" s="45">
        <f t="shared" si="376"/>
        <v>0</v>
      </c>
      <c r="R186" s="45">
        <f t="shared" si="277"/>
        <v>0</v>
      </c>
      <c r="S186" s="45">
        <f t="shared" si="278"/>
        <v>0</v>
      </c>
      <c r="T186" s="51">
        <f t="shared" si="279"/>
        <v>0</v>
      </c>
      <c r="U186" s="51">
        <f>IFERROR(IF(C186=A_Stammdaten!$B$9,$J186-$V186,HLOOKUP(A_Stammdaten!$B$9-1,$W$5:$AC$305,ROW(C186)-4,FALSE)-$V186),"")</f>
        <v>0</v>
      </c>
      <c r="V186" s="51">
        <f>HLOOKUP(A_Stammdaten!$B$9,$W$5:$AC$305,ROW(C186)-4,FALSE)</f>
        <v>0</v>
      </c>
      <c r="W186" s="51">
        <f t="shared" si="280"/>
        <v>0</v>
      </c>
      <c r="X186" s="51">
        <f t="shared" ref="X186:AC186" si="385">IFERROR(IF(OR($C186=0,$J186=0,N186-(X$5-$C186)=0),0,IF($C186&lt;X$5,W186-W186/(N186-(X$5-$C186)),IF($C186=X$5,$J186-$J186/N186,0))),"")</f>
        <v>0</v>
      </c>
      <c r="Y186" s="51">
        <f t="shared" si="385"/>
        <v>0</v>
      </c>
      <c r="Z186" s="51">
        <f t="shared" si="385"/>
        <v>0</v>
      </c>
      <c r="AA186" s="51">
        <f t="shared" si="385"/>
        <v>0</v>
      </c>
      <c r="AB186" s="51">
        <f t="shared" si="385"/>
        <v>0</v>
      </c>
      <c r="AC186" s="51">
        <f t="shared" si="385"/>
        <v>0</v>
      </c>
    </row>
    <row r="187" spans="1:29" s="13" customFormat="1" x14ac:dyDescent="0.25">
      <c r="A187" s="50"/>
      <c r="B187" s="40"/>
      <c r="C187" s="108"/>
      <c r="D187" s="42"/>
      <c r="E187" s="42"/>
      <c r="F187" s="42"/>
      <c r="G187" s="42"/>
      <c r="H187" s="42"/>
      <c r="I187" s="42"/>
      <c r="J187" s="53">
        <f t="shared" si="274"/>
        <v>0</v>
      </c>
      <c r="K187" s="52">
        <f>IF(ISBLANK($B187),0,VLOOKUP($B187,Listen!$A$2:$C$44,2,FALSE))</f>
        <v>0</v>
      </c>
      <c r="L187" s="52">
        <f>IF(ISBLANK($B187),0,VLOOKUP($B187,Listen!$A$2:$C$44,3,FALSE))</f>
        <v>0</v>
      </c>
      <c r="M187" s="45">
        <f t="shared" si="275"/>
        <v>0</v>
      </c>
      <c r="N187" s="45">
        <f t="shared" si="310"/>
        <v>0</v>
      </c>
      <c r="O187" s="45">
        <f t="shared" si="311"/>
        <v>0</v>
      </c>
      <c r="P187" s="45">
        <f t="shared" ref="P187" si="386">O187</f>
        <v>0</v>
      </c>
      <c r="Q187" s="45">
        <f t="shared" si="376"/>
        <v>0</v>
      </c>
      <c r="R187" s="45">
        <f t="shared" si="277"/>
        <v>0</v>
      </c>
      <c r="S187" s="45">
        <f t="shared" si="278"/>
        <v>0</v>
      </c>
      <c r="T187" s="51">
        <f t="shared" si="279"/>
        <v>0</v>
      </c>
      <c r="U187" s="51">
        <f>IFERROR(IF(C187=A_Stammdaten!$B$9,$J187-$V187,HLOOKUP(A_Stammdaten!$B$9-1,$W$5:$AC$305,ROW(C187)-4,FALSE)-$V187),"")</f>
        <v>0</v>
      </c>
      <c r="V187" s="51">
        <f>HLOOKUP(A_Stammdaten!$B$9,$W$5:$AC$305,ROW(C187)-4,FALSE)</f>
        <v>0</v>
      </c>
      <c r="W187" s="51">
        <f t="shared" si="280"/>
        <v>0</v>
      </c>
      <c r="X187" s="51">
        <f t="shared" ref="X187:AC187" si="387">IFERROR(IF(OR($C187=0,$J187=0,N187-(X$5-$C187)=0),0,IF($C187&lt;X$5,W187-W187/(N187-(X$5-$C187)),IF($C187=X$5,$J187-$J187/N187,0))),"")</f>
        <v>0</v>
      </c>
      <c r="Y187" s="51">
        <f t="shared" si="387"/>
        <v>0</v>
      </c>
      <c r="Z187" s="51">
        <f t="shared" si="387"/>
        <v>0</v>
      </c>
      <c r="AA187" s="51">
        <f t="shared" si="387"/>
        <v>0</v>
      </c>
      <c r="AB187" s="51">
        <f t="shared" si="387"/>
        <v>0</v>
      </c>
      <c r="AC187" s="51">
        <f t="shared" si="387"/>
        <v>0</v>
      </c>
    </row>
    <row r="188" spans="1:29" s="13" customFormat="1" x14ac:dyDescent="0.25">
      <c r="A188" s="50"/>
      <c r="B188" s="40"/>
      <c r="C188" s="108"/>
      <c r="D188" s="42"/>
      <c r="E188" s="42"/>
      <c r="F188" s="42"/>
      <c r="G188" s="42"/>
      <c r="H188" s="42"/>
      <c r="I188" s="42"/>
      <c r="J188" s="53">
        <f t="shared" si="274"/>
        <v>0</v>
      </c>
      <c r="K188" s="52">
        <f>IF(ISBLANK($B188),0,VLOOKUP($B188,Listen!$A$2:$C$44,2,FALSE))</f>
        <v>0</v>
      </c>
      <c r="L188" s="52">
        <f>IF(ISBLANK($B188),0,VLOOKUP($B188,Listen!$A$2:$C$44,3,FALSE))</f>
        <v>0</v>
      </c>
      <c r="M188" s="45">
        <f t="shared" si="275"/>
        <v>0</v>
      </c>
      <c r="N188" s="45">
        <f t="shared" si="310"/>
        <v>0</v>
      </c>
      <c r="O188" s="45">
        <f t="shared" si="311"/>
        <v>0</v>
      </c>
      <c r="P188" s="45">
        <f t="shared" ref="P188" si="388">O188</f>
        <v>0</v>
      </c>
      <c r="Q188" s="45">
        <f t="shared" si="376"/>
        <v>0</v>
      </c>
      <c r="R188" s="45">
        <f t="shared" si="277"/>
        <v>0</v>
      </c>
      <c r="S188" s="45">
        <f t="shared" si="278"/>
        <v>0</v>
      </c>
      <c r="T188" s="51">
        <f t="shared" si="279"/>
        <v>0</v>
      </c>
      <c r="U188" s="51">
        <f>IFERROR(IF(C188=A_Stammdaten!$B$9,$J188-$V188,HLOOKUP(A_Stammdaten!$B$9-1,$W$5:$AC$305,ROW(C188)-4,FALSE)-$V188),"")</f>
        <v>0</v>
      </c>
      <c r="V188" s="51">
        <f>HLOOKUP(A_Stammdaten!$B$9,$W$5:$AC$305,ROW(C188)-4,FALSE)</f>
        <v>0</v>
      </c>
      <c r="W188" s="51">
        <f t="shared" si="280"/>
        <v>0</v>
      </c>
      <c r="X188" s="51">
        <f t="shared" ref="X188:AC188" si="389">IFERROR(IF(OR($C188=0,$J188=0,N188-(X$5-$C188)=0),0,IF($C188&lt;X$5,W188-W188/(N188-(X$5-$C188)),IF($C188=X$5,$J188-$J188/N188,0))),"")</f>
        <v>0</v>
      </c>
      <c r="Y188" s="51">
        <f t="shared" si="389"/>
        <v>0</v>
      </c>
      <c r="Z188" s="51">
        <f t="shared" si="389"/>
        <v>0</v>
      </c>
      <c r="AA188" s="51">
        <f t="shared" si="389"/>
        <v>0</v>
      </c>
      <c r="AB188" s="51">
        <f t="shared" si="389"/>
        <v>0</v>
      </c>
      <c r="AC188" s="51">
        <f t="shared" si="389"/>
        <v>0</v>
      </c>
    </row>
    <row r="189" spans="1:29" s="13" customFormat="1" x14ac:dyDescent="0.25">
      <c r="A189" s="50"/>
      <c r="B189" s="40"/>
      <c r="C189" s="108"/>
      <c r="D189" s="42"/>
      <c r="E189" s="42"/>
      <c r="F189" s="42"/>
      <c r="G189" s="42"/>
      <c r="H189" s="42"/>
      <c r="I189" s="42"/>
      <c r="J189" s="53">
        <f t="shared" si="274"/>
        <v>0</v>
      </c>
      <c r="K189" s="52">
        <f>IF(ISBLANK($B189),0,VLOOKUP($B189,Listen!$A$2:$C$44,2,FALSE))</f>
        <v>0</v>
      </c>
      <c r="L189" s="52">
        <f>IF(ISBLANK($B189),0,VLOOKUP($B189,Listen!$A$2:$C$44,3,FALSE))</f>
        <v>0</v>
      </c>
      <c r="M189" s="45">
        <f t="shared" si="275"/>
        <v>0</v>
      </c>
      <c r="N189" s="45">
        <f t="shared" si="310"/>
        <v>0</v>
      </c>
      <c r="O189" s="45">
        <f t="shared" si="311"/>
        <v>0</v>
      </c>
      <c r="P189" s="45">
        <f t="shared" ref="P189" si="390">O189</f>
        <v>0</v>
      </c>
      <c r="Q189" s="45">
        <f t="shared" si="376"/>
        <v>0</v>
      </c>
      <c r="R189" s="45">
        <f t="shared" si="277"/>
        <v>0</v>
      </c>
      <c r="S189" s="45">
        <f t="shared" si="278"/>
        <v>0</v>
      </c>
      <c r="T189" s="51">
        <f t="shared" si="279"/>
        <v>0</v>
      </c>
      <c r="U189" s="51">
        <f>IFERROR(IF(C189=A_Stammdaten!$B$9,$J189-$V189,HLOOKUP(A_Stammdaten!$B$9-1,$W$5:$AC$305,ROW(C189)-4,FALSE)-$V189),"")</f>
        <v>0</v>
      </c>
      <c r="V189" s="51">
        <f>HLOOKUP(A_Stammdaten!$B$9,$W$5:$AC$305,ROW(C189)-4,FALSE)</f>
        <v>0</v>
      </c>
      <c r="W189" s="51">
        <f t="shared" si="280"/>
        <v>0</v>
      </c>
      <c r="X189" s="51">
        <f t="shared" ref="X189:AC189" si="391">IFERROR(IF(OR($C189=0,$J189=0,N189-(X$5-$C189)=0),0,IF($C189&lt;X$5,W189-W189/(N189-(X$5-$C189)),IF($C189=X$5,$J189-$J189/N189,0))),"")</f>
        <v>0</v>
      </c>
      <c r="Y189" s="51">
        <f t="shared" si="391"/>
        <v>0</v>
      </c>
      <c r="Z189" s="51">
        <f t="shared" si="391"/>
        <v>0</v>
      </c>
      <c r="AA189" s="51">
        <f t="shared" si="391"/>
        <v>0</v>
      </c>
      <c r="AB189" s="51">
        <f t="shared" si="391"/>
        <v>0</v>
      </c>
      <c r="AC189" s="51">
        <f t="shared" si="391"/>
        <v>0</v>
      </c>
    </row>
    <row r="190" spans="1:29" x14ac:dyDescent="0.25">
      <c r="A190" s="50"/>
      <c r="B190" s="40"/>
      <c r="C190" s="108"/>
      <c r="D190" s="42"/>
      <c r="E190" s="42"/>
      <c r="F190" s="42"/>
      <c r="G190" s="42"/>
      <c r="H190" s="42"/>
      <c r="I190" s="42"/>
      <c r="J190" s="53">
        <f t="shared" si="274"/>
        <v>0</v>
      </c>
      <c r="K190" s="52">
        <f>IF(ISBLANK($B190),0,VLOOKUP($B190,Listen!$A$2:$C$44,2,FALSE))</f>
        <v>0</v>
      </c>
      <c r="L190" s="52">
        <f>IF(ISBLANK($B190),0,VLOOKUP($B190,Listen!$A$2:$C$44,3,FALSE))</f>
        <v>0</v>
      </c>
      <c r="M190" s="45">
        <f t="shared" si="275"/>
        <v>0</v>
      </c>
      <c r="N190" s="45">
        <f t="shared" si="310"/>
        <v>0</v>
      </c>
      <c r="O190" s="45">
        <f t="shared" si="311"/>
        <v>0</v>
      </c>
      <c r="P190" s="45">
        <f t="shared" ref="P190" si="392">O190</f>
        <v>0</v>
      </c>
      <c r="Q190" s="45">
        <f t="shared" si="376"/>
        <v>0</v>
      </c>
      <c r="R190" s="45">
        <f t="shared" si="277"/>
        <v>0</v>
      </c>
      <c r="S190" s="45">
        <f t="shared" si="278"/>
        <v>0</v>
      </c>
      <c r="T190" s="51">
        <f t="shared" si="279"/>
        <v>0</v>
      </c>
      <c r="U190" s="51">
        <f>IFERROR(IF(C190=A_Stammdaten!$B$9,$J190-$V190,HLOOKUP(A_Stammdaten!$B$9-1,$W$5:$AC$305,ROW(C190)-4,FALSE)-$V190),"")</f>
        <v>0</v>
      </c>
      <c r="V190" s="51">
        <f>HLOOKUP(A_Stammdaten!$B$9,$W$5:$AC$305,ROW(C190)-4,FALSE)</f>
        <v>0</v>
      </c>
      <c r="W190" s="51">
        <f t="shared" si="280"/>
        <v>0</v>
      </c>
      <c r="X190" s="51">
        <f t="shared" ref="X190:AC190" si="393">IFERROR(IF(OR($C190=0,$J190=0,N190-(X$5-$C190)=0),0,IF($C190&lt;X$5,W190-W190/(N190-(X$5-$C190)),IF($C190=X$5,$J190-$J190/N190,0))),"")</f>
        <v>0</v>
      </c>
      <c r="Y190" s="51">
        <f t="shared" si="393"/>
        <v>0</v>
      </c>
      <c r="Z190" s="51">
        <f t="shared" si="393"/>
        <v>0</v>
      </c>
      <c r="AA190" s="51">
        <f t="shared" si="393"/>
        <v>0</v>
      </c>
      <c r="AB190" s="51">
        <f t="shared" si="393"/>
        <v>0</v>
      </c>
      <c r="AC190" s="51">
        <f t="shared" si="393"/>
        <v>0</v>
      </c>
    </row>
    <row r="191" spans="1:29" x14ac:dyDescent="0.25">
      <c r="A191" s="50"/>
      <c r="B191" s="40"/>
      <c r="C191" s="108"/>
      <c r="D191" s="42"/>
      <c r="E191" s="42"/>
      <c r="F191" s="42"/>
      <c r="G191" s="42"/>
      <c r="H191" s="42"/>
      <c r="I191" s="42"/>
      <c r="J191" s="53">
        <f t="shared" si="274"/>
        <v>0</v>
      </c>
      <c r="K191" s="52">
        <f>IF(ISBLANK($B191),0,VLOOKUP($B191,Listen!$A$2:$C$44,2,FALSE))</f>
        <v>0</v>
      </c>
      <c r="L191" s="52">
        <f>IF(ISBLANK($B191),0,VLOOKUP($B191,Listen!$A$2:$C$44,3,FALSE))</f>
        <v>0</v>
      </c>
      <c r="M191" s="45">
        <f t="shared" si="275"/>
        <v>0</v>
      </c>
      <c r="N191" s="45">
        <f t="shared" si="310"/>
        <v>0</v>
      </c>
      <c r="O191" s="45">
        <f t="shared" si="311"/>
        <v>0</v>
      </c>
      <c r="P191" s="45">
        <f t="shared" ref="P191" si="394">O191</f>
        <v>0</v>
      </c>
      <c r="Q191" s="45">
        <f t="shared" si="376"/>
        <v>0</v>
      </c>
      <c r="R191" s="45">
        <f t="shared" si="277"/>
        <v>0</v>
      </c>
      <c r="S191" s="45">
        <f t="shared" si="278"/>
        <v>0</v>
      </c>
      <c r="T191" s="51">
        <f t="shared" si="279"/>
        <v>0</v>
      </c>
      <c r="U191" s="51">
        <f>IFERROR(IF(C191=A_Stammdaten!$B$9,$J191-$V191,HLOOKUP(A_Stammdaten!$B$9-1,$W$5:$AC$305,ROW(C191)-4,FALSE)-$V191),"")</f>
        <v>0</v>
      </c>
      <c r="V191" s="51">
        <f>HLOOKUP(A_Stammdaten!$B$9,$W$5:$AC$305,ROW(C191)-4,FALSE)</f>
        <v>0</v>
      </c>
      <c r="W191" s="51">
        <f t="shared" si="280"/>
        <v>0</v>
      </c>
      <c r="X191" s="51">
        <f t="shared" ref="X191:AC191" si="395">IFERROR(IF(OR($C191=0,$J191=0,N191-(X$5-$C191)=0),0,IF($C191&lt;X$5,W191-W191/(N191-(X$5-$C191)),IF($C191=X$5,$J191-$J191/N191,0))),"")</f>
        <v>0</v>
      </c>
      <c r="Y191" s="51">
        <f t="shared" si="395"/>
        <v>0</v>
      </c>
      <c r="Z191" s="51">
        <f t="shared" si="395"/>
        <v>0</v>
      </c>
      <c r="AA191" s="51">
        <f t="shared" si="395"/>
        <v>0</v>
      </c>
      <c r="AB191" s="51">
        <f t="shared" si="395"/>
        <v>0</v>
      </c>
      <c r="AC191" s="51">
        <f t="shared" si="395"/>
        <v>0</v>
      </c>
    </row>
    <row r="192" spans="1:29" x14ac:dyDescent="0.25">
      <c r="A192" s="50"/>
      <c r="B192" s="40"/>
      <c r="C192" s="108"/>
      <c r="D192" s="42"/>
      <c r="E192" s="42"/>
      <c r="F192" s="42"/>
      <c r="G192" s="42"/>
      <c r="H192" s="42"/>
      <c r="I192" s="42"/>
      <c r="J192" s="53">
        <f t="shared" si="274"/>
        <v>0</v>
      </c>
      <c r="K192" s="52">
        <f>IF(ISBLANK($B192),0,VLOOKUP($B192,Listen!$A$2:$C$44,2,FALSE))</f>
        <v>0</v>
      </c>
      <c r="L192" s="52">
        <f>IF(ISBLANK($B192),0,VLOOKUP($B192,Listen!$A$2:$C$44,3,FALSE))</f>
        <v>0</v>
      </c>
      <c r="M192" s="45">
        <f t="shared" si="275"/>
        <v>0</v>
      </c>
      <c r="N192" s="45">
        <f t="shared" si="310"/>
        <v>0</v>
      </c>
      <c r="O192" s="45">
        <f t="shared" si="311"/>
        <v>0</v>
      </c>
      <c r="P192" s="45">
        <f t="shared" ref="P192" si="396">O192</f>
        <v>0</v>
      </c>
      <c r="Q192" s="45">
        <f t="shared" si="376"/>
        <v>0</v>
      </c>
      <c r="R192" s="45">
        <f t="shared" si="277"/>
        <v>0</v>
      </c>
      <c r="S192" s="45">
        <f t="shared" si="278"/>
        <v>0</v>
      </c>
      <c r="T192" s="51">
        <f t="shared" si="279"/>
        <v>0</v>
      </c>
      <c r="U192" s="51">
        <f>IFERROR(IF(C192=A_Stammdaten!$B$9,$J192-$V192,HLOOKUP(A_Stammdaten!$B$9-1,$W$5:$AC$305,ROW(C192)-4,FALSE)-$V192),"")</f>
        <v>0</v>
      </c>
      <c r="V192" s="51">
        <f>HLOOKUP(A_Stammdaten!$B$9,$W$5:$AC$305,ROW(C192)-4,FALSE)</f>
        <v>0</v>
      </c>
      <c r="W192" s="51">
        <f t="shared" si="280"/>
        <v>0</v>
      </c>
      <c r="X192" s="51">
        <f t="shared" ref="X192:AC192" si="397">IFERROR(IF(OR($C192=0,$J192=0,N192-(X$5-$C192)=0),0,IF($C192&lt;X$5,W192-W192/(N192-(X$5-$C192)),IF($C192=X$5,$J192-$J192/N192,0))),"")</f>
        <v>0</v>
      </c>
      <c r="Y192" s="51">
        <f t="shared" si="397"/>
        <v>0</v>
      </c>
      <c r="Z192" s="51">
        <f t="shared" si="397"/>
        <v>0</v>
      </c>
      <c r="AA192" s="51">
        <f t="shared" si="397"/>
        <v>0</v>
      </c>
      <c r="AB192" s="51">
        <f t="shared" si="397"/>
        <v>0</v>
      </c>
      <c r="AC192" s="51">
        <f t="shared" si="397"/>
        <v>0</v>
      </c>
    </row>
    <row r="193" spans="1:29" x14ac:dyDescent="0.25">
      <c r="A193" s="50"/>
      <c r="B193" s="40"/>
      <c r="C193" s="108"/>
      <c r="D193" s="42"/>
      <c r="E193" s="42"/>
      <c r="F193" s="42"/>
      <c r="G193" s="42"/>
      <c r="H193" s="42"/>
      <c r="I193" s="42"/>
      <c r="J193" s="53">
        <f t="shared" si="274"/>
        <v>0</v>
      </c>
      <c r="K193" s="52">
        <f>IF(ISBLANK($B193),0,VLOOKUP($B193,Listen!$A$2:$C$44,2,FALSE))</f>
        <v>0</v>
      </c>
      <c r="L193" s="52">
        <f>IF(ISBLANK($B193),0,VLOOKUP($B193,Listen!$A$2:$C$44,3,FALSE))</f>
        <v>0</v>
      </c>
      <c r="M193" s="45">
        <f t="shared" si="275"/>
        <v>0</v>
      </c>
      <c r="N193" s="45">
        <f t="shared" si="310"/>
        <v>0</v>
      </c>
      <c r="O193" s="45">
        <f t="shared" si="311"/>
        <v>0</v>
      </c>
      <c r="P193" s="45">
        <f t="shared" ref="P193" si="398">O193</f>
        <v>0</v>
      </c>
      <c r="Q193" s="45">
        <f t="shared" si="376"/>
        <v>0</v>
      </c>
      <c r="R193" s="45">
        <f t="shared" si="277"/>
        <v>0</v>
      </c>
      <c r="S193" s="45">
        <f t="shared" si="278"/>
        <v>0</v>
      </c>
      <c r="T193" s="51">
        <f t="shared" si="279"/>
        <v>0</v>
      </c>
      <c r="U193" s="51">
        <f>IFERROR(IF(C193=A_Stammdaten!$B$9,$J193-$V193,HLOOKUP(A_Stammdaten!$B$9-1,$W$5:$AC$305,ROW(C193)-4,FALSE)-$V193),"")</f>
        <v>0</v>
      </c>
      <c r="V193" s="51">
        <f>HLOOKUP(A_Stammdaten!$B$9,$W$5:$AC$305,ROW(C193)-4,FALSE)</f>
        <v>0</v>
      </c>
      <c r="W193" s="51">
        <f t="shared" si="280"/>
        <v>0</v>
      </c>
      <c r="X193" s="51">
        <f t="shared" ref="X193:AC193" si="399">IFERROR(IF(OR($C193=0,$J193=0,N193-(X$5-$C193)=0),0,IF($C193&lt;X$5,W193-W193/(N193-(X$5-$C193)),IF($C193=X$5,$J193-$J193/N193,0))),"")</f>
        <v>0</v>
      </c>
      <c r="Y193" s="51">
        <f t="shared" si="399"/>
        <v>0</v>
      </c>
      <c r="Z193" s="51">
        <f t="shared" si="399"/>
        <v>0</v>
      </c>
      <c r="AA193" s="51">
        <f t="shared" si="399"/>
        <v>0</v>
      </c>
      <c r="AB193" s="51">
        <f t="shared" si="399"/>
        <v>0</v>
      </c>
      <c r="AC193" s="51">
        <f t="shared" si="399"/>
        <v>0</v>
      </c>
    </row>
    <row r="194" spans="1:29" x14ac:dyDescent="0.25">
      <c r="A194" s="50"/>
      <c r="B194" s="40"/>
      <c r="C194" s="108"/>
      <c r="D194" s="42"/>
      <c r="E194" s="42"/>
      <c r="F194" s="42"/>
      <c r="G194" s="42"/>
      <c r="H194" s="42"/>
      <c r="I194" s="42"/>
      <c r="J194" s="53">
        <f t="shared" si="274"/>
        <v>0</v>
      </c>
      <c r="K194" s="52">
        <f>IF(ISBLANK($B194),0,VLOOKUP($B194,Listen!$A$2:$C$44,2,FALSE))</f>
        <v>0</v>
      </c>
      <c r="L194" s="52">
        <f>IF(ISBLANK($B194),0,VLOOKUP($B194,Listen!$A$2:$C$44,3,FALSE))</f>
        <v>0</v>
      </c>
      <c r="M194" s="45">
        <f t="shared" si="275"/>
        <v>0</v>
      </c>
      <c r="N194" s="45">
        <f t="shared" si="310"/>
        <v>0</v>
      </c>
      <c r="O194" s="45">
        <f t="shared" si="311"/>
        <v>0</v>
      </c>
      <c r="P194" s="45">
        <f t="shared" ref="P194" si="400">O194</f>
        <v>0</v>
      </c>
      <c r="Q194" s="45">
        <f t="shared" si="376"/>
        <v>0</v>
      </c>
      <c r="R194" s="45">
        <f t="shared" si="277"/>
        <v>0</v>
      </c>
      <c r="S194" s="45">
        <f t="shared" si="278"/>
        <v>0</v>
      </c>
      <c r="T194" s="51">
        <f t="shared" si="279"/>
        <v>0</v>
      </c>
      <c r="U194" s="51">
        <f>IFERROR(IF(C194=A_Stammdaten!$B$9,$J194-$V194,HLOOKUP(A_Stammdaten!$B$9-1,$W$5:$AC$305,ROW(C194)-4,FALSE)-$V194),"")</f>
        <v>0</v>
      </c>
      <c r="V194" s="51">
        <f>HLOOKUP(A_Stammdaten!$B$9,$W$5:$AC$305,ROW(C194)-4,FALSE)</f>
        <v>0</v>
      </c>
      <c r="W194" s="51">
        <f t="shared" si="280"/>
        <v>0</v>
      </c>
      <c r="X194" s="51">
        <f t="shared" ref="X194:AC194" si="401">IFERROR(IF(OR($C194=0,$J194=0,N194-(X$5-$C194)=0),0,IF($C194&lt;X$5,W194-W194/(N194-(X$5-$C194)),IF($C194=X$5,$J194-$J194/N194,0))),"")</f>
        <v>0</v>
      </c>
      <c r="Y194" s="51">
        <f t="shared" si="401"/>
        <v>0</v>
      </c>
      <c r="Z194" s="51">
        <f t="shared" si="401"/>
        <v>0</v>
      </c>
      <c r="AA194" s="51">
        <f t="shared" si="401"/>
        <v>0</v>
      </c>
      <c r="AB194" s="51">
        <f t="shared" si="401"/>
        <v>0</v>
      </c>
      <c r="AC194" s="51">
        <f t="shared" si="401"/>
        <v>0</v>
      </c>
    </row>
    <row r="195" spans="1:29" x14ac:dyDescent="0.25">
      <c r="A195" s="50"/>
      <c r="B195" s="40"/>
      <c r="C195" s="108"/>
      <c r="D195" s="42"/>
      <c r="E195" s="42"/>
      <c r="F195" s="42"/>
      <c r="G195" s="42"/>
      <c r="H195" s="42"/>
      <c r="I195" s="42"/>
      <c r="J195" s="53">
        <f t="shared" si="274"/>
        <v>0</v>
      </c>
      <c r="K195" s="52">
        <f>IF(ISBLANK($B195),0,VLOOKUP($B195,Listen!$A$2:$C$44,2,FALSE))</f>
        <v>0</v>
      </c>
      <c r="L195" s="52">
        <f>IF(ISBLANK($B195),0,VLOOKUP($B195,Listen!$A$2:$C$44,3,FALSE))</f>
        <v>0</v>
      </c>
      <c r="M195" s="45">
        <f t="shared" si="275"/>
        <v>0</v>
      </c>
      <c r="N195" s="45">
        <f t="shared" si="310"/>
        <v>0</v>
      </c>
      <c r="O195" s="45">
        <f t="shared" si="311"/>
        <v>0</v>
      </c>
      <c r="P195" s="45">
        <f t="shared" ref="P195" si="402">O195</f>
        <v>0</v>
      </c>
      <c r="Q195" s="45">
        <f t="shared" si="376"/>
        <v>0</v>
      </c>
      <c r="R195" s="45">
        <f t="shared" si="277"/>
        <v>0</v>
      </c>
      <c r="S195" s="45">
        <f t="shared" si="278"/>
        <v>0</v>
      </c>
      <c r="T195" s="51">
        <f t="shared" si="279"/>
        <v>0</v>
      </c>
      <c r="U195" s="51">
        <f>IFERROR(IF(C195=A_Stammdaten!$B$9,$J195-$V195,HLOOKUP(A_Stammdaten!$B$9-1,$W$5:$AC$305,ROW(C195)-4,FALSE)-$V195),"")</f>
        <v>0</v>
      </c>
      <c r="V195" s="51">
        <f>HLOOKUP(A_Stammdaten!$B$9,$W$5:$AC$305,ROW(C195)-4,FALSE)</f>
        <v>0</v>
      </c>
      <c r="W195" s="51">
        <f t="shared" si="280"/>
        <v>0</v>
      </c>
      <c r="X195" s="51">
        <f t="shared" ref="X195:AC195" si="403">IFERROR(IF(OR($C195=0,$J195=0,N195-(X$5-$C195)=0),0,IF($C195&lt;X$5,W195-W195/(N195-(X$5-$C195)),IF($C195=X$5,$J195-$J195/N195,0))),"")</f>
        <v>0</v>
      </c>
      <c r="Y195" s="51">
        <f t="shared" si="403"/>
        <v>0</v>
      </c>
      <c r="Z195" s="51">
        <f t="shared" si="403"/>
        <v>0</v>
      </c>
      <c r="AA195" s="51">
        <f t="shared" si="403"/>
        <v>0</v>
      </c>
      <c r="AB195" s="51">
        <f t="shared" si="403"/>
        <v>0</v>
      </c>
      <c r="AC195" s="51">
        <f t="shared" si="403"/>
        <v>0</v>
      </c>
    </row>
    <row r="196" spans="1:29" x14ac:dyDescent="0.25">
      <c r="A196" s="50"/>
      <c r="B196" s="40"/>
      <c r="C196" s="108"/>
      <c r="D196" s="42"/>
      <c r="E196" s="42"/>
      <c r="F196" s="42"/>
      <c r="G196" s="42"/>
      <c r="H196" s="42"/>
      <c r="I196" s="42"/>
      <c r="J196" s="53">
        <f t="shared" si="274"/>
        <v>0</v>
      </c>
      <c r="K196" s="52">
        <f>IF(ISBLANK($B196),0,VLOOKUP($B196,Listen!$A$2:$C$44,2,FALSE))</f>
        <v>0</v>
      </c>
      <c r="L196" s="52">
        <f>IF(ISBLANK($B196),0,VLOOKUP($B196,Listen!$A$2:$C$44,3,FALSE))</f>
        <v>0</v>
      </c>
      <c r="M196" s="45">
        <f t="shared" si="275"/>
        <v>0</v>
      </c>
      <c r="N196" s="45">
        <f t="shared" si="310"/>
        <v>0</v>
      </c>
      <c r="O196" s="45">
        <f t="shared" si="311"/>
        <v>0</v>
      </c>
      <c r="P196" s="45">
        <f t="shared" ref="P196" si="404">O196</f>
        <v>0</v>
      </c>
      <c r="Q196" s="45">
        <f t="shared" si="376"/>
        <v>0</v>
      </c>
      <c r="R196" s="45">
        <f t="shared" si="277"/>
        <v>0</v>
      </c>
      <c r="S196" s="45">
        <f t="shared" si="278"/>
        <v>0</v>
      </c>
      <c r="T196" s="51">
        <f t="shared" si="279"/>
        <v>0</v>
      </c>
      <c r="U196" s="51">
        <f>IFERROR(IF(C196=A_Stammdaten!$B$9,$J196-$V196,HLOOKUP(A_Stammdaten!$B$9-1,$W$5:$AC$305,ROW(C196)-4,FALSE)-$V196),"")</f>
        <v>0</v>
      </c>
      <c r="V196" s="51">
        <f>HLOOKUP(A_Stammdaten!$B$9,$W$5:$AC$305,ROW(C196)-4,FALSE)</f>
        <v>0</v>
      </c>
      <c r="W196" s="51">
        <f t="shared" si="280"/>
        <v>0</v>
      </c>
      <c r="X196" s="51">
        <f t="shared" ref="X196:AC196" si="405">IFERROR(IF(OR($C196=0,$J196=0,N196-(X$5-$C196)=0),0,IF($C196&lt;X$5,W196-W196/(N196-(X$5-$C196)),IF($C196=X$5,$J196-$J196/N196,0))),"")</f>
        <v>0</v>
      </c>
      <c r="Y196" s="51">
        <f t="shared" si="405"/>
        <v>0</v>
      </c>
      <c r="Z196" s="51">
        <f t="shared" si="405"/>
        <v>0</v>
      </c>
      <c r="AA196" s="51">
        <f t="shared" si="405"/>
        <v>0</v>
      </c>
      <c r="AB196" s="51">
        <f t="shared" si="405"/>
        <v>0</v>
      </c>
      <c r="AC196" s="51">
        <f t="shared" si="405"/>
        <v>0</v>
      </c>
    </row>
    <row r="197" spans="1:29" x14ac:dyDescent="0.25">
      <c r="A197" s="50"/>
      <c r="B197" s="40"/>
      <c r="C197" s="108"/>
      <c r="D197" s="42"/>
      <c r="E197" s="42"/>
      <c r="F197" s="42"/>
      <c r="G197" s="42"/>
      <c r="H197" s="42"/>
      <c r="I197" s="42"/>
      <c r="J197" s="53">
        <f t="shared" si="274"/>
        <v>0</v>
      </c>
      <c r="K197" s="52">
        <f>IF(ISBLANK($B197),0,VLOOKUP($B197,Listen!$A$2:$C$44,2,FALSE))</f>
        <v>0</v>
      </c>
      <c r="L197" s="52">
        <f>IF(ISBLANK($B197),0,VLOOKUP($B197,Listen!$A$2:$C$44,3,FALSE))</f>
        <v>0</v>
      </c>
      <c r="M197" s="45">
        <f t="shared" si="275"/>
        <v>0</v>
      </c>
      <c r="N197" s="45">
        <f t="shared" si="310"/>
        <v>0</v>
      </c>
      <c r="O197" s="45">
        <f t="shared" si="311"/>
        <v>0</v>
      </c>
      <c r="P197" s="45">
        <f t="shared" ref="P197" si="406">O197</f>
        <v>0</v>
      </c>
      <c r="Q197" s="45">
        <f t="shared" si="376"/>
        <v>0</v>
      </c>
      <c r="R197" s="45">
        <f t="shared" si="277"/>
        <v>0</v>
      </c>
      <c r="S197" s="45">
        <f t="shared" si="278"/>
        <v>0</v>
      </c>
      <c r="T197" s="51">
        <f t="shared" si="279"/>
        <v>0</v>
      </c>
      <c r="U197" s="51">
        <f>IFERROR(IF(C197=A_Stammdaten!$B$9,$J197-$V197,HLOOKUP(A_Stammdaten!$B$9-1,$W$5:$AC$305,ROW(C197)-4,FALSE)-$V197),"")</f>
        <v>0</v>
      </c>
      <c r="V197" s="51">
        <f>HLOOKUP(A_Stammdaten!$B$9,$W$5:$AC$305,ROW(C197)-4,FALSE)</f>
        <v>0</v>
      </c>
      <c r="W197" s="51">
        <f t="shared" si="280"/>
        <v>0</v>
      </c>
      <c r="X197" s="51">
        <f t="shared" ref="X197:AC197" si="407">IFERROR(IF(OR($C197=0,$J197=0,N197-(X$5-$C197)=0),0,IF($C197&lt;X$5,W197-W197/(N197-(X$5-$C197)),IF($C197=X$5,$J197-$J197/N197,0))),"")</f>
        <v>0</v>
      </c>
      <c r="Y197" s="51">
        <f t="shared" si="407"/>
        <v>0</v>
      </c>
      <c r="Z197" s="51">
        <f t="shared" si="407"/>
        <v>0</v>
      </c>
      <c r="AA197" s="51">
        <f t="shared" si="407"/>
        <v>0</v>
      </c>
      <c r="AB197" s="51">
        <f t="shared" si="407"/>
        <v>0</v>
      </c>
      <c r="AC197" s="51">
        <f t="shared" si="407"/>
        <v>0</v>
      </c>
    </row>
    <row r="198" spans="1:29" x14ac:dyDescent="0.25">
      <c r="A198" s="50"/>
      <c r="B198" s="40"/>
      <c r="C198" s="108"/>
      <c r="D198" s="42"/>
      <c r="E198" s="42"/>
      <c r="F198" s="42"/>
      <c r="G198" s="42"/>
      <c r="H198" s="42"/>
      <c r="I198" s="42"/>
      <c r="J198" s="53">
        <f t="shared" si="274"/>
        <v>0</v>
      </c>
      <c r="K198" s="52">
        <f>IF(ISBLANK($B198),0,VLOOKUP($B198,Listen!$A$2:$C$44,2,FALSE))</f>
        <v>0</v>
      </c>
      <c r="L198" s="52">
        <f>IF(ISBLANK($B198),0,VLOOKUP($B198,Listen!$A$2:$C$44,3,FALSE))</f>
        <v>0</v>
      </c>
      <c r="M198" s="45">
        <f t="shared" si="275"/>
        <v>0</v>
      </c>
      <c r="N198" s="45">
        <f t="shared" si="310"/>
        <v>0</v>
      </c>
      <c r="O198" s="45">
        <f t="shared" si="311"/>
        <v>0</v>
      </c>
      <c r="P198" s="45">
        <f t="shared" ref="P198:Q213" si="408">O198</f>
        <v>0</v>
      </c>
      <c r="Q198" s="45">
        <f t="shared" si="408"/>
        <v>0</v>
      </c>
      <c r="R198" s="45">
        <f t="shared" si="277"/>
        <v>0</v>
      </c>
      <c r="S198" s="45">
        <f t="shared" si="278"/>
        <v>0</v>
      </c>
      <c r="T198" s="51">
        <f t="shared" si="279"/>
        <v>0</v>
      </c>
      <c r="U198" s="51">
        <f>IFERROR(IF(C198=A_Stammdaten!$B$9,$J198-$V198,HLOOKUP(A_Stammdaten!$B$9-1,$W$5:$AC$305,ROW(C198)-4,FALSE)-$V198),"")</f>
        <v>0</v>
      </c>
      <c r="V198" s="51">
        <f>HLOOKUP(A_Stammdaten!$B$9,$W$5:$AC$305,ROW(C198)-4,FALSE)</f>
        <v>0</v>
      </c>
      <c r="W198" s="51">
        <f t="shared" si="280"/>
        <v>0</v>
      </c>
      <c r="X198" s="51">
        <f t="shared" ref="X198:AC198" si="409">IFERROR(IF(OR($C198=0,$J198=0,N198-(X$5-$C198)=0),0,IF($C198&lt;X$5,W198-W198/(N198-(X$5-$C198)),IF($C198=X$5,$J198-$J198/N198,0))),"")</f>
        <v>0</v>
      </c>
      <c r="Y198" s="51">
        <f t="shared" si="409"/>
        <v>0</v>
      </c>
      <c r="Z198" s="51">
        <f t="shared" si="409"/>
        <v>0</v>
      </c>
      <c r="AA198" s="51">
        <f t="shared" si="409"/>
        <v>0</v>
      </c>
      <c r="AB198" s="51">
        <f t="shared" si="409"/>
        <v>0</v>
      </c>
      <c r="AC198" s="51">
        <f t="shared" si="409"/>
        <v>0</v>
      </c>
    </row>
    <row r="199" spans="1:29" x14ac:dyDescent="0.25">
      <c r="A199" s="50"/>
      <c r="B199" s="40"/>
      <c r="C199" s="108"/>
      <c r="D199" s="42"/>
      <c r="E199" s="42"/>
      <c r="F199" s="42"/>
      <c r="G199" s="42"/>
      <c r="H199" s="42"/>
      <c r="I199" s="42"/>
      <c r="J199" s="53">
        <f t="shared" ref="J199:J262" si="410">+D199+E199-G199</f>
        <v>0</v>
      </c>
      <c r="K199" s="52">
        <f>IF(ISBLANK($B199),0,VLOOKUP($B199,Listen!$A$2:$C$44,2,FALSE))</f>
        <v>0</v>
      </c>
      <c r="L199" s="52">
        <f>IF(ISBLANK($B199),0,VLOOKUP($B199,Listen!$A$2:$C$44,3,FALSE))</f>
        <v>0</v>
      </c>
      <c r="M199" s="45">
        <f t="shared" ref="M199:M262" si="411">$K199</f>
        <v>0</v>
      </c>
      <c r="N199" s="45">
        <f t="shared" si="310"/>
        <v>0</v>
      </c>
      <c r="O199" s="45">
        <f t="shared" si="311"/>
        <v>0</v>
      </c>
      <c r="P199" s="45">
        <f t="shared" ref="P199" si="412">O199</f>
        <v>0</v>
      </c>
      <c r="Q199" s="45">
        <f t="shared" si="408"/>
        <v>0</v>
      </c>
      <c r="R199" s="45">
        <f t="shared" ref="R199:R262" si="413">Q199</f>
        <v>0</v>
      </c>
      <c r="S199" s="45">
        <f t="shared" ref="S199:S262" si="414">R199</f>
        <v>0</v>
      </c>
      <c r="T199" s="51">
        <f t="shared" ref="T199:T262" si="415">IFERROR(V199+U199,"")</f>
        <v>0</v>
      </c>
      <c r="U199" s="51">
        <f>IFERROR(IF(C199=A_Stammdaten!$B$9,$J199-$V199,HLOOKUP(A_Stammdaten!$B$9-1,$W$5:$AC$305,ROW(C199)-4,FALSE)-$V199),"")</f>
        <v>0</v>
      </c>
      <c r="V199" s="51">
        <f>HLOOKUP(A_Stammdaten!$B$9,$W$5:$AC$305,ROW(C199)-4,FALSE)</f>
        <v>0</v>
      </c>
      <c r="W199" s="51">
        <f t="shared" ref="W199:W262" si="416">IFERROR(IF(OR($C199=0,$J199=0),0,IF($C199&lt;=W$5,$J199-$J199/M199*(W$5-$C199+1),0)),"")</f>
        <v>0</v>
      </c>
      <c r="X199" s="51">
        <f t="shared" ref="X199:AC199" si="417">IFERROR(IF(OR($C199=0,$J199=0,N199-(X$5-$C199)=0),0,IF($C199&lt;X$5,W199-W199/(N199-(X$5-$C199)),IF($C199=X$5,$J199-$J199/N199,0))),"")</f>
        <v>0</v>
      </c>
      <c r="Y199" s="51">
        <f t="shared" si="417"/>
        <v>0</v>
      </c>
      <c r="Z199" s="51">
        <f t="shared" si="417"/>
        <v>0</v>
      </c>
      <c r="AA199" s="51">
        <f t="shared" si="417"/>
        <v>0</v>
      </c>
      <c r="AB199" s="51">
        <f t="shared" si="417"/>
        <v>0</v>
      </c>
      <c r="AC199" s="51">
        <f t="shared" si="417"/>
        <v>0</v>
      </c>
    </row>
    <row r="200" spans="1:29" x14ac:dyDescent="0.25">
      <c r="A200" s="50"/>
      <c r="B200" s="40"/>
      <c r="C200" s="108"/>
      <c r="D200" s="42"/>
      <c r="E200" s="42"/>
      <c r="F200" s="42"/>
      <c r="G200" s="42"/>
      <c r="H200" s="42"/>
      <c r="I200" s="42"/>
      <c r="J200" s="53">
        <f t="shared" si="410"/>
        <v>0</v>
      </c>
      <c r="K200" s="52">
        <f>IF(ISBLANK($B200),0,VLOOKUP($B200,Listen!$A$2:$C$44,2,FALSE))</f>
        <v>0</v>
      </c>
      <c r="L200" s="52">
        <f>IF(ISBLANK($B200),0,VLOOKUP($B200,Listen!$A$2:$C$44,3,FALSE))</f>
        <v>0</v>
      </c>
      <c r="M200" s="45">
        <f t="shared" si="411"/>
        <v>0</v>
      </c>
      <c r="N200" s="45">
        <f t="shared" si="310"/>
        <v>0</v>
      </c>
      <c r="O200" s="45">
        <f t="shared" si="311"/>
        <v>0</v>
      </c>
      <c r="P200" s="45">
        <f t="shared" ref="P200" si="418">O200</f>
        <v>0</v>
      </c>
      <c r="Q200" s="45">
        <f t="shared" si="408"/>
        <v>0</v>
      </c>
      <c r="R200" s="45">
        <f t="shared" si="413"/>
        <v>0</v>
      </c>
      <c r="S200" s="45">
        <f t="shared" si="414"/>
        <v>0</v>
      </c>
      <c r="T200" s="51">
        <f t="shared" si="415"/>
        <v>0</v>
      </c>
      <c r="U200" s="51">
        <f>IFERROR(IF(C200=A_Stammdaten!$B$9,$J200-$V200,HLOOKUP(A_Stammdaten!$B$9-1,$W$5:$AC$305,ROW(C200)-4,FALSE)-$V200),"")</f>
        <v>0</v>
      </c>
      <c r="V200" s="51">
        <f>HLOOKUP(A_Stammdaten!$B$9,$W$5:$AC$305,ROW(C200)-4,FALSE)</f>
        <v>0</v>
      </c>
      <c r="W200" s="51">
        <f t="shared" si="416"/>
        <v>0</v>
      </c>
      <c r="X200" s="51">
        <f t="shared" ref="X200:AC200" si="419">IFERROR(IF(OR($C200=0,$J200=0,N200-(X$5-$C200)=0),0,IF($C200&lt;X$5,W200-W200/(N200-(X$5-$C200)),IF($C200=X$5,$J200-$J200/N200,0))),"")</f>
        <v>0</v>
      </c>
      <c r="Y200" s="51">
        <f t="shared" si="419"/>
        <v>0</v>
      </c>
      <c r="Z200" s="51">
        <f t="shared" si="419"/>
        <v>0</v>
      </c>
      <c r="AA200" s="51">
        <f t="shared" si="419"/>
        <v>0</v>
      </c>
      <c r="AB200" s="51">
        <f t="shared" si="419"/>
        <v>0</v>
      </c>
      <c r="AC200" s="51">
        <f t="shared" si="419"/>
        <v>0</v>
      </c>
    </row>
    <row r="201" spans="1:29" x14ac:dyDescent="0.25">
      <c r="A201" s="50"/>
      <c r="B201" s="40"/>
      <c r="C201" s="108"/>
      <c r="D201" s="42"/>
      <c r="E201" s="42"/>
      <c r="F201" s="42"/>
      <c r="G201" s="42"/>
      <c r="H201" s="42"/>
      <c r="I201" s="42"/>
      <c r="J201" s="53">
        <f t="shared" si="410"/>
        <v>0</v>
      </c>
      <c r="K201" s="52">
        <f>IF(ISBLANK($B201),0,VLOOKUP($B201,Listen!$A$2:$C$44,2,FALSE))</f>
        <v>0</v>
      </c>
      <c r="L201" s="52">
        <f>IF(ISBLANK($B201),0,VLOOKUP($B201,Listen!$A$2:$C$44,3,FALSE))</f>
        <v>0</v>
      </c>
      <c r="M201" s="45">
        <f t="shared" si="411"/>
        <v>0</v>
      </c>
      <c r="N201" s="45">
        <f t="shared" si="310"/>
        <v>0</v>
      </c>
      <c r="O201" s="45">
        <f t="shared" si="311"/>
        <v>0</v>
      </c>
      <c r="P201" s="45">
        <f t="shared" ref="P201" si="420">O201</f>
        <v>0</v>
      </c>
      <c r="Q201" s="45">
        <f t="shared" si="408"/>
        <v>0</v>
      </c>
      <c r="R201" s="45">
        <f t="shared" si="413"/>
        <v>0</v>
      </c>
      <c r="S201" s="45">
        <f t="shared" si="414"/>
        <v>0</v>
      </c>
      <c r="T201" s="51">
        <f t="shared" si="415"/>
        <v>0</v>
      </c>
      <c r="U201" s="51">
        <f>IFERROR(IF(C201=A_Stammdaten!$B$9,$J201-$V201,HLOOKUP(A_Stammdaten!$B$9-1,$W$5:$AC$305,ROW(C201)-4,FALSE)-$V201),"")</f>
        <v>0</v>
      </c>
      <c r="V201" s="51">
        <f>HLOOKUP(A_Stammdaten!$B$9,$W$5:$AC$305,ROW(C201)-4,FALSE)</f>
        <v>0</v>
      </c>
      <c r="W201" s="51">
        <f t="shared" si="416"/>
        <v>0</v>
      </c>
      <c r="X201" s="51">
        <f t="shared" ref="X201:AC201" si="421">IFERROR(IF(OR($C201=0,$J201=0,N201-(X$5-$C201)=0),0,IF($C201&lt;X$5,W201-W201/(N201-(X$5-$C201)),IF($C201=X$5,$J201-$J201/N201,0))),"")</f>
        <v>0</v>
      </c>
      <c r="Y201" s="51">
        <f t="shared" si="421"/>
        <v>0</v>
      </c>
      <c r="Z201" s="51">
        <f t="shared" si="421"/>
        <v>0</v>
      </c>
      <c r="AA201" s="51">
        <f t="shared" si="421"/>
        <v>0</v>
      </c>
      <c r="AB201" s="51">
        <f t="shared" si="421"/>
        <v>0</v>
      </c>
      <c r="AC201" s="51">
        <f t="shared" si="421"/>
        <v>0</v>
      </c>
    </row>
    <row r="202" spans="1:29" x14ac:dyDescent="0.25">
      <c r="A202" s="50"/>
      <c r="B202" s="40"/>
      <c r="C202" s="108"/>
      <c r="D202" s="42"/>
      <c r="E202" s="42"/>
      <c r="F202" s="42"/>
      <c r="G202" s="42"/>
      <c r="H202" s="42"/>
      <c r="I202" s="42"/>
      <c r="J202" s="53">
        <f t="shared" si="410"/>
        <v>0</v>
      </c>
      <c r="K202" s="52">
        <f>IF(ISBLANK($B202),0,VLOOKUP($B202,Listen!$A$2:$C$44,2,FALSE))</f>
        <v>0</v>
      </c>
      <c r="L202" s="52">
        <f>IF(ISBLANK($B202),0,VLOOKUP($B202,Listen!$A$2:$C$44,3,FALSE))</f>
        <v>0</v>
      </c>
      <c r="M202" s="45">
        <f t="shared" si="411"/>
        <v>0</v>
      </c>
      <c r="N202" s="45">
        <f t="shared" si="310"/>
        <v>0</v>
      </c>
      <c r="O202" s="45">
        <f t="shared" si="311"/>
        <v>0</v>
      </c>
      <c r="P202" s="45">
        <f t="shared" ref="P202" si="422">O202</f>
        <v>0</v>
      </c>
      <c r="Q202" s="45">
        <f t="shared" si="408"/>
        <v>0</v>
      </c>
      <c r="R202" s="45">
        <f t="shared" si="413"/>
        <v>0</v>
      </c>
      <c r="S202" s="45">
        <f t="shared" si="414"/>
        <v>0</v>
      </c>
      <c r="T202" s="51">
        <f t="shared" si="415"/>
        <v>0</v>
      </c>
      <c r="U202" s="51">
        <f>IFERROR(IF(C202=A_Stammdaten!$B$9,$J202-$V202,HLOOKUP(A_Stammdaten!$B$9-1,$W$5:$AC$305,ROW(C202)-4,FALSE)-$V202),"")</f>
        <v>0</v>
      </c>
      <c r="V202" s="51">
        <f>HLOOKUP(A_Stammdaten!$B$9,$W$5:$AC$305,ROW(C202)-4,FALSE)</f>
        <v>0</v>
      </c>
      <c r="W202" s="51">
        <f t="shared" si="416"/>
        <v>0</v>
      </c>
      <c r="X202" s="51">
        <f t="shared" ref="X202:AC202" si="423">IFERROR(IF(OR($C202=0,$J202=0,N202-(X$5-$C202)=0),0,IF($C202&lt;X$5,W202-W202/(N202-(X$5-$C202)),IF($C202=X$5,$J202-$J202/N202,0))),"")</f>
        <v>0</v>
      </c>
      <c r="Y202" s="51">
        <f t="shared" si="423"/>
        <v>0</v>
      </c>
      <c r="Z202" s="51">
        <f t="shared" si="423"/>
        <v>0</v>
      </c>
      <c r="AA202" s="51">
        <f t="shared" si="423"/>
        <v>0</v>
      </c>
      <c r="AB202" s="51">
        <f t="shared" si="423"/>
        <v>0</v>
      </c>
      <c r="AC202" s="51">
        <f t="shared" si="423"/>
        <v>0</v>
      </c>
    </row>
    <row r="203" spans="1:29" x14ac:dyDescent="0.25">
      <c r="A203" s="50"/>
      <c r="B203" s="40"/>
      <c r="C203" s="108"/>
      <c r="D203" s="42"/>
      <c r="E203" s="42"/>
      <c r="F203" s="42"/>
      <c r="G203" s="42"/>
      <c r="H203" s="42"/>
      <c r="I203" s="42"/>
      <c r="J203" s="53">
        <f t="shared" si="410"/>
        <v>0</v>
      </c>
      <c r="K203" s="52">
        <f>IF(ISBLANK($B203),0,VLOOKUP($B203,Listen!$A$2:$C$44,2,FALSE))</f>
        <v>0</v>
      </c>
      <c r="L203" s="52">
        <f>IF(ISBLANK($B203),0,VLOOKUP($B203,Listen!$A$2:$C$44,3,FALSE))</f>
        <v>0</v>
      </c>
      <c r="M203" s="45">
        <f t="shared" si="411"/>
        <v>0</v>
      </c>
      <c r="N203" s="45">
        <f t="shared" si="310"/>
        <v>0</v>
      </c>
      <c r="O203" s="45">
        <f t="shared" si="311"/>
        <v>0</v>
      </c>
      <c r="P203" s="45">
        <f t="shared" ref="P203" si="424">O203</f>
        <v>0</v>
      </c>
      <c r="Q203" s="45">
        <f t="shared" si="408"/>
        <v>0</v>
      </c>
      <c r="R203" s="45">
        <f t="shared" si="413"/>
        <v>0</v>
      </c>
      <c r="S203" s="45">
        <f t="shared" si="414"/>
        <v>0</v>
      </c>
      <c r="T203" s="51">
        <f t="shared" si="415"/>
        <v>0</v>
      </c>
      <c r="U203" s="51">
        <f>IFERROR(IF(C203=A_Stammdaten!$B$9,$J203-$V203,HLOOKUP(A_Stammdaten!$B$9-1,$W$5:$AC$305,ROW(C203)-4,FALSE)-$V203),"")</f>
        <v>0</v>
      </c>
      <c r="V203" s="51">
        <f>HLOOKUP(A_Stammdaten!$B$9,$W$5:$AC$305,ROW(C203)-4,FALSE)</f>
        <v>0</v>
      </c>
      <c r="W203" s="51">
        <f t="shared" si="416"/>
        <v>0</v>
      </c>
      <c r="X203" s="51">
        <f t="shared" ref="X203:AC203" si="425">IFERROR(IF(OR($C203=0,$J203=0,N203-(X$5-$C203)=0),0,IF($C203&lt;X$5,W203-W203/(N203-(X$5-$C203)),IF($C203=X$5,$J203-$J203/N203,0))),"")</f>
        <v>0</v>
      </c>
      <c r="Y203" s="51">
        <f t="shared" si="425"/>
        <v>0</v>
      </c>
      <c r="Z203" s="51">
        <f t="shared" si="425"/>
        <v>0</v>
      </c>
      <c r="AA203" s="51">
        <f t="shared" si="425"/>
        <v>0</v>
      </c>
      <c r="AB203" s="51">
        <f t="shared" si="425"/>
        <v>0</v>
      </c>
      <c r="AC203" s="51">
        <f t="shared" si="425"/>
        <v>0</v>
      </c>
    </row>
    <row r="204" spans="1:29" x14ac:dyDescent="0.25">
      <c r="A204" s="50"/>
      <c r="B204" s="40"/>
      <c r="C204" s="108"/>
      <c r="D204" s="42"/>
      <c r="E204" s="42"/>
      <c r="F204" s="42"/>
      <c r="G204" s="42"/>
      <c r="H204" s="42"/>
      <c r="I204" s="42"/>
      <c r="J204" s="53">
        <f t="shared" si="410"/>
        <v>0</v>
      </c>
      <c r="K204" s="52">
        <f>IF(ISBLANK($B204),0,VLOOKUP($B204,Listen!$A$2:$C$44,2,FALSE))</f>
        <v>0</v>
      </c>
      <c r="L204" s="52">
        <f>IF(ISBLANK($B204),0,VLOOKUP($B204,Listen!$A$2:$C$44,3,FALSE))</f>
        <v>0</v>
      </c>
      <c r="M204" s="45">
        <f t="shared" si="411"/>
        <v>0</v>
      </c>
      <c r="N204" s="45">
        <f t="shared" si="310"/>
        <v>0</v>
      </c>
      <c r="O204" s="45">
        <f t="shared" si="311"/>
        <v>0</v>
      </c>
      <c r="P204" s="45">
        <f t="shared" ref="P204" si="426">O204</f>
        <v>0</v>
      </c>
      <c r="Q204" s="45">
        <f t="shared" si="408"/>
        <v>0</v>
      </c>
      <c r="R204" s="45">
        <f t="shared" si="413"/>
        <v>0</v>
      </c>
      <c r="S204" s="45">
        <f t="shared" si="414"/>
        <v>0</v>
      </c>
      <c r="T204" s="51">
        <f t="shared" si="415"/>
        <v>0</v>
      </c>
      <c r="U204" s="51">
        <f>IFERROR(IF(C204=A_Stammdaten!$B$9,$J204-$V204,HLOOKUP(A_Stammdaten!$B$9-1,$W$5:$AC$305,ROW(C204)-4,FALSE)-$V204),"")</f>
        <v>0</v>
      </c>
      <c r="V204" s="51">
        <f>HLOOKUP(A_Stammdaten!$B$9,$W$5:$AC$305,ROW(C204)-4,FALSE)</f>
        <v>0</v>
      </c>
      <c r="W204" s="51">
        <f t="shared" si="416"/>
        <v>0</v>
      </c>
      <c r="X204" s="51">
        <f t="shared" ref="X204:AC204" si="427">IFERROR(IF(OR($C204=0,$J204=0,N204-(X$5-$C204)=0),0,IF($C204&lt;X$5,W204-W204/(N204-(X$5-$C204)),IF($C204=X$5,$J204-$J204/N204,0))),"")</f>
        <v>0</v>
      </c>
      <c r="Y204" s="51">
        <f t="shared" si="427"/>
        <v>0</v>
      </c>
      <c r="Z204" s="51">
        <f t="shared" si="427"/>
        <v>0</v>
      </c>
      <c r="AA204" s="51">
        <f t="shared" si="427"/>
        <v>0</v>
      </c>
      <c r="AB204" s="51">
        <f t="shared" si="427"/>
        <v>0</v>
      </c>
      <c r="AC204" s="51">
        <f t="shared" si="427"/>
        <v>0</v>
      </c>
    </row>
    <row r="205" spans="1:29" x14ac:dyDescent="0.25">
      <c r="A205" s="50"/>
      <c r="B205" s="40"/>
      <c r="C205" s="108"/>
      <c r="D205" s="42"/>
      <c r="E205" s="42"/>
      <c r="F205" s="42"/>
      <c r="G205" s="42"/>
      <c r="H205" s="42"/>
      <c r="I205" s="42"/>
      <c r="J205" s="53">
        <f t="shared" si="410"/>
        <v>0</v>
      </c>
      <c r="K205" s="52">
        <f>IF(ISBLANK($B205),0,VLOOKUP($B205,Listen!$A$2:$C$44,2,FALSE))</f>
        <v>0</v>
      </c>
      <c r="L205" s="52">
        <f>IF(ISBLANK($B205),0,VLOOKUP($B205,Listen!$A$2:$C$44,3,FALSE))</f>
        <v>0</v>
      </c>
      <c r="M205" s="45">
        <f t="shared" si="411"/>
        <v>0</v>
      </c>
      <c r="N205" s="45">
        <f t="shared" si="310"/>
        <v>0</v>
      </c>
      <c r="O205" s="45">
        <f t="shared" si="311"/>
        <v>0</v>
      </c>
      <c r="P205" s="45">
        <f t="shared" ref="P205" si="428">O205</f>
        <v>0</v>
      </c>
      <c r="Q205" s="45">
        <f t="shared" si="408"/>
        <v>0</v>
      </c>
      <c r="R205" s="45">
        <f t="shared" si="413"/>
        <v>0</v>
      </c>
      <c r="S205" s="45">
        <f t="shared" si="414"/>
        <v>0</v>
      </c>
      <c r="T205" s="51">
        <f t="shared" si="415"/>
        <v>0</v>
      </c>
      <c r="U205" s="51">
        <f>IFERROR(IF(C205=A_Stammdaten!$B$9,$J205-$V205,HLOOKUP(A_Stammdaten!$B$9-1,$W$5:$AC$305,ROW(C205)-4,FALSE)-$V205),"")</f>
        <v>0</v>
      </c>
      <c r="V205" s="51">
        <f>HLOOKUP(A_Stammdaten!$B$9,$W$5:$AC$305,ROW(C205)-4,FALSE)</f>
        <v>0</v>
      </c>
      <c r="W205" s="51">
        <f t="shared" si="416"/>
        <v>0</v>
      </c>
      <c r="X205" s="51">
        <f t="shared" ref="X205:AC205" si="429">IFERROR(IF(OR($C205=0,$J205=0,N205-(X$5-$C205)=0),0,IF($C205&lt;X$5,W205-W205/(N205-(X$5-$C205)),IF($C205=X$5,$J205-$J205/N205,0))),"")</f>
        <v>0</v>
      </c>
      <c r="Y205" s="51">
        <f t="shared" si="429"/>
        <v>0</v>
      </c>
      <c r="Z205" s="51">
        <f t="shared" si="429"/>
        <v>0</v>
      </c>
      <c r="AA205" s="51">
        <f t="shared" si="429"/>
        <v>0</v>
      </c>
      <c r="AB205" s="51">
        <f t="shared" si="429"/>
        <v>0</v>
      </c>
      <c r="AC205" s="51">
        <f t="shared" si="429"/>
        <v>0</v>
      </c>
    </row>
    <row r="206" spans="1:29" x14ac:dyDescent="0.25">
      <c r="A206" s="50"/>
      <c r="B206" s="40"/>
      <c r="C206" s="108"/>
      <c r="D206" s="42"/>
      <c r="E206" s="42"/>
      <c r="F206" s="42"/>
      <c r="G206" s="42"/>
      <c r="H206" s="42"/>
      <c r="I206" s="42"/>
      <c r="J206" s="53">
        <f t="shared" si="410"/>
        <v>0</v>
      </c>
      <c r="K206" s="52">
        <f>IF(ISBLANK($B206),0,VLOOKUP($B206,Listen!$A$2:$C$44,2,FALSE))</f>
        <v>0</v>
      </c>
      <c r="L206" s="52">
        <f>IF(ISBLANK($B206),0,VLOOKUP($B206,Listen!$A$2:$C$44,3,FALSE))</f>
        <v>0</v>
      </c>
      <c r="M206" s="45">
        <f t="shared" si="411"/>
        <v>0</v>
      </c>
      <c r="N206" s="45">
        <f t="shared" si="310"/>
        <v>0</v>
      </c>
      <c r="O206" s="45">
        <f t="shared" si="311"/>
        <v>0</v>
      </c>
      <c r="P206" s="45">
        <f t="shared" ref="P206" si="430">O206</f>
        <v>0</v>
      </c>
      <c r="Q206" s="45">
        <f t="shared" si="408"/>
        <v>0</v>
      </c>
      <c r="R206" s="45">
        <f t="shared" si="413"/>
        <v>0</v>
      </c>
      <c r="S206" s="45">
        <f t="shared" si="414"/>
        <v>0</v>
      </c>
      <c r="T206" s="51">
        <f t="shared" si="415"/>
        <v>0</v>
      </c>
      <c r="U206" s="51">
        <f>IFERROR(IF(C206=A_Stammdaten!$B$9,$J206-$V206,HLOOKUP(A_Stammdaten!$B$9-1,$W$5:$AC$305,ROW(C206)-4,FALSE)-$V206),"")</f>
        <v>0</v>
      </c>
      <c r="V206" s="51">
        <f>HLOOKUP(A_Stammdaten!$B$9,$W$5:$AC$305,ROW(C206)-4,FALSE)</f>
        <v>0</v>
      </c>
      <c r="W206" s="51">
        <f t="shared" si="416"/>
        <v>0</v>
      </c>
      <c r="X206" s="51">
        <f t="shared" ref="X206:AC206" si="431">IFERROR(IF(OR($C206=0,$J206=0,N206-(X$5-$C206)=0),0,IF($C206&lt;X$5,W206-W206/(N206-(X$5-$C206)),IF($C206=X$5,$J206-$J206/N206,0))),"")</f>
        <v>0</v>
      </c>
      <c r="Y206" s="51">
        <f t="shared" si="431"/>
        <v>0</v>
      </c>
      <c r="Z206" s="51">
        <f t="shared" si="431"/>
        <v>0</v>
      </c>
      <c r="AA206" s="51">
        <f t="shared" si="431"/>
        <v>0</v>
      </c>
      <c r="AB206" s="51">
        <f t="shared" si="431"/>
        <v>0</v>
      </c>
      <c r="AC206" s="51">
        <f t="shared" si="431"/>
        <v>0</v>
      </c>
    </row>
    <row r="207" spans="1:29" x14ac:dyDescent="0.25">
      <c r="A207" s="50"/>
      <c r="B207" s="40"/>
      <c r="C207" s="108"/>
      <c r="D207" s="42"/>
      <c r="E207" s="42"/>
      <c r="F207" s="42"/>
      <c r="G207" s="42"/>
      <c r="H207" s="42"/>
      <c r="I207" s="42"/>
      <c r="J207" s="53">
        <f t="shared" si="410"/>
        <v>0</v>
      </c>
      <c r="K207" s="52">
        <f>IF(ISBLANK($B207),0,VLOOKUP($B207,Listen!$A$2:$C$44,2,FALSE))</f>
        <v>0</v>
      </c>
      <c r="L207" s="52">
        <f>IF(ISBLANK($B207),0,VLOOKUP($B207,Listen!$A$2:$C$44,3,FALSE))</f>
        <v>0</v>
      </c>
      <c r="M207" s="45">
        <f t="shared" si="411"/>
        <v>0</v>
      </c>
      <c r="N207" s="45">
        <f t="shared" si="310"/>
        <v>0</v>
      </c>
      <c r="O207" s="45">
        <f t="shared" si="311"/>
        <v>0</v>
      </c>
      <c r="P207" s="45">
        <f t="shared" ref="P207" si="432">O207</f>
        <v>0</v>
      </c>
      <c r="Q207" s="45">
        <f t="shared" si="408"/>
        <v>0</v>
      </c>
      <c r="R207" s="45">
        <f t="shared" si="413"/>
        <v>0</v>
      </c>
      <c r="S207" s="45">
        <f t="shared" si="414"/>
        <v>0</v>
      </c>
      <c r="T207" s="51">
        <f t="shared" si="415"/>
        <v>0</v>
      </c>
      <c r="U207" s="51">
        <f>IFERROR(IF(C207=A_Stammdaten!$B$9,$J207-$V207,HLOOKUP(A_Stammdaten!$B$9-1,$W$5:$AC$305,ROW(C207)-4,FALSE)-$V207),"")</f>
        <v>0</v>
      </c>
      <c r="V207" s="51">
        <f>HLOOKUP(A_Stammdaten!$B$9,$W$5:$AC$305,ROW(C207)-4,FALSE)</f>
        <v>0</v>
      </c>
      <c r="W207" s="51">
        <f t="shared" si="416"/>
        <v>0</v>
      </c>
      <c r="X207" s="51">
        <f t="shared" ref="X207:AC207" si="433">IFERROR(IF(OR($C207=0,$J207=0,N207-(X$5-$C207)=0),0,IF($C207&lt;X$5,W207-W207/(N207-(X$5-$C207)),IF($C207=X$5,$J207-$J207/N207,0))),"")</f>
        <v>0</v>
      </c>
      <c r="Y207" s="51">
        <f t="shared" si="433"/>
        <v>0</v>
      </c>
      <c r="Z207" s="51">
        <f t="shared" si="433"/>
        <v>0</v>
      </c>
      <c r="AA207" s="51">
        <f t="shared" si="433"/>
        <v>0</v>
      </c>
      <c r="AB207" s="51">
        <f t="shared" si="433"/>
        <v>0</v>
      </c>
      <c r="AC207" s="51">
        <f t="shared" si="433"/>
        <v>0</v>
      </c>
    </row>
    <row r="208" spans="1:29" x14ac:dyDescent="0.25">
      <c r="A208" s="50"/>
      <c r="B208" s="40"/>
      <c r="C208" s="108"/>
      <c r="D208" s="42"/>
      <c r="E208" s="42"/>
      <c r="F208" s="42"/>
      <c r="G208" s="42"/>
      <c r="H208" s="42"/>
      <c r="I208" s="42"/>
      <c r="J208" s="53">
        <f t="shared" si="410"/>
        <v>0</v>
      </c>
      <c r="K208" s="52">
        <f>IF(ISBLANK($B208),0,VLOOKUP($B208,Listen!$A$2:$C$44,2,FALSE))</f>
        <v>0</v>
      </c>
      <c r="L208" s="52">
        <f>IF(ISBLANK($B208),0,VLOOKUP($B208,Listen!$A$2:$C$44,3,FALSE))</f>
        <v>0</v>
      </c>
      <c r="M208" s="45">
        <f t="shared" si="411"/>
        <v>0</v>
      </c>
      <c r="N208" s="45">
        <f t="shared" si="310"/>
        <v>0</v>
      </c>
      <c r="O208" s="45">
        <f t="shared" si="311"/>
        <v>0</v>
      </c>
      <c r="P208" s="45">
        <f t="shared" ref="P208" si="434">O208</f>
        <v>0</v>
      </c>
      <c r="Q208" s="45">
        <f t="shared" si="408"/>
        <v>0</v>
      </c>
      <c r="R208" s="45">
        <f t="shared" si="413"/>
        <v>0</v>
      </c>
      <c r="S208" s="45">
        <f t="shared" si="414"/>
        <v>0</v>
      </c>
      <c r="T208" s="51">
        <f t="shared" si="415"/>
        <v>0</v>
      </c>
      <c r="U208" s="51">
        <f>IFERROR(IF(C208=A_Stammdaten!$B$9,$J208-$V208,HLOOKUP(A_Stammdaten!$B$9-1,$W$5:$AC$305,ROW(C208)-4,FALSE)-$V208),"")</f>
        <v>0</v>
      </c>
      <c r="V208" s="51">
        <f>HLOOKUP(A_Stammdaten!$B$9,$W$5:$AC$305,ROW(C208)-4,FALSE)</f>
        <v>0</v>
      </c>
      <c r="W208" s="51">
        <f t="shared" si="416"/>
        <v>0</v>
      </c>
      <c r="X208" s="51">
        <f t="shared" ref="X208:AC208" si="435">IFERROR(IF(OR($C208=0,$J208=0,N208-(X$5-$C208)=0),0,IF($C208&lt;X$5,W208-W208/(N208-(X$5-$C208)),IF($C208=X$5,$J208-$J208/N208,0))),"")</f>
        <v>0</v>
      </c>
      <c r="Y208" s="51">
        <f t="shared" si="435"/>
        <v>0</v>
      </c>
      <c r="Z208" s="51">
        <f t="shared" si="435"/>
        <v>0</v>
      </c>
      <c r="AA208" s="51">
        <f t="shared" si="435"/>
        <v>0</v>
      </c>
      <c r="AB208" s="51">
        <f t="shared" si="435"/>
        <v>0</v>
      </c>
      <c r="AC208" s="51">
        <f t="shared" si="435"/>
        <v>0</v>
      </c>
    </row>
    <row r="209" spans="1:29" x14ac:dyDescent="0.25">
      <c r="A209" s="50"/>
      <c r="B209" s="40"/>
      <c r="C209" s="108"/>
      <c r="D209" s="42"/>
      <c r="E209" s="42"/>
      <c r="F209" s="42"/>
      <c r="G209" s="42"/>
      <c r="H209" s="42"/>
      <c r="I209" s="42"/>
      <c r="J209" s="53">
        <f t="shared" si="410"/>
        <v>0</v>
      </c>
      <c r="K209" s="52">
        <f>IF(ISBLANK($B209),0,VLOOKUP($B209,Listen!$A$2:$C$44,2,FALSE))</f>
        <v>0</v>
      </c>
      <c r="L209" s="52">
        <f>IF(ISBLANK($B209),0,VLOOKUP($B209,Listen!$A$2:$C$44,3,FALSE))</f>
        <v>0</v>
      </c>
      <c r="M209" s="45">
        <f t="shared" si="411"/>
        <v>0</v>
      </c>
      <c r="N209" s="45">
        <f t="shared" si="310"/>
        <v>0</v>
      </c>
      <c r="O209" s="45">
        <f t="shared" si="311"/>
        <v>0</v>
      </c>
      <c r="P209" s="45">
        <f t="shared" ref="P209" si="436">O209</f>
        <v>0</v>
      </c>
      <c r="Q209" s="45">
        <f t="shared" si="408"/>
        <v>0</v>
      </c>
      <c r="R209" s="45">
        <f t="shared" si="413"/>
        <v>0</v>
      </c>
      <c r="S209" s="45">
        <f t="shared" si="414"/>
        <v>0</v>
      </c>
      <c r="T209" s="51">
        <f t="shared" si="415"/>
        <v>0</v>
      </c>
      <c r="U209" s="51">
        <f>IFERROR(IF(C209=A_Stammdaten!$B$9,$J209-$V209,HLOOKUP(A_Stammdaten!$B$9-1,$W$5:$AC$305,ROW(C209)-4,FALSE)-$V209),"")</f>
        <v>0</v>
      </c>
      <c r="V209" s="51">
        <f>HLOOKUP(A_Stammdaten!$B$9,$W$5:$AC$305,ROW(C209)-4,FALSE)</f>
        <v>0</v>
      </c>
      <c r="W209" s="51">
        <f t="shared" si="416"/>
        <v>0</v>
      </c>
      <c r="X209" s="51">
        <f t="shared" ref="X209:AC209" si="437">IFERROR(IF(OR($C209=0,$J209=0,N209-(X$5-$C209)=0),0,IF($C209&lt;X$5,W209-W209/(N209-(X$5-$C209)),IF($C209=X$5,$J209-$J209/N209,0))),"")</f>
        <v>0</v>
      </c>
      <c r="Y209" s="51">
        <f t="shared" si="437"/>
        <v>0</v>
      </c>
      <c r="Z209" s="51">
        <f t="shared" si="437"/>
        <v>0</v>
      </c>
      <c r="AA209" s="51">
        <f t="shared" si="437"/>
        <v>0</v>
      </c>
      <c r="AB209" s="51">
        <f t="shared" si="437"/>
        <v>0</v>
      </c>
      <c r="AC209" s="51">
        <f t="shared" si="437"/>
        <v>0</v>
      </c>
    </row>
    <row r="210" spans="1:29" x14ac:dyDescent="0.25">
      <c r="A210" s="50"/>
      <c r="B210" s="40"/>
      <c r="C210" s="108"/>
      <c r="D210" s="42"/>
      <c r="E210" s="42"/>
      <c r="F210" s="42"/>
      <c r="G210" s="42"/>
      <c r="H210" s="42"/>
      <c r="I210" s="42"/>
      <c r="J210" s="53">
        <f t="shared" si="410"/>
        <v>0</v>
      </c>
      <c r="K210" s="52">
        <f>IF(ISBLANK($B210),0,VLOOKUP($B210,Listen!$A$2:$C$44,2,FALSE))</f>
        <v>0</v>
      </c>
      <c r="L210" s="52">
        <f>IF(ISBLANK($B210),0,VLOOKUP($B210,Listen!$A$2:$C$44,3,FALSE))</f>
        <v>0</v>
      </c>
      <c r="M210" s="45">
        <f t="shared" si="411"/>
        <v>0</v>
      </c>
      <c r="N210" s="45">
        <f t="shared" si="310"/>
        <v>0</v>
      </c>
      <c r="O210" s="45">
        <f t="shared" si="311"/>
        <v>0</v>
      </c>
      <c r="P210" s="45">
        <f t="shared" ref="P210" si="438">O210</f>
        <v>0</v>
      </c>
      <c r="Q210" s="45">
        <f t="shared" si="408"/>
        <v>0</v>
      </c>
      <c r="R210" s="45">
        <f t="shared" si="413"/>
        <v>0</v>
      </c>
      <c r="S210" s="45">
        <f t="shared" si="414"/>
        <v>0</v>
      </c>
      <c r="T210" s="51">
        <f t="shared" si="415"/>
        <v>0</v>
      </c>
      <c r="U210" s="51">
        <f>IFERROR(IF(C210=A_Stammdaten!$B$9,$J210-$V210,HLOOKUP(A_Stammdaten!$B$9-1,$W$5:$AC$305,ROW(C210)-4,FALSE)-$V210),"")</f>
        <v>0</v>
      </c>
      <c r="V210" s="51">
        <f>HLOOKUP(A_Stammdaten!$B$9,$W$5:$AC$305,ROW(C210)-4,FALSE)</f>
        <v>0</v>
      </c>
      <c r="W210" s="51">
        <f t="shared" si="416"/>
        <v>0</v>
      </c>
      <c r="X210" s="51">
        <f t="shared" ref="X210:AC210" si="439">IFERROR(IF(OR($C210=0,$J210=0,N210-(X$5-$C210)=0),0,IF($C210&lt;X$5,W210-W210/(N210-(X$5-$C210)),IF($C210=X$5,$J210-$J210/N210,0))),"")</f>
        <v>0</v>
      </c>
      <c r="Y210" s="51">
        <f t="shared" si="439"/>
        <v>0</v>
      </c>
      <c r="Z210" s="51">
        <f t="shared" si="439"/>
        <v>0</v>
      </c>
      <c r="AA210" s="51">
        <f t="shared" si="439"/>
        <v>0</v>
      </c>
      <c r="AB210" s="51">
        <f t="shared" si="439"/>
        <v>0</v>
      </c>
      <c r="AC210" s="51">
        <f t="shared" si="439"/>
        <v>0</v>
      </c>
    </row>
    <row r="211" spans="1:29" x14ac:dyDescent="0.25">
      <c r="A211" s="50"/>
      <c r="B211" s="40"/>
      <c r="C211" s="108"/>
      <c r="D211" s="42"/>
      <c r="E211" s="42"/>
      <c r="F211" s="42"/>
      <c r="G211" s="42"/>
      <c r="H211" s="42"/>
      <c r="I211" s="42"/>
      <c r="J211" s="53">
        <f t="shared" si="410"/>
        <v>0</v>
      </c>
      <c r="K211" s="52">
        <f>IF(ISBLANK($B211),0,VLOOKUP($B211,Listen!$A$2:$C$44,2,FALSE))</f>
        <v>0</v>
      </c>
      <c r="L211" s="52">
        <f>IF(ISBLANK($B211),0,VLOOKUP($B211,Listen!$A$2:$C$44,3,FALSE))</f>
        <v>0</v>
      </c>
      <c r="M211" s="45">
        <f t="shared" si="411"/>
        <v>0</v>
      </c>
      <c r="N211" s="45">
        <f t="shared" si="310"/>
        <v>0</v>
      </c>
      <c r="O211" s="45">
        <f t="shared" si="311"/>
        <v>0</v>
      </c>
      <c r="P211" s="45">
        <f t="shared" ref="P211" si="440">O211</f>
        <v>0</v>
      </c>
      <c r="Q211" s="45">
        <f t="shared" si="408"/>
        <v>0</v>
      </c>
      <c r="R211" s="45">
        <f t="shared" si="413"/>
        <v>0</v>
      </c>
      <c r="S211" s="45">
        <f t="shared" si="414"/>
        <v>0</v>
      </c>
      <c r="T211" s="51">
        <f t="shared" si="415"/>
        <v>0</v>
      </c>
      <c r="U211" s="51">
        <f>IFERROR(IF(C211=A_Stammdaten!$B$9,$J211-$V211,HLOOKUP(A_Stammdaten!$B$9-1,$W$5:$AC$305,ROW(C211)-4,FALSE)-$V211),"")</f>
        <v>0</v>
      </c>
      <c r="V211" s="51">
        <f>HLOOKUP(A_Stammdaten!$B$9,$W$5:$AC$305,ROW(C211)-4,FALSE)</f>
        <v>0</v>
      </c>
      <c r="W211" s="51">
        <f t="shared" si="416"/>
        <v>0</v>
      </c>
      <c r="X211" s="51">
        <f t="shared" ref="X211:AC211" si="441">IFERROR(IF(OR($C211=0,$J211=0,N211-(X$5-$C211)=0),0,IF($C211&lt;X$5,W211-W211/(N211-(X$5-$C211)),IF($C211=X$5,$J211-$J211/N211,0))),"")</f>
        <v>0</v>
      </c>
      <c r="Y211" s="51">
        <f t="shared" si="441"/>
        <v>0</v>
      </c>
      <c r="Z211" s="51">
        <f t="shared" si="441"/>
        <v>0</v>
      </c>
      <c r="AA211" s="51">
        <f t="shared" si="441"/>
        <v>0</v>
      </c>
      <c r="AB211" s="51">
        <f t="shared" si="441"/>
        <v>0</v>
      </c>
      <c r="AC211" s="51">
        <f t="shared" si="441"/>
        <v>0</v>
      </c>
    </row>
    <row r="212" spans="1:29" x14ac:dyDescent="0.25">
      <c r="A212" s="50"/>
      <c r="B212" s="40"/>
      <c r="C212" s="108"/>
      <c r="D212" s="42"/>
      <c r="E212" s="42"/>
      <c r="F212" s="42"/>
      <c r="G212" s="42"/>
      <c r="H212" s="42"/>
      <c r="I212" s="42"/>
      <c r="J212" s="53">
        <f t="shared" si="410"/>
        <v>0</v>
      </c>
      <c r="K212" s="52">
        <f>IF(ISBLANK($B212),0,VLOOKUP($B212,Listen!$A$2:$C$44,2,FALSE))</f>
        <v>0</v>
      </c>
      <c r="L212" s="52">
        <f>IF(ISBLANK($B212),0,VLOOKUP($B212,Listen!$A$2:$C$44,3,FALSE))</f>
        <v>0</v>
      </c>
      <c r="M212" s="45">
        <f t="shared" si="411"/>
        <v>0</v>
      </c>
      <c r="N212" s="45">
        <f t="shared" si="310"/>
        <v>0</v>
      </c>
      <c r="O212" s="45">
        <f t="shared" si="311"/>
        <v>0</v>
      </c>
      <c r="P212" s="45">
        <f t="shared" ref="P212" si="442">O212</f>
        <v>0</v>
      </c>
      <c r="Q212" s="45">
        <f t="shared" si="408"/>
        <v>0</v>
      </c>
      <c r="R212" s="45">
        <f t="shared" si="413"/>
        <v>0</v>
      </c>
      <c r="S212" s="45">
        <f t="shared" si="414"/>
        <v>0</v>
      </c>
      <c r="T212" s="51">
        <f t="shared" si="415"/>
        <v>0</v>
      </c>
      <c r="U212" s="51">
        <f>IFERROR(IF(C212=A_Stammdaten!$B$9,$J212-$V212,HLOOKUP(A_Stammdaten!$B$9-1,$W$5:$AC$305,ROW(C212)-4,FALSE)-$V212),"")</f>
        <v>0</v>
      </c>
      <c r="V212" s="51">
        <f>HLOOKUP(A_Stammdaten!$B$9,$W$5:$AC$305,ROW(C212)-4,FALSE)</f>
        <v>0</v>
      </c>
      <c r="W212" s="51">
        <f t="shared" si="416"/>
        <v>0</v>
      </c>
      <c r="X212" s="51">
        <f t="shared" ref="X212:AC212" si="443">IFERROR(IF(OR($C212=0,$J212=0,N212-(X$5-$C212)=0),0,IF($C212&lt;X$5,W212-W212/(N212-(X$5-$C212)),IF($C212=X$5,$J212-$J212/N212,0))),"")</f>
        <v>0</v>
      </c>
      <c r="Y212" s="51">
        <f t="shared" si="443"/>
        <v>0</v>
      </c>
      <c r="Z212" s="51">
        <f t="shared" si="443"/>
        <v>0</v>
      </c>
      <c r="AA212" s="51">
        <f t="shared" si="443"/>
        <v>0</v>
      </c>
      <c r="AB212" s="51">
        <f t="shared" si="443"/>
        <v>0</v>
      </c>
      <c r="AC212" s="51">
        <f t="shared" si="443"/>
        <v>0</v>
      </c>
    </row>
    <row r="213" spans="1:29" x14ac:dyDescent="0.25">
      <c r="A213" s="50"/>
      <c r="B213" s="40"/>
      <c r="C213" s="108"/>
      <c r="D213" s="42"/>
      <c r="E213" s="42"/>
      <c r="F213" s="42"/>
      <c r="G213" s="42"/>
      <c r="H213" s="42"/>
      <c r="I213" s="42"/>
      <c r="J213" s="53">
        <f t="shared" si="410"/>
        <v>0</v>
      </c>
      <c r="K213" s="52">
        <f>IF(ISBLANK($B213),0,VLOOKUP($B213,Listen!$A$2:$C$44,2,FALSE))</f>
        <v>0</v>
      </c>
      <c r="L213" s="52">
        <f>IF(ISBLANK($B213),0,VLOOKUP($B213,Listen!$A$2:$C$44,3,FALSE))</f>
        <v>0</v>
      </c>
      <c r="M213" s="45">
        <f t="shared" si="411"/>
        <v>0</v>
      </c>
      <c r="N213" s="45">
        <f t="shared" si="310"/>
        <v>0</v>
      </c>
      <c r="O213" s="45">
        <f t="shared" si="311"/>
        <v>0</v>
      </c>
      <c r="P213" s="45">
        <f t="shared" ref="P213" si="444">O213</f>
        <v>0</v>
      </c>
      <c r="Q213" s="45">
        <f t="shared" si="408"/>
        <v>0</v>
      </c>
      <c r="R213" s="45">
        <f t="shared" si="413"/>
        <v>0</v>
      </c>
      <c r="S213" s="45">
        <f t="shared" si="414"/>
        <v>0</v>
      </c>
      <c r="T213" s="51">
        <f t="shared" si="415"/>
        <v>0</v>
      </c>
      <c r="U213" s="51">
        <f>IFERROR(IF(C213=A_Stammdaten!$B$9,$J213-$V213,HLOOKUP(A_Stammdaten!$B$9-1,$W$5:$AC$305,ROW(C213)-4,FALSE)-$V213),"")</f>
        <v>0</v>
      </c>
      <c r="V213" s="51">
        <f>HLOOKUP(A_Stammdaten!$B$9,$W$5:$AC$305,ROW(C213)-4,FALSE)</f>
        <v>0</v>
      </c>
      <c r="W213" s="51">
        <f t="shared" si="416"/>
        <v>0</v>
      </c>
      <c r="X213" s="51">
        <f t="shared" ref="X213:AC213" si="445">IFERROR(IF(OR($C213=0,$J213=0,N213-(X$5-$C213)=0),0,IF($C213&lt;X$5,W213-W213/(N213-(X$5-$C213)),IF($C213=X$5,$J213-$J213/N213,0))),"")</f>
        <v>0</v>
      </c>
      <c r="Y213" s="51">
        <f t="shared" si="445"/>
        <v>0</v>
      </c>
      <c r="Z213" s="51">
        <f t="shared" si="445"/>
        <v>0</v>
      </c>
      <c r="AA213" s="51">
        <f t="shared" si="445"/>
        <v>0</v>
      </c>
      <c r="AB213" s="51">
        <f t="shared" si="445"/>
        <v>0</v>
      </c>
      <c r="AC213" s="51">
        <f t="shared" si="445"/>
        <v>0</v>
      </c>
    </row>
    <row r="214" spans="1:29" x14ac:dyDescent="0.25">
      <c r="A214" s="50"/>
      <c r="B214" s="40"/>
      <c r="C214" s="108"/>
      <c r="D214" s="42"/>
      <c r="E214" s="42"/>
      <c r="F214" s="42"/>
      <c r="G214" s="42"/>
      <c r="H214" s="42"/>
      <c r="I214" s="42"/>
      <c r="J214" s="53">
        <f t="shared" si="410"/>
        <v>0</v>
      </c>
      <c r="K214" s="52">
        <f>IF(ISBLANK($B214),0,VLOOKUP($B214,Listen!$A$2:$C$44,2,FALSE))</f>
        <v>0</v>
      </c>
      <c r="L214" s="52">
        <f>IF(ISBLANK($B214),0,VLOOKUP($B214,Listen!$A$2:$C$44,3,FALSE))</f>
        <v>0</v>
      </c>
      <c r="M214" s="45">
        <f t="shared" si="411"/>
        <v>0</v>
      </c>
      <c r="N214" s="45">
        <f t="shared" ref="N214:N277" si="446">M214</f>
        <v>0</v>
      </c>
      <c r="O214" s="45">
        <f t="shared" ref="O214:O277" si="447">N214</f>
        <v>0</v>
      </c>
      <c r="P214" s="45">
        <f t="shared" ref="P214:Q229" si="448">O214</f>
        <v>0</v>
      </c>
      <c r="Q214" s="45">
        <f t="shared" si="448"/>
        <v>0</v>
      </c>
      <c r="R214" s="45">
        <f t="shared" si="413"/>
        <v>0</v>
      </c>
      <c r="S214" s="45">
        <f t="shared" si="414"/>
        <v>0</v>
      </c>
      <c r="T214" s="51">
        <f t="shared" si="415"/>
        <v>0</v>
      </c>
      <c r="U214" s="51">
        <f>IFERROR(IF(C214=A_Stammdaten!$B$9,$J214-$V214,HLOOKUP(A_Stammdaten!$B$9-1,$W$5:$AC$305,ROW(C214)-4,FALSE)-$V214),"")</f>
        <v>0</v>
      </c>
      <c r="V214" s="51">
        <f>HLOOKUP(A_Stammdaten!$B$9,$W$5:$AC$305,ROW(C214)-4,FALSE)</f>
        <v>0</v>
      </c>
      <c r="W214" s="51">
        <f t="shared" si="416"/>
        <v>0</v>
      </c>
      <c r="X214" s="51">
        <f t="shared" ref="X214:AC214" si="449">IFERROR(IF(OR($C214=0,$J214=0,N214-(X$5-$C214)=0),0,IF($C214&lt;X$5,W214-W214/(N214-(X$5-$C214)),IF($C214=X$5,$J214-$J214/N214,0))),"")</f>
        <v>0</v>
      </c>
      <c r="Y214" s="51">
        <f t="shared" si="449"/>
        <v>0</v>
      </c>
      <c r="Z214" s="51">
        <f t="shared" si="449"/>
        <v>0</v>
      </c>
      <c r="AA214" s="51">
        <f t="shared" si="449"/>
        <v>0</v>
      </c>
      <c r="AB214" s="51">
        <f t="shared" si="449"/>
        <v>0</v>
      </c>
      <c r="AC214" s="51">
        <f t="shared" si="449"/>
        <v>0</v>
      </c>
    </row>
    <row r="215" spans="1:29" x14ac:dyDescent="0.25">
      <c r="A215" s="50"/>
      <c r="B215" s="40"/>
      <c r="C215" s="108"/>
      <c r="D215" s="42"/>
      <c r="E215" s="42"/>
      <c r="F215" s="42"/>
      <c r="G215" s="42"/>
      <c r="H215" s="42"/>
      <c r="I215" s="42"/>
      <c r="J215" s="53">
        <f t="shared" si="410"/>
        <v>0</v>
      </c>
      <c r="K215" s="52">
        <f>IF(ISBLANK($B215),0,VLOOKUP($B215,Listen!$A$2:$C$44,2,FALSE))</f>
        <v>0</v>
      </c>
      <c r="L215" s="52">
        <f>IF(ISBLANK($B215),0,VLOOKUP($B215,Listen!$A$2:$C$44,3,FALSE))</f>
        <v>0</v>
      </c>
      <c r="M215" s="45">
        <f t="shared" si="411"/>
        <v>0</v>
      </c>
      <c r="N215" s="45">
        <f t="shared" si="446"/>
        <v>0</v>
      </c>
      <c r="O215" s="45">
        <f t="shared" si="447"/>
        <v>0</v>
      </c>
      <c r="P215" s="45">
        <f t="shared" ref="P215" si="450">O215</f>
        <v>0</v>
      </c>
      <c r="Q215" s="45">
        <f t="shared" si="448"/>
        <v>0</v>
      </c>
      <c r="R215" s="45">
        <f t="shared" si="413"/>
        <v>0</v>
      </c>
      <c r="S215" s="45">
        <f t="shared" si="414"/>
        <v>0</v>
      </c>
      <c r="T215" s="51">
        <f t="shared" si="415"/>
        <v>0</v>
      </c>
      <c r="U215" s="51">
        <f>IFERROR(IF(C215=A_Stammdaten!$B$9,$J215-$V215,HLOOKUP(A_Stammdaten!$B$9-1,$W$5:$AC$305,ROW(C215)-4,FALSE)-$V215),"")</f>
        <v>0</v>
      </c>
      <c r="V215" s="51">
        <f>HLOOKUP(A_Stammdaten!$B$9,$W$5:$AC$305,ROW(C215)-4,FALSE)</f>
        <v>0</v>
      </c>
      <c r="W215" s="51">
        <f t="shared" si="416"/>
        <v>0</v>
      </c>
      <c r="X215" s="51">
        <f t="shared" ref="X215:AC215" si="451">IFERROR(IF(OR($C215=0,$J215=0,N215-(X$5-$C215)=0),0,IF($C215&lt;X$5,W215-W215/(N215-(X$5-$C215)),IF($C215=X$5,$J215-$J215/N215,0))),"")</f>
        <v>0</v>
      </c>
      <c r="Y215" s="51">
        <f t="shared" si="451"/>
        <v>0</v>
      </c>
      <c r="Z215" s="51">
        <f t="shared" si="451"/>
        <v>0</v>
      </c>
      <c r="AA215" s="51">
        <f t="shared" si="451"/>
        <v>0</v>
      </c>
      <c r="AB215" s="51">
        <f t="shared" si="451"/>
        <v>0</v>
      </c>
      <c r="AC215" s="51">
        <f t="shared" si="451"/>
        <v>0</v>
      </c>
    </row>
    <row r="216" spans="1:29" x14ac:dyDescent="0.25">
      <c r="A216" s="50"/>
      <c r="B216" s="40"/>
      <c r="C216" s="108"/>
      <c r="D216" s="42"/>
      <c r="E216" s="42"/>
      <c r="F216" s="42"/>
      <c r="G216" s="42"/>
      <c r="H216" s="42"/>
      <c r="I216" s="42"/>
      <c r="J216" s="53">
        <f t="shared" si="410"/>
        <v>0</v>
      </c>
      <c r="K216" s="52">
        <f>IF(ISBLANK($B216),0,VLOOKUP($B216,Listen!$A$2:$C$44,2,FALSE))</f>
        <v>0</v>
      </c>
      <c r="L216" s="52">
        <f>IF(ISBLANK($B216),0,VLOOKUP($B216,Listen!$A$2:$C$44,3,FALSE))</f>
        <v>0</v>
      </c>
      <c r="M216" s="45">
        <f t="shared" si="411"/>
        <v>0</v>
      </c>
      <c r="N216" s="45">
        <f t="shared" si="446"/>
        <v>0</v>
      </c>
      <c r="O216" s="45">
        <f t="shared" si="447"/>
        <v>0</v>
      </c>
      <c r="P216" s="45">
        <f t="shared" ref="P216" si="452">O216</f>
        <v>0</v>
      </c>
      <c r="Q216" s="45">
        <f t="shared" si="448"/>
        <v>0</v>
      </c>
      <c r="R216" s="45">
        <f t="shared" si="413"/>
        <v>0</v>
      </c>
      <c r="S216" s="45">
        <f t="shared" si="414"/>
        <v>0</v>
      </c>
      <c r="T216" s="51">
        <f t="shared" si="415"/>
        <v>0</v>
      </c>
      <c r="U216" s="51">
        <f>IFERROR(IF(C216=A_Stammdaten!$B$9,$J216-$V216,HLOOKUP(A_Stammdaten!$B$9-1,$W$5:$AC$305,ROW(C216)-4,FALSE)-$V216),"")</f>
        <v>0</v>
      </c>
      <c r="V216" s="51">
        <f>HLOOKUP(A_Stammdaten!$B$9,$W$5:$AC$305,ROW(C216)-4,FALSE)</f>
        <v>0</v>
      </c>
      <c r="W216" s="51">
        <f t="shared" si="416"/>
        <v>0</v>
      </c>
      <c r="X216" s="51">
        <f t="shared" ref="X216:AC216" si="453">IFERROR(IF(OR($C216=0,$J216=0,N216-(X$5-$C216)=0),0,IF($C216&lt;X$5,W216-W216/(N216-(X$5-$C216)),IF($C216=X$5,$J216-$J216/N216,0))),"")</f>
        <v>0</v>
      </c>
      <c r="Y216" s="51">
        <f t="shared" si="453"/>
        <v>0</v>
      </c>
      <c r="Z216" s="51">
        <f t="shared" si="453"/>
        <v>0</v>
      </c>
      <c r="AA216" s="51">
        <f t="shared" si="453"/>
        <v>0</v>
      </c>
      <c r="AB216" s="51">
        <f t="shared" si="453"/>
        <v>0</v>
      </c>
      <c r="AC216" s="51">
        <f t="shared" si="453"/>
        <v>0</v>
      </c>
    </row>
    <row r="217" spans="1:29" x14ac:dyDescent="0.25">
      <c r="A217" s="50"/>
      <c r="B217" s="40"/>
      <c r="C217" s="108"/>
      <c r="D217" s="42"/>
      <c r="E217" s="42"/>
      <c r="F217" s="42"/>
      <c r="G217" s="42"/>
      <c r="H217" s="42"/>
      <c r="I217" s="42"/>
      <c r="J217" s="53">
        <f t="shared" si="410"/>
        <v>0</v>
      </c>
      <c r="K217" s="52">
        <f>IF(ISBLANK($B217),0,VLOOKUP($B217,Listen!$A$2:$C$44,2,FALSE))</f>
        <v>0</v>
      </c>
      <c r="L217" s="52">
        <f>IF(ISBLANK($B217),0,VLOOKUP($B217,Listen!$A$2:$C$44,3,FALSE))</f>
        <v>0</v>
      </c>
      <c r="M217" s="45">
        <f t="shared" si="411"/>
        <v>0</v>
      </c>
      <c r="N217" s="45">
        <f t="shared" si="446"/>
        <v>0</v>
      </c>
      <c r="O217" s="45">
        <f t="shared" si="447"/>
        <v>0</v>
      </c>
      <c r="P217" s="45">
        <f t="shared" ref="P217" si="454">O217</f>
        <v>0</v>
      </c>
      <c r="Q217" s="45">
        <f t="shared" si="448"/>
        <v>0</v>
      </c>
      <c r="R217" s="45">
        <f t="shared" si="413"/>
        <v>0</v>
      </c>
      <c r="S217" s="45">
        <f t="shared" si="414"/>
        <v>0</v>
      </c>
      <c r="T217" s="51">
        <f t="shared" si="415"/>
        <v>0</v>
      </c>
      <c r="U217" s="51">
        <f>IFERROR(IF(C217=A_Stammdaten!$B$9,$J217-$V217,HLOOKUP(A_Stammdaten!$B$9-1,$W$5:$AC$305,ROW(C217)-4,FALSE)-$V217),"")</f>
        <v>0</v>
      </c>
      <c r="V217" s="51">
        <f>HLOOKUP(A_Stammdaten!$B$9,$W$5:$AC$305,ROW(C217)-4,FALSE)</f>
        <v>0</v>
      </c>
      <c r="W217" s="51">
        <f t="shared" si="416"/>
        <v>0</v>
      </c>
      <c r="X217" s="51">
        <f t="shared" ref="X217:AC217" si="455">IFERROR(IF(OR($C217=0,$J217=0,N217-(X$5-$C217)=0),0,IF($C217&lt;X$5,W217-W217/(N217-(X$5-$C217)),IF($C217=X$5,$J217-$J217/N217,0))),"")</f>
        <v>0</v>
      </c>
      <c r="Y217" s="51">
        <f t="shared" si="455"/>
        <v>0</v>
      </c>
      <c r="Z217" s="51">
        <f t="shared" si="455"/>
        <v>0</v>
      </c>
      <c r="AA217" s="51">
        <f t="shared" si="455"/>
        <v>0</v>
      </c>
      <c r="AB217" s="51">
        <f t="shared" si="455"/>
        <v>0</v>
      </c>
      <c r="AC217" s="51">
        <f t="shared" si="455"/>
        <v>0</v>
      </c>
    </row>
    <row r="218" spans="1:29" x14ac:dyDescent="0.25">
      <c r="A218" s="50"/>
      <c r="B218" s="40"/>
      <c r="C218" s="108"/>
      <c r="D218" s="42"/>
      <c r="E218" s="42"/>
      <c r="F218" s="42"/>
      <c r="G218" s="42"/>
      <c r="H218" s="42"/>
      <c r="I218" s="42"/>
      <c r="J218" s="53">
        <f t="shared" si="410"/>
        <v>0</v>
      </c>
      <c r="K218" s="52">
        <f>IF(ISBLANK($B218),0,VLOOKUP($B218,Listen!$A$2:$C$44,2,FALSE))</f>
        <v>0</v>
      </c>
      <c r="L218" s="52">
        <f>IF(ISBLANK($B218),0,VLOOKUP($B218,Listen!$A$2:$C$44,3,FALSE))</f>
        <v>0</v>
      </c>
      <c r="M218" s="45">
        <f t="shared" si="411"/>
        <v>0</v>
      </c>
      <c r="N218" s="45">
        <f t="shared" si="446"/>
        <v>0</v>
      </c>
      <c r="O218" s="45">
        <f t="shared" si="447"/>
        <v>0</v>
      </c>
      <c r="P218" s="45">
        <f t="shared" ref="P218" si="456">O218</f>
        <v>0</v>
      </c>
      <c r="Q218" s="45">
        <f t="shared" si="448"/>
        <v>0</v>
      </c>
      <c r="R218" s="45">
        <f t="shared" si="413"/>
        <v>0</v>
      </c>
      <c r="S218" s="45">
        <f t="shared" si="414"/>
        <v>0</v>
      </c>
      <c r="T218" s="51">
        <f t="shared" si="415"/>
        <v>0</v>
      </c>
      <c r="U218" s="51">
        <f>IFERROR(IF(C218=A_Stammdaten!$B$9,$J218-$V218,HLOOKUP(A_Stammdaten!$B$9-1,$W$5:$AC$305,ROW(C218)-4,FALSE)-$V218),"")</f>
        <v>0</v>
      </c>
      <c r="V218" s="51">
        <f>HLOOKUP(A_Stammdaten!$B$9,$W$5:$AC$305,ROW(C218)-4,FALSE)</f>
        <v>0</v>
      </c>
      <c r="W218" s="51">
        <f t="shared" si="416"/>
        <v>0</v>
      </c>
      <c r="X218" s="51">
        <f t="shared" ref="X218:AC218" si="457">IFERROR(IF(OR($C218=0,$J218=0,N218-(X$5-$C218)=0),0,IF($C218&lt;X$5,W218-W218/(N218-(X$5-$C218)),IF($C218=X$5,$J218-$J218/N218,0))),"")</f>
        <v>0</v>
      </c>
      <c r="Y218" s="51">
        <f t="shared" si="457"/>
        <v>0</v>
      </c>
      <c r="Z218" s="51">
        <f t="shared" si="457"/>
        <v>0</v>
      </c>
      <c r="AA218" s="51">
        <f t="shared" si="457"/>
        <v>0</v>
      </c>
      <c r="AB218" s="51">
        <f t="shared" si="457"/>
        <v>0</v>
      </c>
      <c r="AC218" s="51">
        <f t="shared" si="457"/>
        <v>0</v>
      </c>
    </row>
    <row r="219" spans="1:29" x14ac:dyDescent="0.25">
      <c r="A219" s="50"/>
      <c r="B219" s="40"/>
      <c r="C219" s="108"/>
      <c r="D219" s="42"/>
      <c r="E219" s="42"/>
      <c r="F219" s="42"/>
      <c r="G219" s="42"/>
      <c r="H219" s="42"/>
      <c r="I219" s="42"/>
      <c r="J219" s="53">
        <f t="shared" si="410"/>
        <v>0</v>
      </c>
      <c r="K219" s="52">
        <f>IF(ISBLANK($B219),0,VLOOKUP($B219,Listen!$A$2:$C$44,2,FALSE))</f>
        <v>0</v>
      </c>
      <c r="L219" s="52">
        <f>IF(ISBLANK($B219),0,VLOOKUP($B219,Listen!$A$2:$C$44,3,FALSE))</f>
        <v>0</v>
      </c>
      <c r="M219" s="45">
        <f t="shared" si="411"/>
        <v>0</v>
      </c>
      <c r="N219" s="45">
        <f t="shared" si="446"/>
        <v>0</v>
      </c>
      <c r="O219" s="45">
        <f t="shared" si="447"/>
        <v>0</v>
      </c>
      <c r="P219" s="45">
        <f t="shared" ref="P219" si="458">O219</f>
        <v>0</v>
      </c>
      <c r="Q219" s="45">
        <f t="shared" si="448"/>
        <v>0</v>
      </c>
      <c r="R219" s="45">
        <f t="shared" si="413"/>
        <v>0</v>
      </c>
      <c r="S219" s="45">
        <f t="shared" si="414"/>
        <v>0</v>
      </c>
      <c r="T219" s="51">
        <f t="shared" si="415"/>
        <v>0</v>
      </c>
      <c r="U219" s="51">
        <f>IFERROR(IF(C219=A_Stammdaten!$B$9,$J219-$V219,HLOOKUP(A_Stammdaten!$B$9-1,$W$5:$AC$305,ROW(C219)-4,FALSE)-$V219),"")</f>
        <v>0</v>
      </c>
      <c r="V219" s="51">
        <f>HLOOKUP(A_Stammdaten!$B$9,$W$5:$AC$305,ROW(C219)-4,FALSE)</f>
        <v>0</v>
      </c>
      <c r="W219" s="51">
        <f t="shared" si="416"/>
        <v>0</v>
      </c>
      <c r="X219" s="51">
        <f t="shared" ref="X219:AC219" si="459">IFERROR(IF(OR($C219=0,$J219=0,N219-(X$5-$C219)=0),0,IF($C219&lt;X$5,W219-W219/(N219-(X$5-$C219)),IF($C219=X$5,$J219-$J219/N219,0))),"")</f>
        <v>0</v>
      </c>
      <c r="Y219" s="51">
        <f t="shared" si="459"/>
        <v>0</v>
      </c>
      <c r="Z219" s="51">
        <f t="shared" si="459"/>
        <v>0</v>
      </c>
      <c r="AA219" s="51">
        <f t="shared" si="459"/>
        <v>0</v>
      </c>
      <c r="AB219" s="51">
        <f t="shared" si="459"/>
        <v>0</v>
      </c>
      <c r="AC219" s="51">
        <f t="shared" si="459"/>
        <v>0</v>
      </c>
    </row>
    <row r="220" spans="1:29" x14ac:dyDescent="0.25">
      <c r="A220" s="50"/>
      <c r="B220" s="40"/>
      <c r="C220" s="108"/>
      <c r="D220" s="42"/>
      <c r="E220" s="42"/>
      <c r="F220" s="42"/>
      <c r="G220" s="42"/>
      <c r="H220" s="42"/>
      <c r="I220" s="42"/>
      <c r="J220" s="53">
        <f t="shared" si="410"/>
        <v>0</v>
      </c>
      <c r="K220" s="52">
        <f>IF(ISBLANK($B220),0,VLOOKUP($B220,Listen!$A$2:$C$44,2,FALSE))</f>
        <v>0</v>
      </c>
      <c r="L220" s="52">
        <f>IF(ISBLANK($B220),0,VLOOKUP($B220,Listen!$A$2:$C$44,3,FALSE))</f>
        <v>0</v>
      </c>
      <c r="M220" s="45">
        <f t="shared" si="411"/>
        <v>0</v>
      </c>
      <c r="N220" s="45">
        <f t="shared" si="446"/>
        <v>0</v>
      </c>
      <c r="O220" s="45">
        <f t="shared" si="447"/>
        <v>0</v>
      </c>
      <c r="P220" s="45">
        <f t="shared" ref="P220" si="460">O220</f>
        <v>0</v>
      </c>
      <c r="Q220" s="45">
        <f t="shared" si="448"/>
        <v>0</v>
      </c>
      <c r="R220" s="45">
        <f t="shared" si="413"/>
        <v>0</v>
      </c>
      <c r="S220" s="45">
        <f t="shared" si="414"/>
        <v>0</v>
      </c>
      <c r="T220" s="51">
        <f t="shared" si="415"/>
        <v>0</v>
      </c>
      <c r="U220" s="51">
        <f>IFERROR(IF(C220=A_Stammdaten!$B$9,$J220-$V220,HLOOKUP(A_Stammdaten!$B$9-1,$W$5:$AC$305,ROW(C220)-4,FALSE)-$V220),"")</f>
        <v>0</v>
      </c>
      <c r="V220" s="51">
        <f>HLOOKUP(A_Stammdaten!$B$9,$W$5:$AC$305,ROW(C220)-4,FALSE)</f>
        <v>0</v>
      </c>
      <c r="W220" s="51">
        <f t="shared" si="416"/>
        <v>0</v>
      </c>
      <c r="X220" s="51">
        <f t="shared" ref="X220:AC220" si="461">IFERROR(IF(OR($C220=0,$J220=0,N220-(X$5-$C220)=0),0,IF($C220&lt;X$5,W220-W220/(N220-(X$5-$C220)),IF($C220=X$5,$J220-$J220/N220,0))),"")</f>
        <v>0</v>
      </c>
      <c r="Y220" s="51">
        <f t="shared" si="461"/>
        <v>0</v>
      </c>
      <c r="Z220" s="51">
        <f t="shared" si="461"/>
        <v>0</v>
      </c>
      <c r="AA220" s="51">
        <f t="shared" si="461"/>
        <v>0</v>
      </c>
      <c r="AB220" s="51">
        <f t="shared" si="461"/>
        <v>0</v>
      </c>
      <c r="AC220" s="51">
        <f t="shared" si="461"/>
        <v>0</v>
      </c>
    </row>
    <row r="221" spans="1:29" x14ac:dyDescent="0.25">
      <c r="A221" s="50"/>
      <c r="B221" s="40"/>
      <c r="C221" s="108"/>
      <c r="D221" s="42"/>
      <c r="E221" s="42"/>
      <c r="F221" s="42"/>
      <c r="G221" s="42"/>
      <c r="H221" s="42"/>
      <c r="I221" s="42"/>
      <c r="J221" s="53">
        <f t="shared" si="410"/>
        <v>0</v>
      </c>
      <c r="K221" s="52">
        <f>IF(ISBLANK($B221),0,VLOOKUP($B221,Listen!$A$2:$C$44,2,FALSE))</f>
        <v>0</v>
      </c>
      <c r="L221" s="52">
        <f>IF(ISBLANK($B221),0,VLOOKUP($B221,Listen!$A$2:$C$44,3,FALSE))</f>
        <v>0</v>
      </c>
      <c r="M221" s="45">
        <f t="shared" si="411"/>
        <v>0</v>
      </c>
      <c r="N221" s="45">
        <f t="shared" si="446"/>
        <v>0</v>
      </c>
      <c r="O221" s="45">
        <f t="shared" si="447"/>
        <v>0</v>
      </c>
      <c r="P221" s="45">
        <f t="shared" ref="P221" si="462">O221</f>
        <v>0</v>
      </c>
      <c r="Q221" s="45">
        <f t="shared" si="448"/>
        <v>0</v>
      </c>
      <c r="R221" s="45">
        <f t="shared" si="413"/>
        <v>0</v>
      </c>
      <c r="S221" s="45">
        <f t="shared" si="414"/>
        <v>0</v>
      </c>
      <c r="T221" s="51">
        <f t="shared" si="415"/>
        <v>0</v>
      </c>
      <c r="U221" s="51">
        <f>IFERROR(IF(C221=A_Stammdaten!$B$9,$J221-$V221,HLOOKUP(A_Stammdaten!$B$9-1,$W$5:$AC$305,ROW(C221)-4,FALSE)-$V221),"")</f>
        <v>0</v>
      </c>
      <c r="V221" s="51">
        <f>HLOOKUP(A_Stammdaten!$B$9,$W$5:$AC$305,ROW(C221)-4,FALSE)</f>
        <v>0</v>
      </c>
      <c r="W221" s="51">
        <f t="shared" si="416"/>
        <v>0</v>
      </c>
      <c r="X221" s="51">
        <f t="shared" ref="X221:AC221" si="463">IFERROR(IF(OR($C221=0,$J221=0,N221-(X$5-$C221)=0),0,IF($C221&lt;X$5,W221-W221/(N221-(X$5-$C221)),IF($C221=X$5,$J221-$J221/N221,0))),"")</f>
        <v>0</v>
      </c>
      <c r="Y221" s="51">
        <f t="shared" si="463"/>
        <v>0</v>
      </c>
      <c r="Z221" s="51">
        <f t="shared" si="463"/>
        <v>0</v>
      </c>
      <c r="AA221" s="51">
        <f t="shared" si="463"/>
        <v>0</v>
      </c>
      <c r="AB221" s="51">
        <f t="shared" si="463"/>
        <v>0</v>
      </c>
      <c r="AC221" s="51">
        <f t="shared" si="463"/>
        <v>0</v>
      </c>
    </row>
    <row r="222" spans="1:29" x14ac:dyDescent="0.25">
      <c r="A222" s="50"/>
      <c r="B222" s="40"/>
      <c r="C222" s="108"/>
      <c r="D222" s="42"/>
      <c r="E222" s="42"/>
      <c r="F222" s="42"/>
      <c r="G222" s="42"/>
      <c r="H222" s="42"/>
      <c r="I222" s="42"/>
      <c r="J222" s="53">
        <f t="shared" si="410"/>
        <v>0</v>
      </c>
      <c r="K222" s="52">
        <f>IF(ISBLANK($B222),0,VLOOKUP($B222,Listen!$A$2:$C$44,2,FALSE))</f>
        <v>0</v>
      </c>
      <c r="L222" s="52">
        <f>IF(ISBLANK($B222),0,VLOOKUP($B222,Listen!$A$2:$C$44,3,FALSE))</f>
        <v>0</v>
      </c>
      <c r="M222" s="45">
        <f t="shared" si="411"/>
        <v>0</v>
      </c>
      <c r="N222" s="45">
        <f t="shared" si="446"/>
        <v>0</v>
      </c>
      <c r="O222" s="45">
        <f t="shared" si="447"/>
        <v>0</v>
      </c>
      <c r="P222" s="45">
        <f t="shared" ref="P222" si="464">O222</f>
        <v>0</v>
      </c>
      <c r="Q222" s="45">
        <f t="shared" si="448"/>
        <v>0</v>
      </c>
      <c r="R222" s="45">
        <f t="shared" si="413"/>
        <v>0</v>
      </c>
      <c r="S222" s="45">
        <f t="shared" si="414"/>
        <v>0</v>
      </c>
      <c r="T222" s="51">
        <f t="shared" si="415"/>
        <v>0</v>
      </c>
      <c r="U222" s="51">
        <f>IFERROR(IF(C222=A_Stammdaten!$B$9,$J222-$V222,HLOOKUP(A_Stammdaten!$B$9-1,$W$5:$AC$305,ROW(C222)-4,FALSE)-$V222),"")</f>
        <v>0</v>
      </c>
      <c r="V222" s="51">
        <f>HLOOKUP(A_Stammdaten!$B$9,$W$5:$AC$305,ROW(C222)-4,FALSE)</f>
        <v>0</v>
      </c>
      <c r="W222" s="51">
        <f t="shared" si="416"/>
        <v>0</v>
      </c>
      <c r="X222" s="51">
        <f t="shared" ref="X222:AC222" si="465">IFERROR(IF(OR($C222=0,$J222=0,N222-(X$5-$C222)=0),0,IF($C222&lt;X$5,W222-W222/(N222-(X$5-$C222)),IF($C222=X$5,$J222-$J222/N222,0))),"")</f>
        <v>0</v>
      </c>
      <c r="Y222" s="51">
        <f t="shared" si="465"/>
        <v>0</v>
      </c>
      <c r="Z222" s="51">
        <f t="shared" si="465"/>
        <v>0</v>
      </c>
      <c r="AA222" s="51">
        <f t="shared" si="465"/>
        <v>0</v>
      </c>
      <c r="AB222" s="51">
        <f t="shared" si="465"/>
        <v>0</v>
      </c>
      <c r="AC222" s="51">
        <f t="shared" si="465"/>
        <v>0</v>
      </c>
    </row>
    <row r="223" spans="1:29" x14ac:dyDescent="0.25">
      <c r="A223" s="50"/>
      <c r="B223" s="40"/>
      <c r="C223" s="108"/>
      <c r="D223" s="42"/>
      <c r="E223" s="42"/>
      <c r="F223" s="42"/>
      <c r="G223" s="42"/>
      <c r="H223" s="42"/>
      <c r="I223" s="42"/>
      <c r="J223" s="53">
        <f t="shared" si="410"/>
        <v>0</v>
      </c>
      <c r="K223" s="52">
        <f>IF(ISBLANK($B223),0,VLOOKUP($B223,Listen!$A$2:$C$44,2,FALSE))</f>
        <v>0</v>
      </c>
      <c r="L223" s="52">
        <f>IF(ISBLANK($B223),0,VLOOKUP($B223,Listen!$A$2:$C$44,3,FALSE))</f>
        <v>0</v>
      </c>
      <c r="M223" s="45">
        <f t="shared" si="411"/>
        <v>0</v>
      </c>
      <c r="N223" s="45">
        <f t="shared" si="446"/>
        <v>0</v>
      </c>
      <c r="O223" s="45">
        <f t="shared" si="447"/>
        <v>0</v>
      </c>
      <c r="P223" s="45">
        <f t="shared" ref="P223" si="466">O223</f>
        <v>0</v>
      </c>
      <c r="Q223" s="45">
        <f t="shared" si="448"/>
        <v>0</v>
      </c>
      <c r="R223" s="45">
        <f t="shared" si="413"/>
        <v>0</v>
      </c>
      <c r="S223" s="45">
        <f t="shared" si="414"/>
        <v>0</v>
      </c>
      <c r="T223" s="51">
        <f t="shared" si="415"/>
        <v>0</v>
      </c>
      <c r="U223" s="51">
        <f>IFERROR(IF(C223=A_Stammdaten!$B$9,$J223-$V223,HLOOKUP(A_Stammdaten!$B$9-1,$W$5:$AC$305,ROW(C223)-4,FALSE)-$V223),"")</f>
        <v>0</v>
      </c>
      <c r="V223" s="51">
        <f>HLOOKUP(A_Stammdaten!$B$9,$W$5:$AC$305,ROW(C223)-4,FALSE)</f>
        <v>0</v>
      </c>
      <c r="W223" s="51">
        <f t="shared" si="416"/>
        <v>0</v>
      </c>
      <c r="X223" s="51">
        <f t="shared" ref="X223:AC223" si="467">IFERROR(IF(OR($C223=0,$J223=0,N223-(X$5-$C223)=0),0,IF($C223&lt;X$5,W223-W223/(N223-(X$5-$C223)),IF($C223=X$5,$J223-$J223/N223,0))),"")</f>
        <v>0</v>
      </c>
      <c r="Y223" s="51">
        <f t="shared" si="467"/>
        <v>0</v>
      </c>
      <c r="Z223" s="51">
        <f t="shared" si="467"/>
        <v>0</v>
      </c>
      <c r="AA223" s="51">
        <f t="shared" si="467"/>
        <v>0</v>
      </c>
      <c r="AB223" s="51">
        <f t="shared" si="467"/>
        <v>0</v>
      </c>
      <c r="AC223" s="51">
        <f t="shared" si="467"/>
        <v>0</v>
      </c>
    </row>
    <row r="224" spans="1:29" x14ac:dyDescent="0.25">
      <c r="A224" s="50"/>
      <c r="B224" s="40"/>
      <c r="C224" s="108"/>
      <c r="D224" s="42"/>
      <c r="E224" s="42"/>
      <c r="F224" s="42"/>
      <c r="G224" s="42"/>
      <c r="H224" s="42"/>
      <c r="I224" s="42"/>
      <c r="J224" s="53">
        <f t="shared" si="410"/>
        <v>0</v>
      </c>
      <c r="K224" s="52">
        <f>IF(ISBLANK($B224),0,VLOOKUP($B224,Listen!$A$2:$C$44,2,FALSE))</f>
        <v>0</v>
      </c>
      <c r="L224" s="52">
        <f>IF(ISBLANK($B224),0,VLOOKUP($B224,Listen!$A$2:$C$44,3,FALSE))</f>
        <v>0</v>
      </c>
      <c r="M224" s="45">
        <f t="shared" si="411"/>
        <v>0</v>
      </c>
      <c r="N224" s="45">
        <f t="shared" si="446"/>
        <v>0</v>
      </c>
      <c r="O224" s="45">
        <f t="shared" si="447"/>
        <v>0</v>
      </c>
      <c r="P224" s="45">
        <f t="shared" ref="P224" si="468">O224</f>
        <v>0</v>
      </c>
      <c r="Q224" s="45">
        <f t="shared" si="448"/>
        <v>0</v>
      </c>
      <c r="R224" s="45">
        <f t="shared" si="413"/>
        <v>0</v>
      </c>
      <c r="S224" s="45">
        <f t="shared" si="414"/>
        <v>0</v>
      </c>
      <c r="T224" s="51">
        <f t="shared" si="415"/>
        <v>0</v>
      </c>
      <c r="U224" s="51">
        <f>IFERROR(IF(C224=A_Stammdaten!$B$9,$J224-$V224,HLOOKUP(A_Stammdaten!$B$9-1,$W$5:$AC$305,ROW(C224)-4,FALSE)-$V224),"")</f>
        <v>0</v>
      </c>
      <c r="V224" s="51">
        <f>HLOOKUP(A_Stammdaten!$B$9,$W$5:$AC$305,ROW(C224)-4,FALSE)</f>
        <v>0</v>
      </c>
      <c r="W224" s="51">
        <f t="shared" si="416"/>
        <v>0</v>
      </c>
      <c r="X224" s="51">
        <f t="shared" ref="X224:AC224" si="469">IFERROR(IF(OR($C224=0,$J224=0,N224-(X$5-$C224)=0),0,IF($C224&lt;X$5,W224-W224/(N224-(X$5-$C224)),IF($C224=X$5,$J224-$J224/N224,0))),"")</f>
        <v>0</v>
      </c>
      <c r="Y224" s="51">
        <f t="shared" si="469"/>
        <v>0</v>
      </c>
      <c r="Z224" s="51">
        <f t="shared" si="469"/>
        <v>0</v>
      </c>
      <c r="AA224" s="51">
        <f t="shared" si="469"/>
        <v>0</v>
      </c>
      <c r="AB224" s="51">
        <f t="shared" si="469"/>
        <v>0</v>
      </c>
      <c r="AC224" s="51">
        <f t="shared" si="469"/>
        <v>0</v>
      </c>
    </row>
    <row r="225" spans="1:29" x14ac:dyDescent="0.25">
      <c r="A225" s="50"/>
      <c r="B225" s="40"/>
      <c r="C225" s="108"/>
      <c r="D225" s="42"/>
      <c r="E225" s="42"/>
      <c r="F225" s="42"/>
      <c r="G225" s="42"/>
      <c r="H225" s="42"/>
      <c r="I225" s="42"/>
      <c r="J225" s="53">
        <f t="shared" si="410"/>
        <v>0</v>
      </c>
      <c r="K225" s="52">
        <f>IF(ISBLANK($B225),0,VLOOKUP($B225,Listen!$A$2:$C$44,2,FALSE))</f>
        <v>0</v>
      </c>
      <c r="L225" s="52">
        <f>IF(ISBLANK($B225),0,VLOOKUP($B225,Listen!$A$2:$C$44,3,FALSE))</f>
        <v>0</v>
      </c>
      <c r="M225" s="45">
        <f t="shared" si="411"/>
        <v>0</v>
      </c>
      <c r="N225" s="45">
        <f t="shared" si="446"/>
        <v>0</v>
      </c>
      <c r="O225" s="45">
        <f t="shared" si="447"/>
        <v>0</v>
      </c>
      <c r="P225" s="45">
        <f t="shared" ref="P225" si="470">O225</f>
        <v>0</v>
      </c>
      <c r="Q225" s="45">
        <f t="shared" si="448"/>
        <v>0</v>
      </c>
      <c r="R225" s="45">
        <f t="shared" si="413"/>
        <v>0</v>
      </c>
      <c r="S225" s="45">
        <f t="shared" si="414"/>
        <v>0</v>
      </c>
      <c r="T225" s="51">
        <f t="shared" si="415"/>
        <v>0</v>
      </c>
      <c r="U225" s="51">
        <f>IFERROR(IF(C225=A_Stammdaten!$B$9,$J225-$V225,HLOOKUP(A_Stammdaten!$B$9-1,$W$5:$AC$305,ROW(C225)-4,FALSE)-$V225),"")</f>
        <v>0</v>
      </c>
      <c r="V225" s="51">
        <f>HLOOKUP(A_Stammdaten!$B$9,$W$5:$AC$305,ROW(C225)-4,FALSE)</f>
        <v>0</v>
      </c>
      <c r="W225" s="51">
        <f t="shared" si="416"/>
        <v>0</v>
      </c>
      <c r="X225" s="51">
        <f t="shared" ref="X225:AC225" si="471">IFERROR(IF(OR($C225=0,$J225=0,N225-(X$5-$C225)=0),0,IF($C225&lt;X$5,W225-W225/(N225-(X$5-$C225)),IF($C225=X$5,$J225-$J225/N225,0))),"")</f>
        <v>0</v>
      </c>
      <c r="Y225" s="51">
        <f t="shared" si="471"/>
        <v>0</v>
      </c>
      <c r="Z225" s="51">
        <f t="shared" si="471"/>
        <v>0</v>
      </c>
      <c r="AA225" s="51">
        <f t="shared" si="471"/>
        <v>0</v>
      </c>
      <c r="AB225" s="51">
        <f t="shared" si="471"/>
        <v>0</v>
      </c>
      <c r="AC225" s="51">
        <f t="shared" si="471"/>
        <v>0</v>
      </c>
    </row>
    <row r="226" spans="1:29" x14ac:dyDescent="0.25">
      <c r="A226" s="50"/>
      <c r="B226" s="40"/>
      <c r="C226" s="108"/>
      <c r="D226" s="42"/>
      <c r="E226" s="42"/>
      <c r="F226" s="42"/>
      <c r="G226" s="42"/>
      <c r="H226" s="42"/>
      <c r="I226" s="42"/>
      <c r="J226" s="53">
        <f t="shared" si="410"/>
        <v>0</v>
      </c>
      <c r="K226" s="52">
        <f>IF(ISBLANK($B226),0,VLOOKUP($B226,Listen!$A$2:$C$44,2,FALSE))</f>
        <v>0</v>
      </c>
      <c r="L226" s="52">
        <f>IF(ISBLANK($B226),0,VLOOKUP($B226,Listen!$A$2:$C$44,3,FALSE))</f>
        <v>0</v>
      </c>
      <c r="M226" s="45">
        <f t="shared" si="411"/>
        <v>0</v>
      </c>
      <c r="N226" s="45">
        <f t="shared" si="446"/>
        <v>0</v>
      </c>
      <c r="O226" s="45">
        <f t="shared" si="447"/>
        <v>0</v>
      </c>
      <c r="P226" s="45">
        <f t="shared" ref="P226" si="472">O226</f>
        <v>0</v>
      </c>
      <c r="Q226" s="45">
        <f t="shared" si="448"/>
        <v>0</v>
      </c>
      <c r="R226" s="45">
        <f t="shared" si="413"/>
        <v>0</v>
      </c>
      <c r="S226" s="45">
        <f t="shared" si="414"/>
        <v>0</v>
      </c>
      <c r="T226" s="51">
        <f t="shared" si="415"/>
        <v>0</v>
      </c>
      <c r="U226" s="51">
        <f>IFERROR(IF(C226=A_Stammdaten!$B$9,$J226-$V226,HLOOKUP(A_Stammdaten!$B$9-1,$W$5:$AC$305,ROW(C226)-4,FALSE)-$V226),"")</f>
        <v>0</v>
      </c>
      <c r="V226" s="51">
        <f>HLOOKUP(A_Stammdaten!$B$9,$W$5:$AC$305,ROW(C226)-4,FALSE)</f>
        <v>0</v>
      </c>
      <c r="W226" s="51">
        <f t="shared" si="416"/>
        <v>0</v>
      </c>
      <c r="X226" s="51">
        <f t="shared" ref="X226:AC226" si="473">IFERROR(IF(OR($C226=0,$J226=0,N226-(X$5-$C226)=0),0,IF($C226&lt;X$5,W226-W226/(N226-(X$5-$C226)),IF($C226=X$5,$J226-$J226/N226,0))),"")</f>
        <v>0</v>
      </c>
      <c r="Y226" s="51">
        <f t="shared" si="473"/>
        <v>0</v>
      </c>
      <c r="Z226" s="51">
        <f t="shared" si="473"/>
        <v>0</v>
      </c>
      <c r="AA226" s="51">
        <f t="shared" si="473"/>
        <v>0</v>
      </c>
      <c r="AB226" s="51">
        <f t="shared" si="473"/>
        <v>0</v>
      </c>
      <c r="AC226" s="51">
        <f t="shared" si="473"/>
        <v>0</v>
      </c>
    </row>
    <row r="227" spans="1:29" x14ac:dyDescent="0.25">
      <c r="A227" s="50"/>
      <c r="B227" s="40"/>
      <c r="C227" s="108"/>
      <c r="D227" s="42"/>
      <c r="E227" s="42"/>
      <c r="F227" s="42"/>
      <c r="G227" s="42"/>
      <c r="H227" s="42"/>
      <c r="I227" s="42"/>
      <c r="J227" s="53">
        <f t="shared" si="410"/>
        <v>0</v>
      </c>
      <c r="K227" s="52">
        <f>IF(ISBLANK($B227),0,VLOOKUP($B227,Listen!$A$2:$C$44,2,FALSE))</f>
        <v>0</v>
      </c>
      <c r="L227" s="52">
        <f>IF(ISBLANK($B227),0,VLOOKUP($B227,Listen!$A$2:$C$44,3,FALSE))</f>
        <v>0</v>
      </c>
      <c r="M227" s="45">
        <f t="shared" si="411"/>
        <v>0</v>
      </c>
      <c r="N227" s="45">
        <f t="shared" si="446"/>
        <v>0</v>
      </c>
      <c r="O227" s="45">
        <f t="shared" si="447"/>
        <v>0</v>
      </c>
      <c r="P227" s="45">
        <f t="shared" ref="P227" si="474">O227</f>
        <v>0</v>
      </c>
      <c r="Q227" s="45">
        <f t="shared" si="448"/>
        <v>0</v>
      </c>
      <c r="R227" s="45">
        <f t="shared" si="413"/>
        <v>0</v>
      </c>
      <c r="S227" s="45">
        <f t="shared" si="414"/>
        <v>0</v>
      </c>
      <c r="T227" s="51">
        <f t="shared" si="415"/>
        <v>0</v>
      </c>
      <c r="U227" s="51">
        <f>IFERROR(IF(C227=A_Stammdaten!$B$9,$J227-$V227,HLOOKUP(A_Stammdaten!$B$9-1,$W$5:$AC$305,ROW(C227)-4,FALSE)-$V227),"")</f>
        <v>0</v>
      </c>
      <c r="V227" s="51">
        <f>HLOOKUP(A_Stammdaten!$B$9,$W$5:$AC$305,ROW(C227)-4,FALSE)</f>
        <v>0</v>
      </c>
      <c r="W227" s="51">
        <f t="shared" si="416"/>
        <v>0</v>
      </c>
      <c r="X227" s="51">
        <f t="shared" ref="X227:AC227" si="475">IFERROR(IF(OR($C227=0,$J227=0,N227-(X$5-$C227)=0),0,IF($C227&lt;X$5,W227-W227/(N227-(X$5-$C227)),IF($C227=X$5,$J227-$J227/N227,0))),"")</f>
        <v>0</v>
      </c>
      <c r="Y227" s="51">
        <f t="shared" si="475"/>
        <v>0</v>
      </c>
      <c r="Z227" s="51">
        <f t="shared" si="475"/>
        <v>0</v>
      </c>
      <c r="AA227" s="51">
        <f t="shared" si="475"/>
        <v>0</v>
      </c>
      <c r="AB227" s="51">
        <f t="shared" si="475"/>
        <v>0</v>
      </c>
      <c r="AC227" s="51">
        <f t="shared" si="475"/>
        <v>0</v>
      </c>
    </row>
    <row r="228" spans="1:29" x14ac:dyDescent="0.25">
      <c r="A228" s="50"/>
      <c r="B228" s="40"/>
      <c r="C228" s="108"/>
      <c r="D228" s="42"/>
      <c r="E228" s="42"/>
      <c r="F228" s="42"/>
      <c r="G228" s="42"/>
      <c r="H228" s="42"/>
      <c r="I228" s="42"/>
      <c r="J228" s="53">
        <f t="shared" si="410"/>
        <v>0</v>
      </c>
      <c r="K228" s="52">
        <f>IF(ISBLANK($B228),0,VLOOKUP($B228,Listen!$A$2:$C$44,2,FALSE))</f>
        <v>0</v>
      </c>
      <c r="L228" s="52">
        <f>IF(ISBLANK($B228),0,VLOOKUP($B228,Listen!$A$2:$C$44,3,FALSE))</f>
        <v>0</v>
      </c>
      <c r="M228" s="45">
        <f t="shared" si="411"/>
        <v>0</v>
      </c>
      <c r="N228" s="45">
        <f t="shared" si="446"/>
        <v>0</v>
      </c>
      <c r="O228" s="45">
        <f t="shared" si="447"/>
        <v>0</v>
      </c>
      <c r="P228" s="45">
        <f t="shared" ref="P228" si="476">O228</f>
        <v>0</v>
      </c>
      <c r="Q228" s="45">
        <f t="shared" si="448"/>
        <v>0</v>
      </c>
      <c r="R228" s="45">
        <f t="shared" si="413"/>
        <v>0</v>
      </c>
      <c r="S228" s="45">
        <f t="shared" si="414"/>
        <v>0</v>
      </c>
      <c r="T228" s="51">
        <f t="shared" si="415"/>
        <v>0</v>
      </c>
      <c r="U228" s="51">
        <f>IFERROR(IF(C228=A_Stammdaten!$B$9,$J228-$V228,HLOOKUP(A_Stammdaten!$B$9-1,$W$5:$AC$305,ROW(C228)-4,FALSE)-$V228),"")</f>
        <v>0</v>
      </c>
      <c r="V228" s="51">
        <f>HLOOKUP(A_Stammdaten!$B$9,$W$5:$AC$305,ROW(C228)-4,FALSE)</f>
        <v>0</v>
      </c>
      <c r="W228" s="51">
        <f t="shared" si="416"/>
        <v>0</v>
      </c>
      <c r="X228" s="51">
        <f t="shared" ref="X228:AC228" si="477">IFERROR(IF(OR($C228=0,$J228=0,N228-(X$5-$C228)=0),0,IF($C228&lt;X$5,W228-W228/(N228-(X$5-$C228)),IF($C228=X$5,$J228-$J228/N228,0))),"")</f>
        <v>0</v>
      </c>
      <c r="Y228" s="51">
        <f t="shared" si="477"/>
        <v>0</v>
      </c>
      <c r="Z228" s="51">
        <f t="shared" si="477"/>
        <v>0</v>
      </c>
      <c r="AA228" s="51">
        <f t="shared" si="477"/>
        <v>0</v>
      </c>
      <c r="AB228" s="51">
        <f t="shared" si="477"/>
        <v>0</v>
      </c>
      <c r="AC228" s="51">
        <f t="shared" si="477"/>
        <v>0</v>
      </c>
    </row>
    <row r="229" spans="1:29" x14ac:dyDescent="0.25">
      <c r="A229" s="50"/>
      <c r="B229" s="40"/>
      <c r="C229" s="108"/>
      <c r="D229" s="42"/>
      <c r="E229" s="42"/>
      <c r="F229" s="42"/>
      <c r="G229" s="42"/>
      <c r="H229" s="42"/>
      <c r="I229" s="42"/>
      <c r="J229" s="53">
        <f t="shared" si="410"/>
        <v>0</v>
      </c>
      <c r="K229" s="52">
        <f>IF(ISBLANK($B229),0,VLOOKUP($B229,Listen!$A$2:$C$44,2,FALSE))</f>
        <v>0</v>
      </c>
      <c r="L229" s="52">
        <f>IF(ISBLANK($B229),0,VLOOKUP($B229,Listen!$A$2:$C$44,3,FALSE))</f>
        <v>0</v>
      </c>
      <c r="M229" s="45">
        <f t="shared" si="411"/>
        <v>0</v>
      </c>
      <c r="N229" s="45">
        <f t="shared" si="446"/>
        <v>0</v>
      </c>
      <c r="O229" s="45">
        <f t="shared" si="447"/>
        <v>0</v>
      </c>
      <c r="P229" s="45">
        <f t="shared" ref="P229" si="478">O229</f>
        <v>0</v>
      </c>
      <c r="Q229" s="45">
        <f t="shared" si="448"/>
        <v>0</v>
      </c>
      <c r="R229" s="45">
        <f t="shared" si="413"/>
        <v>0</v>
      </c>
      <c r="S229" s="45">
        <f t="shared" si="414"/>
        <v>0</v>
      </c>
      <c r="T229" s="51">
        <f t="shared" si="415"/>
        <v>0</v>
      </c>
      <c r="U229" s="51">
        <f>IFERROR(IF(C229=A_Stammdaten!$B$9,$J229-$V229,HLOOKUP(A_Stammdaten!$B$9-1,$W$5:$AC$305,ROW(C229)-4,FALSE)-$V229),"")</f>
        <v>0</v>
      </c>
      <c r="V229" s="51">
        <f>HLOOKUP(A_Stammdaten!$B$9,$W$5:$AC$305,ROW(C229)-4,FALSE)</f>
        <v>0</v>
      </c>
      <c r="W229" s="51">
        <f t="shared" si="416"/>
        <v>0</v>
      </c>
      <c r="X229" s="51">
        <f t="shared" ref="X229:AC229" si="479">IFERROR(IF(OR($C229=0,$J229=0,N229-(X$5-$C229)=0),0,IF($C229&lt;X$5,W229-W229/(N229-(X$5-$C229)),IF($C229=X$5,$J229-$J229/N229,0))),"")</f>
        <v>0</v>
      </c>
      <c r="Y229" s="51">
        <f t="shared" si="479"/>
        <v>0</v>
      </c>
      <c r="Z229" s="51">
        <f t="shared" si="479"/>
        <v>0</v>
      </c>
      <c r="AA229" s="51">
        <f t="shared" si="479"/>
        <v>0</v>
      </c>
      <c r="AB229" s="51">
        <f t="shared" si="479"/>
        <v>0</v>
      </c>
      <c r="AC229" s="51">
        <f t="shared" si="479"/>
        <v>0</v>
      </c>
    </row>
    <row r="230" spans="1:29" x14ac:dyDescent="0.25">
      <c r="A230" s="50"/>
      <c r="B230" s="40"/>
      <c r="C230" s="108"/>
      <c r="D230" s="42"/>
      <c r="E230" s="42"/>
      <c r="F230" s="42"/>
      <c r="G230" s="42"/>
      <c r="H230" s="42"/>
      <c r="I230" s="42"/>
      <c r="J230" s="53">
        <f t="shared" si="410"/>
        <v>0</v>
      </c>
      <c r="K230" s="52">
        <f>IF(ISBLANK($B230),0,VLOOKUP($B230,Listen!$A$2:$C$44,2,FALSE))</f>
        <v>0</v>
      </c>
      <c r="L230" s="52">
        <f>IF(ISBLANK($B230),0,VLOOKUP($B230,Listen!$A$2:$C$44,3,FALSE))</f>
        <v>0</v>
      </c>
      <c r="M230" s="45">
        <f t="shared" si="411"/>
        <v>0</v>
      </c>
      <c r="N230" s="45">
        <f t="shared" si="446"/>
        <v>0</v>
      </c>
      <c r="O230" s="45">
        <f t="shared" si="447"/>
        <v>0</v>
      </c>
      <c r="P230" s="45">
        <f t="shared" ref="P230:Q245" si="480">O230</f>
        <v>0</v>
      </c>
      <c r="Q230" s="45">
        <f t="shared" si="480"/>
        <v>0</v>
      </c>
      <c r="R230" s="45">
        <f t="shared" si="413"/>
        <v>0</v>
      </c>
      <c r="S230" s="45">
        <f t="shared" si="414"/>
        <v>0</v>
      </c>
      <c r="T230" s="51">
        <f t="shared" si="415"/>
        <v>0</v>
      </c>
      <c r="U230" s="51">
        <f>IFERROR(IF(C230=A_Stammdaten!$B$9,$J230-$V230,HLOOKUP(A_Stammdaten!$B$9-1,$W$5:$AC$305,ROW(C230)-4,FALSE)-$V230),"")</f>
        <v>0</v>
      </c>
      <c r="V230" s="51">
        <f>HLOOKUP(A_Stammdaten!$B$9,$W$5:$AC$305,ROW(C230)-4,FALSE)</f>
        <v>0</v>
      </c>
      <c r="W230" s="51">
        <f t="shared" si="416"/>
        <v>0</v>
      </c>
      <c r="X230" s="51">
        <f t="shared" ref="X230:AC230" si="481">IFERROR(IF(OR($C230=0,$J230=0,N230-(X$5-$C230)=0),0,IF($C230&lt;X$5,W230-W230/(N230-(X$5-$C230)),IF($C230=X$5,$J230-$J230/N230,0))),"")</f>
        <v>0</v>
      </c>
      <c r="Y230" s="51">
        <f t="shared" si="481"/>
        <v>0</v>
      </c>
      <c r="Z230" s="51">
        <f t="shared" si="481"/>
        <v>0</v>
      </c>
      <c r="AA230" s="51">
        <f t="shared" si="481"/>
        <v>0</v>
      </c>
      <c r="AB230" s="51">
        <f t="shared" si="481"/>
        <v>0</v>
      </c>
      <c r="AC230" s="51">
        <f t="shared" si="481"/>
        <v>0</v>
      </c>
    </row>
    <row r="231" spans="1:29" x14ac:dyDescent="0.25">
      <c r="A231" s="50"/>
      <c r="B231" s="40"/>
      <c r="C231" s="108"/>
      <c r="D231" s="42"/>
      <c r="E231" s="42"/>
      <c r="F231" s="42"/>
      <c r="G231" s="42"/>
      <c r="H231" s="42"/>
      <c r="I231" s="42"/>
      <c r="J231" s="53">
        <f t="shared" si="410"/>
        <v>0</v>
      </c>
      <c r="K231" s="52">
        <f>IF(ISBLANK($B231),0,VLOOKUP($B231,Listen!$A$2:$C$44,2,FALSE))</f>
        <v>0</v>
      </c>
      <c r="L231" s="52">
        <f>IF(ISBLANK($B231),0,VLOOKUP($B231,Listen!$A$2:$C$44,3,FALSE))</f>
        <v>0</v>
      </c>
      <c r="M231" s="45">
        <f t="shared" si="411"/>
        <v>0</v>
      </c>
      <c r="N231" s="45">
        <f t="shared" si="446"/>
        <v>0</v>
      </c>
      <c r="O231" s="45">
        <f t="shared" si="447"/>
        <v>0</v>
      </c>
      <c r="P231" s="45">
        <f t="shared" ref="P231" si="482">O231</f>
        <v>0</v>
      </c>
      <c r="Q231" s="45">
        <f t="shared" si="480"/>
        <v>0</v>
      </c>
      <c r="R231" s="45">
        <f t="shared" si="413"/>
        <v>0</v>
      </c>
      <c r="S231" s="45">
        <f t="shared" si="414"/>
        <v>0</v>
      </c>
      <c r="T231" s="51">
        <f t="shared" si="415"/>
        <v>0</v>
      </c>
      <c r="U231" s="51">
        <f>IFERROR(IF(C231=A_Stammdaten!$B$9,$J231-$V231,HLOOKUP(A_Stammdaten!$B$9-1,$W$5:$AC$305,ROW(C231)-4,FALSE)-$V231),"")</f>
        <v>0</v>
      </c>
      <c r="V231" s="51">
        <f>HLOOKUP(A_Stammdaten!$B$9,$W$5:$AC$305,ROW(C231)-4,FALSE)</f>
        <v>0</v>
      </c>
      <c r="W231" s="51">
        <f t="shared" si="416"/>
        <v>0</v>
      </c>
      <c r="X231" s="51">
        <f t="shared" ref="X231:AC231" si="483">IFERROR(IF(OR($C231=0,$J231=0,N231-(X$5-$C231)=0),0,IF($C231&lt;X$5,W231-W231/(N231-(X$5-$C231)),IF($C231=X$5,$J231-$J231/N231,0))),"")</f>
        <v>0</v>
      </c>
      <c r="Y231" s="51">
        <f t="shared" si="483"/>
        <v>0</v>
      </c>
      <c r="Z231" s="51">
        <f t="shared" si="483"/>
        <v>0</v>
      </c>
      <c r="AA231" s="51">
        <f t="shared" si="483"/>
        <v>0</v>
      </c>
      <c r="AB231" s="51">
        <f t="shared" si="483"/>
        <v>0</v>
      </c>
      <c r="AC231" s="51">
        <f t="shared" si="483"/>
        <v>0</v>
      </c>
    </row>
    <row r="232" spans="1:29" x14ac:dyDescent="0.25">
      <c r="A232" s="50"/>
      <c r="B232" s="40"/>
      <c r="C232" s="108"/>
      <c r="D232" s="42"/>
      <c r="E232" s="42"/>
      <c r="F232" s="42"/>
      <c r="G232" s="42"/>
      <c r="H232" s="42"/>
      <c r="I232" s="42"/>
      <c r="J232" s="53">
        <f t="shared" si="410"/>
        <v>0</v>
      </c>
      <c r="K232" s="52">
        <f>IF(ISBLANK($B232),0,VLOOKUP($B232,Listen!$A$2:$C$44,2,FALSE))</f>
        <v>0</v>
      </c>
      <c r="L232" s="52">
        <f>IF(ISBLANK($B232),0,VLOOKUP($B232,Listen!$A$2:$C$44,3,FALSE))</f>
        <v>0</v>
      </c>
      <c r="M232" s="45">
        <f t="shared" si="411"/>
        <v>0</v>
      </c>
      <c r="N232" s="45">
        <f t="shared" si="446"/>
        <v>0</v>
      </c>
      <c r="O232" s="45">
        <f t="shared" si="447"/>
        <v>0</v>
      </c>
      <c r="P232" s="45">
        <f t="shared" ref="P232" si="484">O232</f>
        <v>0</v>
      </c>
      <c r="Q232" s="45">
        <f t="shared" si="480"/>
        <v>0</v>
      </c>
      <c r="R232" s="45">
        <f t="shared" si="413"/>
        <v>0</v>
      </c>
      <c r="S232" s="45">
        <f t="shared" si="414"/>
        <v>0</v>
      </c>
      <c r="T232" s="51">
        <f t="shared" si="415"/>
        <v>0</v>
      </c>
      <c r="U232" s="51">
        <f>IFERROR(IF(C232=A_Stammdaten!$B$9,$J232-$V232,HLOOKUP(A_Stammdaten!$B$9-1,$W$5:$AC$305,ROW(C232)-4,FALSE)-$V232),"")</f>
        <v>0</v>
      </c>
      <c r="V232" s="51">
        <f>HLOOKUP(A_Stammdaten!$B$9,$W$5:$AC$305,ROW(C232)-4,FALSE)</f>
        <v>0</v>
      </c>
      <c r="W232" s="51">
        <f t="shared" si="416"/>
        <v>0</v>
      </c>
      <c r="X232" s="51">
        <f t="shared" ref="X232:AC232" si="485">IFERROR(IF(OR($C232=0,$J232=0,N232-(X$5-$C232)=0),0,IF($C232&lt;X$5,W232-W232/(N232-(X$5-$C232)),IF($C232=X$5,$J232-$J232/N232,0))),"")</f>
        <v>0</v>
      </c>
      <c r="Y232" s="51">
        <f t="shared" si="485"/>
        <v>0</v>
      </c>
      <c r="Z232" s="51">
        <f t="shared" si="485"/>
        <v>0</v>
      </c>
      <c r="AA232" s="51">
        <f t="shared" si="485"/>
        <v>0</v>
      </c>
      <c r="AB232" s="51">
        <f t="shared" si="485"/>
        <v>0</v>
      </c>
      <c r="AC232" s="51">
        <f t="shared" si="485"/>
        <v>0</v>
      </c>
    </row>
    <row r="233" spans="1:29" x14ac:dyDescent="0.25">
      <c r="A233" s="50"/>
      <c r="B233" s="40"/>
      <c r="C233" s="108"/>
      <c r="D233" s="42"/>
      <c r="E233" s="42"/>
      <c r="F233" s="42"/>
      <c r="G233" s="42"/>
      <c r="H233" s="42"/>
      <c r="I233" s="42"/>
      <c r="J233" s="53">
        <f t="shared" si="410"/>
        <v>0</v>
      </c>
      <c r="K233" s="52">
        <f>IF(ISBLANK($B233),0,VLOOKUP($B233,Listen!$A$2:$C$44,2,FALSE))</f>
        <v>0</v>
      </c>
      <c r="L233" s="52">
        <f>IF(ISBLANK($B233),0,VLOOKUP($B233,Listen!$A$2:$C$44,3,FALSE))</f>
        <v>0</v>
      </c>
      <c r="M233" s="45">
        <f t="shared" si="411"/>
        <v>0</v>
      </c>
      <c r="N233" s="45">
        <f t="shared" si="446"/>
        <v>0</v>
      </c>
      <c r="O233" s="45">
        <f t="shared" si="447"/>
        <v>0</v>
      </c>
      <c r="P233" s="45">
        <f t="shared" ref="P233" si="486">O233</f>
        <v>0</v>
      </c>
      <c r="Q233" s="45">
        <f t="shared" si="480"/>
        <v>0</v>
      </c>
      <c r="R233" s="45">
        <f t="shared" si="413"/>
        <v>0</v>
      </c>
      <c r="S233" s="45">
        <f t="shared" si="414"/>
        <v>0</v>
      </c>
      <c r="T233" s="51">
        <f t="shared" si="415"/>
        <v>0</v>
      </c>
      <c r="U233" s="51">
        <f>IFERROR(IF(C233=A_Stammdaten!$B$9,$J233-$V233,HLOOKUP(A_Stammdaten!$B$9-1,$W$5:$AC$305,ROW(C233)-4,FALSE)-$V233),"")</f>
        <v>0</v>
      </c>
      <c r="V233" s="51">
        <f>HLOOKUP(A_Stammdaten!$B$9,$W$5:$AC$305,ROW(C233)-4,FALSE)</f>
        <v>0</v>
      </c>
      <c r="W233" s="51">
        <f t="shared" si="416"/>
        <v>0</v>
      </c>
      <c r="X233" s="51">
        <f t="shared" ref="X233:AC233" si="487">IFERROR(IF(OR($C233=0,$J233=0,N233-(X$5-$C233)=0),0,IF($C233&lt;X$5,W233-W233/(N233-(X$5-$C233)),IF($C233=X$5,$J233-$J233/N233,0))),"")</f>
        <v>0</v>
      </c>
      <c r="Y233" s="51">
        <f t="shared" si="487"/>
        <v>0</v>
      </c>
      <c r="Z233" s="51">
        <f t="shared" si="487"/>
        <v>0</v>
      </c>
      <c r="AA233" s="51">
        <f t="shared" si="487"/>
        <v>0</v>
      </c>
      <c r="AB233" s="51">
        <f t="shared" si="487"/>
        <v>0</v>
      </c>
      <c r="AC233" s="51">
        <f t="shared" si="487"/>
        <v>0</v>
      </c>
    </row>
    <row r="234" spans="1:29" x14ac:dyDescent="0.25">
      <c r="A234" s="50"/>
      <c r="B234" s="40"/>
      <c r="C234" s="108"/>
      <c r="D234" s="42"/>
      <c r="E234" s="42"/>
      <c r="F234" s="42"/>
      <c r="G234" s="42"/>
      <c r="H234" s="42"/>
      <c r="I234" s="42"/>
      <c r="J234" s="53">
        <f t="shared" si="410"/>
        <v>0</v>
      </c>
      <c r="K234" s="52">
        <f>IF(ISBLANK($B234),0,VLOOKUP($B234,Listen!$A$2:$C$44,2,FALSE))</f>
        <v>0</v>
      </c>
      <c r="L234" s="52">
        <f>IF(ISBLANK($B234),0,VLOOKUP($B234,Listen!$A$2:$C$44,3,FALSE))</f>
        <v>0</v>
      </c>
      <c r="M234" s="45">
        <f t="shared" si="411"/>
        <v>0</v>
      </c>
      <c r="N234" s="45">
        <f t="shared" si="446"/>
        <v>0</v>
      </c>
      <c r="O234" s="45">
        <f t="shared" si="447"/>
        <v>0</v>
      </c>
      <c r="P234" s="45">
        <f t="shared" ref="P234" si="488">O234</f>
        <v>0</v>
      </c>
      <c r="Q234" s="45">
        <f t="shared" si="480"/>
        <v>0</v>
      </c>
      <c r="R234" s="45">
        <f t="shared" si="413"/>
        <v>0</v>
      </c>
      <c r="S234" s="45">
        <f t="shared" si="414"/>
        <v>0</v>
      </c>
      <c r="T234" s="51">
        <f t="shared" si="415"/>
        <v>0</v>
      </c>
      <c r="U234" s="51">
        <f>IFERROR(IF(C234=A_Stammdaten!$B$9,$J234-$V234,HLOOKUP(A_Stammdaten!$B$9-1,$W$5:$AC$305,ROW(C234)-4,FALSE)-$V234),"")</f>
        <v>0</v>
      </c>
      <c r="V234" s="51">
        <f>HLOOKUP(A_Stammdaten!$B$9,$W$5:$AC$305,ROW(C234)-4,FALSE)</f>
        <v>0</v>
      </c>
      <c r="W234" s="51">
        <f t="shared" si="416"/>
        <v>0</v>
      </c>
      <c r="X234" s="51">
        <f t="shared" ref="X234:AC234" si="489">IFERROR(IF(OR($C234=0,$J234=0,N234-(X$5-$C234)=0),0,IF($C234&lt;X$5,W234-W234/(N234-(X$5-$C234)),IF($C234=X$5,$J234-$J234/N234,0))),"")</f>
        <v>0</v>
      </c>
      <c r="Y234" s="51">
        <f t="shared" si="489"/>
        <v>0</v>
      </c>
      <c r="Z234" s="51">
        <f t="shared" si="489"/>
        <v>0</v>
      </c>
      <c r="AA234" s="51">
        <f t="shared" si="489"/>
        <v>0</v>
      </c>
      <c r="AB234" s="51">
        <f t="shared" si="489"/>
        <v>0</v>
      </c>
      <c r="AC234" s="51">
        <f t="shared" si="489"/>
        <v>0</v>
      </c>
    </row>
    <row r="235" spans="1:29" x14ac:dyDescent="0.25">
      <c r="A235" s="50"/>
      <c r="B235" s="40"/>
      <c r="C235" s="108"/>
      <c r="D235" s="42"/>
      <c r="E235" s="42"/>
      <c r="F235" s="42"/>
      <c r="G235" s="42"/>
      <c r="H235" s="42"/>
      <c r="I235" s="42"/>
      <c r="J235" s="53">
        <f t="shared" si="410"/>
        <v>0</v>
      </c>
      <c r="K235" s="52">
        <f>IF(ISBLANK($B235),0,VLOOKUP($B235,Listen!$A$2:$C$44,2,FALSE))</f>
        <v>0</v>
      </c>
      <c r="L235" s="52">
        <f>IF(ISBLANK($B235),0,VLOOKUP($B235,Listen!$A$2:$C$44,3,FALSE))</f>
        <v>0</v>
      </c>
      <c r="M235" s="45">
        <f t="shared" si="411"/>
        <v>0</v>
      </c>
      <c r="N235" s="45">
        <f t="shared" si="446"/>
        <v>0</v>
      </c>
      <c r="O235" s="45">
        <f t="shared" si="447"/>
        <v>0</v>
      </c>
      <c r="P235" s="45">
        <f t="shared" ref="P235" si="490">O235</f>
        <v>0</v>
      </c>
      <c r="Q235" s="45">
        <f t="shared" si="480"/>
        <v>0</v>
      </c>
      <c r="R235" s="45">
        <f t="shared" si="413"/>
        <v>0</v>
      </c>
      <c r="S235" s="45">
        <f t="shared" si="414"/>
        <v>0</v>
      </c>
      <c r="T235" s="51">
        <f t="shared" si="415"/>
        <v>0</v>
      </c>
      <c r="U235" s="51">
        <f>IFERROR(IF(C235=A_Stammdaten!$B$9,$J235-$V235,HLOOKUP(A_Stammdaten!$B$9-1,$W$5:$AC$305,ROW(C235)-4,FALSE)-$V235),"")</f>
        <v>0</v>
      </c>
      <c r="V235" s="51">
        <f>HLOOKUP(A_Stammdaten!$B$9,$W$5:$AC$305,ROW(C235)-4,FALSE)</f>
        <v>0</v>
      </c>
      <c r="W235" s="51">
        <f t="shared" si="416"/>
        <v>0</v>
      </c>
      <c r="X235" s="51">
        <f t="shared" ref="X235:AC235" si="491">IFERROR(IF(OR($C235=0,$J235=0,N235-(X$5-$C235)=0),0,IF($C235&lt;X$5,W235-W235/(N235-(X$5-$C235)),IF($C235=X$5,$J235-$J235/N235,0))),"")</f>
        <v>0</v>
      </c>
      <c r="Y235" s="51">
        <f t="shared" si="491"/>
        <v>0</v>
      </c>
      <c r="Z235" s="51">
        <f t="shared" si="491"/>
        <v>0</v>
      </c>
      <c r="AA235" s="51">
        <f t="shared" si="491"/>
        <v>0</v>
      </c>
      <c r="AB235" s="51">
        <f t="shared" si="491"/>
        <v>0</v>
      </c>
      <c r="AC235" s="51">
        <f t="shared" si="491"/>
        <v>0</v>
      </c>
    </row>
    <row r="236" spans="1:29" x14ac:dyDescent="0.25">
      <c r="A236" s="50"/>
      <c r="B236" s="40"/>
      <c r="C236" s="108"/>
      <c r="D236" s="42"/>
      <c r="E236" s="42"/>
      <c r="F236" s="42"/>
      <c r="G236" s="42"/>
      <c r="H236" s="42"/>
      <c r="I236" s="42"/>
      <c r="J236" s="53">
        <f t="shared" si="410"/>
        <v>0</v>
      </c>
      <c r="K236" s="52">
        <f>IF(ISBLANK($B236),0,VLOOKUP($B236,Listen!$A$2:$C$44,2,FALSE))</f>
        <v>0</v>
      </c>
      <c r="L236" s="52">
        <f>IF(ISBLANK($B236),0,VLOOKUP($B236,Listen!$A$2:$C$44,3,FALSE))</f>
        <v>0</v>
      </c>
      <c r="M236" s="45">
        <f t="shared" si="411"/>
        <v>0</v>
      </c>
      <c r="N236" s="45">
        <f t="shared" si="446"/>
        <v>0</v>
      </c>
      <c r="O236" s="45">
        <f t="shared" si="447"/>
        <v>0</v>
      </c>
      <c r="P236" s="45">
        <f t="shared" ref="P236" si="492">O236</f>
        <v>0</v>
      </c>
      <c r="Q236" s="45">
        <f t="shared" si="480"/>
        <v>0</v>
      </c>
      <c r="R236" s="45">
        <f t="shared" si="413"/>
        <v>0</v>
      </c>
      <c r="S236" s="45">
        <f t="shared" si="414"/>
        <v>0</v>
      </c>
      <c r="T236" s="51">
        <f t="shared" si="415"/>
        <v>0</v>
      </c>
      <c r="U236" s="51">
        <f>IFERROR(IF(C236=A_Stammdaten!$B$9,$J236-$V236,HLOOKUP(A_Stammdaten!$B$9-1,$W$5:$AC$305,ROW(C236)-4,FALSE)-$V236),"")</f>
        <v>0</v>
      </c>
      <c r="V236" s="51">
        <f>HLOOKUP(A_Stammdaten!$B$9,$W$5:$AC$305,ROW(C236)-4,FALSE)</f>
        <v>0</v>
      </c>
      <c r="W236" s="51">
        <f t="shared" si="416"/>
        <v>0</v>
      </c>
      <c r="X236" s="51">
        <f t="shared" ref="X236:AC236" si="493">IFERROR(IF(OR($C236=0,$J236=0,N236-(X$5-$C236)=0),0,IF($C236&lt;X$5,W236-W236/(N236-(X$5-$C236)),IF($C236=X$5,$J236-$J236/N236,0))),"")</f>
        <v>0</v>
      </c>
      <c r="Y236" s="51">
        <f t="shared" si="493"/>
        <v>0</v>
      </c>
      <c r="Z236" s="51">
        <f t="shared" si="493"/>
        <v>0</v>
      </c>
      <c r="AA236" s="51">
        <f t="shared" si="493"/>
        <v>0</v>
      </c>
      <c r="AB236" s="51">
        <f t="shared" si="493"/>
        <v>0</v>
      </c>
      <c r="AC236" s="51">
        <f t="shared" si="493"/>
        <v>0</v>
      </c>
    </row>
    <row r="237" spans="1:29" x14ac:dyDescent="0.25">
      <c r="A237" s="50"/>
      <c r="B237" s="40"/>
      <c r="C237" s="108"/>
      <c r="D237" s="42"/>
      <c r="E237" s="42"/>
      <c r="F237" s="42"/>
      <c r="G237" s="42"/>
      <c r="H237" s="42"/>
      <c r="I237" s="42"/>
      <c r="J237" s="53">
        <f t="shared" si="410"/>
        <v>0</v>
      </c>
      <c r="K237" s="52">
        <f>IF(ISBLANK($B237),0,VLOOKUP($B237,Listen!$A$2:$C$44,2,FALSE))</f>
        <v>0</v>
      </c>
      <c r="L237" s="52">
        <f>IF(ISBLANK($B237),0,VLOOKUP($B237,Listen!$A$2:$C$44,3,FALSE))</f>
        <v>0</v>
      </c>
      <c r="M237" s="45">
        <f t="shared" si="411"/>
        <v>0</v>
      </c>
      <c r="N237" s="45">
        <f t="shared" si="446"/>
        <v>0</v>
      </c>
      <c r="O237" s="45">
        <f t="shared" si="447"/>
        <v>0</v>
      </c>
      <c r="P237" s="45">
        <f t="shared" ref="P237" si="494">O237</f>
        <v>0</v>
      </c>
      <c r="Q237" s="45">
        <f t="shared" si="480"/>
        <v>0</v>
      </c>
      <c r="R237" s="45">
        <f t="shared" si="413"/>
        <v>0</v>
      </c>
      <c r="S237" s="45">
        <f t="shared" si="414"/>
        <v>0</v>
      </c>
      <c r="T237" s="51">
        <f t="shared" si="415"/>
        <v>0</v>
      </c>
      <c r="U237" s="51">
        <f>IFERROR(IF(C237=A_Stammdaten!$B$9,$J237-$V237,HLOOKUP(A_Stammdaten!$B$9-1,$W$5:$AC$305,ROW(C237)-4,FALSE)-$V237),"")</f>
        <v>0</v>
      </c>
      <c r="V237" s="51">
        <f>HLOOKUP(A_Stammdaten!$B$9,$W$5:$AC$305,ROW(C237)-4,FALSE)</f>
        <v>0</v>
      </c>
      <c r="W237" s="51">
        <f t="shared" si="416"/>
        <v>0</v>
      </c>
      <c r="X237" s="51">
        <f t="shared" ref="X237:AC237" si="495">IFERROR(IF(OR($C237=0,$J237=0,N237-(X$5-$C237)=0),0,IF($C237&lt;X$5,W237-W237/(N237-(X$5-$C237)),IF($C237=X$5,$J237-$J237/N237,0))),"")</f>
        <v>0</v>
      </c>
      <c r="Y237" s="51">
        <f t="shared" si="495"/>
        <v>0</v>
      </c>
      <c r="Z237" s="51">
        <f t="shared" si="495"/>
        <v>0</v>
      </c>
      <c r="AA237" s="51">
        <f t="shared" si="495"/>
        <v>0</v>
      </c>
      <c r="AB237" s="51">
        <f t="shared" si="495"/>
        <v>0</v>
      </c>
      <c r="AC237" s="51">
        <f t="shared" si="495"/>
        <v>0</v>
      </c>
    </row>
    <row r="238" spans="1:29" x14ac:dyDescent="0.25">
      <c r="A238" s="50"/>
      <c r="B238" s="40"/>
      <c r="C238" s="108"/>
      <c r="D238" s="42"/>
      <c r="E238" s="42"/>
      <c r="F238" s="42"/>
      <c r="G238" s="42"/>
      <c r="H238" s="42"/>
      <c r="I238" s="42"/>
      <c r="J238" s="53">
        <f t="shared" si="410"/>
        <v>0</v>
      </c>
      <c r="K238" s="52">
        <f>IF(ISBLANK($B238),0,VLOOKUP($B238,Listen!$A$2:$C$44,2,FALSE))</f>
        <v>0</v>
      </c>
      <c r="L238" s="52">
        <f>IF(ISBLANK($B238),0,VLOOKUP($B238,Listen!$A$2:$C$44,3,FALSE))</f>
        <v>0</v>
      </c>
      <c r="M238" s="45">
        <f t="shared" si="411"/>
        <v>0</v>
      </c>
      <c r="N238" s="45">
        <f t="shared" si="446"/>
        <v>0</v>
      </c>
      <c r="O238" s="45">
        <f t="shared" si="447"/>
        <v>0</v>
      </c>
      <c r="P238" s="45">
        <f t="shared" ref="P238" si="496">O238</f>
        <v>0</v>
      </c>
      <c r="Q238" s="45">
        <f t="shared" si="480"/>
        <v>0</v>
      </c>
      <c r="R238" s="45">
        <f t="shared" si="413"/>
        <v>0</v>
      </c>
      <c r="S238" s="45">
        <f t="shared" si="414"/>
        <v>0</v>
      </c>
      <c r="T238" s="51">
        <f t="shared" si="415"/>
        <v>0</v>
      </c>
      <c r="U238" s="51">
        <f>IFERROR(IF(C238=A_Stammdaten!$B$9,$J238-$V238,HLOOKUP(A_Stammdaten!$B$9-1,$W$5:$AC$305,ROW(C238)-4,FALSE)-$V238),"")</f>
        <v>0</v>
      </c>
      <c r="V238" s="51">
        <f>HLOOKUP(A_Stammdaten!$B$9,$W$5:$AC$305,ROW(C238)-4,FALSE)</f>
        <v>0</v>
      </c>
      <c r="W238" s="51">
        <f t="shared" si="416"/>
        <v>0</v>
      </c>
      <c r="X238" s="51">
        <f t="shared" ref="X238:AC238" si="497">IFERROR(IF(OR($C238=0,$J238=0,N238-(X$5-$C238)=0),0,IF($C238&lt;X$5,W238-W238/(N238-(X$5-$C238)),IF($C238=X$5,$J238-$J238/N238,0))),"")</f>
        <v>0</v>
      </c>
      <c r="Y238" s="51">
        <f t="shared" si="497"/>
        <v>0</v>
      </c>
      <c r="Z238" s="51">
        <f t="shared" si="497"/>
        <v>0</v>
      </c>
      <c r="AA238" s="51">
        <f t="shared" si="497"/>
        <v>0</v>
      </c>
      <c r="AB238" s="51">
        <f t="shared" si="497"/>
        <v>0</v>
      </c>
      <c r="AC238" s="51">
        <f t="shared" si="497"/>
        <v>0</v>
      </c>
    </row>
    <row r="239" spans="1:29" x14ac:dyDescent="0.25">
      <c r="A239" s="50"/>
      <c r="B239" s="40"/>
      <c r="C239" s="108"/>
      <c r="D239" s="42"/>
      <c r="E239" s="42"/>
      <c r="F239" s="42"/>
      <c r="G239" s="42"/>
      <c r="H239" s="42"/>
      <c r="I239" s="42"/>
      <c r="J239" s="53">
        <f t="shared" si="410"/>
        <v>0</v>
      </c>
      <c r="K239" s="52">
        <f>IF(ISBLANK($B239),0,VLOOKUP($B239,Listen!$A$2:$C$44,2,FALSE))</f>
        <v>0</v>
      </c>
      <c r="L239" s="52">
        <f>IF(ISBLANK($B239),0,VLOOKUP($B239,Listen!$A$2:$C$44,3,FALSE))</f>
        <v>0</v>
      </c>
      <c r="M239" s="45">
        <f t="shared" si="411"/>
        <v>0</v>
      </c>
      <c r="N239" s="45">
        <f t="shared" si="446"/>
        <v>0</v>
      </c>
      <c r="O239" s="45">
        <f t="shared" si="447"/>
        <v>0</v>
      </c>
      <c r="P239" s="45">
        <f t="shared" ref="P239" si="498">O239</f>
        <v>0</v>
      </c>
      <c r="Q239" s="45">
        <f t="shared" si="480"/>
        <v>0</v>
      </c>
      <c r="R239" s="45">
        <f t="shared" si="413"/>
        <v>0</v>
      </c>
      <c r="S239" s="45">
        <f t="shared" si="414"/>
        <v>0</v>
      </c>
      <c r="T239" s="51">
        <f t="shared" si="415"/>
        <v>0</v>
      </c>
      <c r="U239" s="51">
        <f>IFERROR(IF(C239=A_Stammdaten!$B$9,$J239-$V239,HLOOKUP(A_Stammdaten!$B$9-1,$W$5:$AC$305,ROW(C239)-4,FALSE)-$V239),"")</f>
        <v>0</v>
      </c>
      <c r="V239" s="51">
        <f>HLOOKUP(A_Stammdaten!$B$9,$W$5:$AC$305,ROW(C239)-4,FALSE)</f>
        <v>0</v>
      </c>
      <c r="W239" s="51">
        <f t="shared" si="416"/>
        <v>0</v>
      </c>
      <c r="X239" s="51">
        <f t="shared" ref="X239:AC239" si="499">IFERROR(IF(OR($C239=0,$J239=0,N239-(X$5-$C239)=0),0,IF($C239&lt;X$5,W239-W239/(N239-(X$5-$C239)),IF($C239=X$5,$J239-$J239/N239,0))),"")</f>
        <v>0</v>
      </c>
      <c r="Y239" s="51">
        <f t="shared" si="499"/>
        <v>0</v>
      </c>
      <c r="Z239" s="51">
        <f t="shared" si="499"/>
        <v>0</v>
      </c>
      <c r="AA239" s="51">
        <f t="shared" si="499"/>
        <v>0</v>
      </c>
      <c r="AB239" s="51">
        <f t="shared" si="499"/>
        <v>0</v>
      </c>
      <c r="AC239" s="51">
        <f t="shared" si="499"/>
        <v>0</v>
      </c>
    </row>
    <row r="240" spans="1:29" x14ac:dyDescent="0.25">
      <c r="A240" s="50"/>
      <c r="B240" s="40"/>
      <c r="C240" s="108"/>
      <c r="D240" s="42"/>
      <c r="E240" s="42"/>
      <c r="F240" s="42"/>
      <c r="G240" s="42"/>
      <c r="H240" s="42"/>
      <c r="I240" s="42"/>
      <c r="J240" s="53">
        <f t="shared" si="410"/>
        <v>0</v>
      </c>
      <c r="K240" s="52">
        <f>IF(ISBLANK($B240),0,VLOOKUP($B240,Listen!$A$2:$C$44,2,FALSE))</f>
        <v>0</v>
      </c>
      <c r="L240" s="52">
        <f>IF(ISBLANK($B240),0,VLOOKUP($B240,Listen!$A$2:$C$44,3,FALSE))</f>
        <v>0</v>
      </c>
      <c r="M240" s="45">
        <f t="shared" si="411"/>
        <v>0</v>
      </c>
      <c r="N240" s="45">
        <f t="shared" si="446"/>
        <v>0</v>
      </c>
      <c r="O240" s="45">
        <f t="shared" si="447"/>
        <v>0</v>
      </c>
      <c r="P240" s="45">
        <f t="shared" ref="P240" si="500">O240</f>
        <v>0</v>
      </c>
      <c r="Q240" s="45">
        <f t="shared" si="480"/>
        <v>0</v>
      </c>
      <c r="R240" s="45">
        <f t="shared" si="413"/>
        <v>0</v>
      </c>
      <c r="S240" s="45">
        <f t="shared" si="414"/>
        <v>0</v>
      </c>
      <c r="T240" s="51">
        <f t="shared" si="415"/>
        <v>0</v>
      </c>
      <c r="U240" s="51">
        <f>IFERROR(IF(C240=A_Stammdaten!$B$9,$J240-$V240,HLOOKUP(A_Stammdaten!$B$9-1,$W$5:$AC$305,ROW(C240)-4,FALSE)-$V240),"")</f>
        <v>0</v>
      </c>
      <c r="V240" s="51">
        <f>HLOOKUP(A_Stammdaten!$B$9,$W$5:$AC$305,ROW(C240)-4,FALSE)</f>
        <v>0</v>
      </c>
      <c r="W240" s="51">
        <f t="shared" si="416"/>
        <v>0</v>
      </c>
      <c r="X240" s="51">
        <f t="shared" ref="X240:AC240" si="501">IFERROR(IF(OR($C240=0,$J240=0,N240-(X$5-$C240)=0),0,IF($C240&lt;X$5,W240-W240/(N240-(X$5-$C240)),IF($C240=X$5,$J240-$J240/N240,0))),"")</f>
        <v>0</v>
      </c>
      <c r="Y240" s="51">
        <f t="shared" si="501"/>
        <v>0</v>
      </c>
      <c r="Z240" s="51">
        <f t="shared" si="501"/>
        <v>0</v>
      </c>
      <c r="AA240" s="51">
        <f t="shared" si="501"/>
        <v>0</v>
      </c>
      <c r="AB240" s="51">
        <f t="shared" si="501"/>
        <v>0</v>
      </c>
      <c r="AC240" s="51">
        <f t="shared" si="501"/>
        <v>0</v>
      </c>
    </row>
    <row r="241" spans="1:29" x14ac:dyDescent="0.25">
      <c r="A241" s="50"/>
      <c r="B241" s="40"/>
      <c r="C241" s="108"/>
      <c r="D241" s="42"/>
      <c r="E241" s="42"/>
      <c r="F241" s="42"/>
      <c r="G241" s="42"/>
      <c r="H241" s="42"/>
      <c r="I241" s="42"/>
      <c r="J241" s="53">
        <f t="shared" si="410"/>
        <v>0</v>
      </c>
      <c r="K241" s="52">
        <f>IF(ISBLANK($B241),0,VLOOKUP($B241,Listen!$A$2:$C$44,2,FALSE))</f>
        <v>0</v>
      </c>
      <c r="L241" s="52">
        <f>IF(ISBLANK($B241),0,VLOOKUP($B241,Listen!$A$2:$C$44,3,FALSE))</f>
        <v>0</v>
      </c>
      <c r="M241" s="45">
        <f t="shared" si="411"/>
        <v>0</v>
      </c>
      <c r="N241" s="45">
        <f t="shared" si="446"/>
        <v>0</v>
      </c>
      <c r="O241" s="45">
        <f t="shared" si="447"/>
        <v>0</v>
      </c>
      <c r="P241" s="45">
        <f t="shared" ref="P241" si="502">O241</f>
        <v>0</v>
      </c>
      <c r="Q241" s="45">
        <f t="shared" si="480"/>
        <v>0</v>
      </c>
      <c r="R241" s="45">
        <f t="shared" si="413"/>
        <v>0</v>
      </c>
      <c r="S241" s="45">
        <f t="shared" si="414"/>
        <v>0</v>
      </c>
      <c r="T241" s="51">
        <f t="shared" si="415"/>
        <v>0</v>
      </c>
      <c r="U241" s="51">
        <f>IFERROR(IF(C241=A_Stammdaten!$B$9,$J241-$V241,HLOOKUP(A_Stammdaten!$B$9-1,$W$5:$AC$305,ROW(C241)-4,FALSE)-$V241),"")</f>
        <v>0</v>
      </c>
      <c r="V241" s="51">
        <f>HLOOKUP(A_Stammdaten!$B$9,$W$5:$AC$305,ROW(C241)-4,FALSE)</f>
        <v>0</v>
      </c>
      <c r="W241" s="51">
        <f t="shared" si="416"/>
        <v>0</v>
      </c>
      <c r="X241" s="51">
        <f t="shared" ref="X241:AC241" si="503">IFERROR(IF(OR($C241=0,$J241=0,N241-(X$5-$C241)=0),0,IF($C241&lt;X$5,W241-W241/(N241-(X$5-$C241)),IF($C241=X$5,$J241-$J241/N241,0))),"")</f>
        <v>0</v>
      </c>
      <c r="Y241" s="51">
        <f t="shared" si="503"/>
        <v>0</v>
      </c>
      <c r="Z241" s="51">
        <f t="shared" si="503"/>
        <v>0</v>
      </c>
      <c r="AA241" s="51">
        <f t="shared" si="503"/>
        <v>0</v>
      </c>
      <c r="AB241" s="51">
        <f t="shared" si="503"/>
        <v>0</v>
      </c>
      <c r="AC241" s="51">
        <f t="shared" si="503"/>
        <v>0</v>
      </c>
    </row>
    <row r="242" spans="1:29" x14ac:dyDescent="0.25">
      <c r="A242" s="50"/>
      <c r="B242" s="40"/>
      <c r="C242" s="108"/>
      <c r="D242" s="42"/>
      <c r="E242" s="42"/>
      <c r="F242" s="42"/>
      <c r="G242" s="42"/>
      <c r="H242" s="42"/>
      <c r="I242" s="42"/>
      <c r="J242" s="53">
        <f t="shared" si="410"/>
        <v>0</v>
      </c>
      <c r="K242" s="52">
        <f>IF(ISBLANK($B242),0,VLOOKUP($B242,Listen!$A$2:$C$44,2,FALSE))</f>
        <v>0</v>
      </c>
      <c r="L242" s="52">
        <f>IF(ISBLANK($B242),0,VLOOKUP($B242,Listen!$A$2:$C$44,3,FALSE))</f>
        <v>0</v>
      </c>
      <c r="M242" s="45">
        <f t="shared" si="411"/>
        <v>0</v>
      </c>
      <c r="N242" s="45">
        <f t="shared" si="446"/>
        <v>0</v>
      </c>
      <c r="O242" s="45">
        <f t="shared" si="447"/>
        <v>0</v>
      </c>
      <c r="P242" s="45">
        <f t="shared" ref="P242" si="504">O242</f>
        <v>0</v>
      </c>
      <c r="Q242" s="45">
        <f t="shared" si="480"/>
        <v>0</v>
      </c>
      <c r="R242" s="45">
        <f t="shared" si="413"/>
        <v>0</v>
      </c>
      <c r="S242" s="45">
        <f t="shared" si="414"/>
        <v>0</v>
      </c>
      <c r="T242" s="51">
        <f t="shared" si="415"/>
        <v>0</v>
      </c>
      <c r="U242" s="51">
        <f>IFERROR(IF(C242=A_Stammdaten!$B$9,$J242-$V242,HLOOKUP(A_Stammdaten!$B$9-1,$W$5:$AC$305,ROW(C242)-4,FALSE)-$V242),"")</f>
        <v>0</v>
      </c>
      <c r="V242" s="51">
        <f>HLOOKUP(A_Stammdaten!$B$9,$W$5:$AC$305,ROW(C242)-4,FALSE)</f>
        <v>0</v>
      </c>
      <c r="W242" s="51">
        <f t="shared" si="416"/>
        <v>0</v>
      </c>
      <c r="X242" s="51">
        <f t="shared" ref="X242:AC242" si="505">IFERROR(IF(OR($C242=0,$J242=0,N242-(X$5-$C242)=0),0,IF($C242&lt;X$5,W242-W242/(N242-(X$5-$C242)),IF($C242=X$5,$J242-$J242/N242,0))),"")</f>
        <v>0</v>
      </c>
      <c r="Y242" s="51">
        <f t="shared" si="505"/>
        <v>0</v>
      </c>
      <c r="Z242" s="51">
        <f t="shared" si="505"/>
        <v>0</v>
      </c>
      <c r="AA242" s="51">
        <f t="shared" si="505"/>
        <v>0</v>
      </c>
      <c r="AB242" s="51">
        <f t="shared" si="505"/>
        <v>0</v>
      </c>
      <c r="AC242" s="51">
        <f t="shared" si="505"/>
        <v>0</v>
      </c>
    </row>
    <row r="243" spans="1:29" x14ac:dyDescent="0.25">
      <c r="A243" s="50"/>
      <c r="B243" s="40"/>
      <c r="C243" s="108"/>
      <c r="D243" s="42"/>
      <c r="E243" s="42"/>
      <c r="F243" s="42"/>
      <c r="G243" s="42"/>
      <c r="H243" s="42"/>
      <c r="I243" s="42"/>
      <c r="J243" s="53">
        <f t="shared" si="410"/>
        <v>0</v>
      </c>
      <c r="K243" s="52">
        <f>IF(ISBLANK($B243),0,VLOOKUP($B243,Listen!$A$2:$C$44,2,FALSE))</f>
        <v>0</v>
      </c>
      <c r="L243" s="52">
        <f>IF(ISBLANK($B243),0,VLOOKUP($B243,Listen!$A$2:$C$44,3,FALSE))</f>
        <v>0</v>
      </c>
      <c r="M243" s="45">
        <f t="shared" si="411"/>
        <v>0</v>
      </c>
      <c r="N243" s="45">
        <f t="shared" si="446"/>
        <v>0</v>
      </c>
      <c r="O243" s="45">
        <f t="shared" si="447"/>
        <v>0</v>
      </c>
      <c r="P243" s="45">
        <f t="shared" ref="P243" si="506">O243</f>
        <v>0</v>
      </c>
      <c r="Q243" s="45">
        <f t="shared" si="480"/>
        <v>0</v>
      </c>
      <c r="R243" s="45">
        <f t="shared" si="413"/>
        <v>0</v>
      </c>
      <c r="S243" s="45">
        <f t="shared" si="414"/>
        <v>0</v>
      </c>
      <c r="T243" s="51">
        <f t="shared" si="415"/>
        <v>0</v>
      </c>
      <c r="U243" s="51">
        <f>IFERROR(IF(C243=A_Stammdaten!$B$9,$J243-$V243,HLOOKUP(A_Stammdaten!$B$9-1,$W$5:$AC$305,ROW(C243)-4,FALSE)-$V243),"")</f>
        <v>0</v>
      </c>
      <c r="V243" s="51">
        <f>HLOOKUP(A_Stammdaten!$B$9,$W$5:$AC$305,ROW(C243)-4,FALSE)</f>
        <v>0</v>
      </c>
      <c r="W243" s="51">
        <f t="shared" si="416"/>
        <v>0</v>
      </c>
      <c r="X243" s="51">
        <f t="shared" ref="X243:AC243" si="507">IFERROR(IF(OR($C243=0,$J243=0,N243-(X$5-$C243)=0),0,IF($C243&lt;X$5,W243-W243/(N243-(X$5-$C243)),IF($C243=X$5,$J243-$J243/N243,0))),"")</f>
        <v>0</v>
      </c>
      <c r="Y243" s="51">
        <f t="shared" si="507"/>
        <v>0</v>
      </c>
      <c r="Z243" s="51">
        <f t="shared" si="507"/>
        <v>0</v>
      </c>
      <c r="AA243" s="51">
        <f t="shared" si="507"/>
        <v>0</v>
      </c>
      <c r="AB243" s="51">
        <f t="shared" si="507"/>
        <v>0</v>
      </c>
      <c r="AC243" s="51">
        <f t="shared" si="507"/>
        <v>0</v>
      </c>
    </row>
    <row r="244" spans="1:29" x14ac:dyDescent="0.25">
      <c r="A244" s="50"/>
      <c r="B244" s="40"/>
      <c r="C244" s="108"/>
      <c r="D244" s="42"/>
      <c r="E244" s="42"/>
      <c r="F244" s="42"/>
      <c r="G244" s="42"/>
      <c r="H244" s="42"/>
      <c r="I244" s="42"/>
      <c r="J244" s="53">
        <f t="shared" si="410"/>
        <v>0</v>
      </c>
      <c r="K244" s="52">
        <f>IF(ISBLANK($B244),0,VLOOKUP($B244,Listen!$A$2:$C$44,2,FALSE))</f>
        <v>0</v>
      </c>
      <c r="L244" s="52">
        <f>IF(ISBLANK($B244),0,VLOOKUP($B244,Listen!$A$2:$C$44,3,FALSE))</f>
        <v>0</v>
      </c>
      <c r="M244" s="45">
        <f t="shared" si="411"/>
        <v>0</v>
      </c>
      <c r="N244" s="45">
        <f t="shared" si="446"/>
        <v>0</v>
      </c>
      <c r="O244" s="45">
        <f t="shared" si="447"/>
        <v>0</v>
      </c>
      <c r="P244" s="45">
        <f t="shared" ref="P244" si="508">O244</f>
        <v>0</v>
      </c>
      <c r="Q244" s="45">
        <f t="shared" si="480"/>
        <v>0</v>
      </c>
      <c r="R244" s="45">
        <f t="shared" si="413"/>
        <v>0</v>
      </c>
      <c r="S244" s="45">
        <f t="shared" si="414"/>
        <v>0</v>
      </c>
      <c r="T244" s="51">
        <f t="shared" si="415"/>
        <v>0</v>
      </c>
      <c r="U244" s="51">
        <f>IFERROR(IF(C244=A_Stammdaten!$B$9,$J244-$V244,HLOOKUP(A_Stammdaten!$B$9-1,$W$5:$AC$305,ROW(C244)-4,FALSE)-$V244),"")</f>
        <v>0</v>
      </c>
      <c r="V244" s="51">
        <f>HLOOKUP(A_Stammdaten!$B$9,$W$5:$AC$305,ROW(C244)-4,FALSE)</f>
        <v>0</v>
      </c>
      <c r="W244" s="51">
        <f t="shared" si="416"/>
        <v>0</v>
      </c>
      <c r="X244" s="51">
        <f t="shared" ref="X244:AC244" si="509">IFERROR(IF(OR($C244=0,$J244=0,N244-(X$5-$C244)=0),0,IF($C244&lt;X$5,W244-W244/(N244-(X$5-$C244)),IF($C244=X$5,$J244-$J244/N244,0))),"")</f>
        <v>0</v>
      </c>
      <c r="Y244" s="51">
        <f t="shared" si="509"/>
        <v>0</v>
      </c>
      <c r="Z244" s="51">
        <f t="shared" si="509"/>
        <v>0</v>
      </c>
      <c r="AA244" s="51">
        <f t="shared" si="509"/>
        <v>0</v>
      </c>
      <c r="AB244" s="51">
        <f t="shared" si="509"/>
        <v>0</v>
      </c>
      <c r="AC244" s="51">
        <f t="shared" si="509"/>
        <v>0</v>
      </c>
    </row>
    <row r="245" spans="1:29" x14ac:dyDescent="0.25">
      <c r="A245" s="50"/>
      <c r="B245" s="40"/>
      <c r="C245" s="108"/>
      <c r="D245" s="42"/>
      <c r="E245" s="42"/>
      <c r="F245" s="42"/>
      <c r="G245" s="42"/>
      <c r="H245" s="42"/>
      <c r="I245" s="42"/>
      <c r="J245" s="53">
        <f t="shared" si="410"/>
        <v>0</v>
      </c>
      <c r="K245" s="52">
        <f>IF(ISBLANK($B245),0,VLOOKUP($B245,Listen!$A$2:$C$44,2,FALSE))</f>
        <v>0</v>
      </c>
      <c r="L245" s="52">
        <f>IF(ISBLANK($B245),0,VLOOKUP($B245,Listen!$A$2:$C$44,3,FALSE))</f>
        <v>0</v>
      </c>
      <c r="M245" s="45">
        <f t="shared" si="411"/>
        <v>0</v>
      </c>
      <c r="N245" s="45">
        <f t="shared" si="446"/>
        <v>0</v>
      </c>
      <c r="O245" s="45">
        <f t="shared" si="447"/>
        <v>0</v>
      </c>
      <c r="P245" s="45">
        <f t="shared" ref="P245" si="510">O245</f>
        <v>0</v>
      </c>
      <c r="Q245" s="45">
        <f t="shared" si="480"/>
        <v>0</v>
      </c>
      <c r="R245" s="45">
        <f t="shared" si="413"/>
        <v>0</v>
      </c>
      <c r="S245" s="45">
        <f t="shared" si="414"/>
        <v>0</v>
      </c>
      <c r="T245" s="51">
        <f t="shared" si="415"/>
        <v>0</v>
      </c>
      <c r="U245" s="51">
        <f>IFERROR(IF(C245=A_Stammdaten!$B$9,$J245-$V245,HLOOKUP(A_Stammdaten!$B$9-1,$W$5:$AC$305,ROW(C245)-4,FALSE)-$V245),"")</f>
        <v>0</v>
      </c>
      <c r="V245" s="51">
        <f>HLOOKUP(A_Stammdaten!$B$9,$W$5:$AC$305,ROW(C245)-4,FALSE)</f>
        <v>0</v>
      </c>
      <c r="W245" s="51">
        <f t="shared" si="416"/>
        <v>0</v>
      </c>
      <c r="X245" s="51">
        <f t="shared" ref="X245:AC245" si="511">IFERROR(IF(OR($C245=0,$J245=0,N245-(X$5-$C245)=0),0,IF($C245&lt;X$5,W245-W245/(N245-(X$5-$C245)),IF($C245=X$5,$J245-$J245/N245,0))),"")</f>
        <v>0</v>
      </c>
      <c r="Y245" s="51">
        <f t="shared" si="511"/>
        <v>0</v>
      </c>
      <c r="Z245" s="51">
        <f t="shared" si="511"/>
        <v>0</v>
      </c>
      <c r="AA245" s="51">
        <f t="shared" si="511"/>
        <v>0</v>
      </c>
      <c r="AB245" s="51">
        <f t="shared" si="511"/>
        <v>0</v>
      </c>
      <c r="AC245" s="51">
        <f t="shared" si="511"/>
        <v>0</v>
      </c>
    </row>
    <row r="246" spans="1:29" x14ac:dyDescent="0.25">
      <c r="A246" s="50"/>
      <c r="B246" s="40"/>
      <c r="C246" s="108"/>
      <c r="D246" s="42"/>
      <c r="E246" s="42"/>
      <c r="F246" s="42"/>
      <c r="G246" s="42"/>
      <c r="H246" s="42"/>
      <c r="I246" s="42"/>
      <c r="J246" s="53">
        <f t="shared" si="410"/>
        <v>0</v>
      </c>
      <c r="K246" s="52">
        <f>IF(ISBLANK($B246),0,VLOOKUP($B246,Listen!$A$2:$C$44,2,FALSE))</f>
        <v>0</v>
      </c>
      <c r="L246" s="52">
        <f>IF(ISBLANK($B246),0,VLOOKUP($B246,Listen!$A$2:$C$44,3,FALSE))</f>
        <v>0</v>
      </c>
      <c r="M246" s="45">
        <f t="shared" si="411"/>
        <v>0</v>
      </c>
      <c r="N246" s="45">
        <f t="shared" si="446"/>
        <v>0</v>
      </c>
      <c r="O246" s="45">
        <f t="shared" si="447"/>
        <v>0</v>
      </c>
      <c r="P246" s="45">
        <f t="shared" ref="P246:Q261" si="512">O246</f>
        <v>0</v>
      </c>
      <c r="Q246" s="45">
        <f t="shared" si="512"/>
        <v>0</v>
      </c>
      <c r="R246" s="45">
        <f t="shared" si="413"/>
        <v>0</v>
      </c>
      <c r="S246" s="45">
        <f t="shared" si="414"/>
        <v>0</v>
      </c>
      <c r="T246" s="51">
        <f t="shared" si="415"/>
        <v>0</v>
      </c>
      <c r="U246" s="51">
        <f>IFERROR(IF(C246=A_Stammdaten!$B$9,$J246-$V246,HLOOKUP(A_Stammdaten!$B$9-1,$W$5:$AC$305,ROW(C246)-4,FALSE)-$V246),"")</f>
        <v>0</v>
      </c>
      <c r="V246" s="51">
        <f>HLOOKUP(A_Stammdaten!$B$9,$W$5:$AC$305,ROW(C246)-4,FALSE)</f>
        <v>0</v>
      </c>
      <c r="W246" s="51">
        <f t="shared" si="416"/>
        <v>0</v>
      </c>
      <c r="X246" s="51">
        <f t="shared" ref="X246:AC246" si="513">IFERROR(IF(OR($C246=0,$J246=0,N246-(X$5-$C246)=0),0,IF($C246&lt;X$5,W246-W246/(N246-(X$5-$C246)),IF($C246=X$5,$J246-$J246/N246,0))),"")</f>
        <v>0</v>
      </c>
      <c r="Y246" s="51">
        <f t="shared" si="513"/>
        <v>0</v>
      </c>
      <c r="Z246" s="51">
        <f t="shared" si="513"/>
        <v>0</v>
      </c>
      <c r="AA246" s="51">
        <f t="shared" si="513"/>
        <v>0</v>
      </c>
      <c r="AB246" s="51">
        <f t="shared" si="513"/>
        <v>0</v>
      </c>
      <c r="AC246" s="51">
        <f t="shared" si="513"/>
        <v>0</v>
      </c>
    </row>
    <row r="247" spans="1:29" x14ac:dyDescent="0.25">
      <c r="A247" s="50"/>
      <c r="B247" s="40"/>
      <c r="C247" s="108"/>
      <c r="D247" s="42"/>
      <c r="E247" s="42"/>
      <c r="F247" s="42"/>
      <c r="G247" s="42"/>
      <c r="H247" s="42"/>
      <c r="I247" s="42"/>
      <c r="J247" s="53">
        <f t="shared" si="410"/>
        <v>0</v>
      </c>
      <c r="K247" s="52">
        <f>IF(ISBLANK($B247),0,VLOOKUP($B247,Listen!$A$2:$C$44,2,FALSE))</f>
        <v>0</v>
      </c>
      <c r="L247" s="52">
        <f>IF(ISBLANK($B247),0,VLOOKUP($B247,Listen!$A$2:$C$44,3,FALSE))</f>
        <v>0</v>
      </c>
      <c r="M247" s="45">
        <f t="shared" si="411"/>
        <v>0</v>
      </c>
      <c r="N247" s="45">
        <f t="shared" si="446"/>
        <v>0</v>
      </c>
      <c r="O247" s="45">
        <f t="shared" si="447"/>
        <v>0</v>
      </c>
      <c r="P247" s="45">
        <f t="shared" ref="P247" si="514">O247</f>
        <v>0</v>
      </c>
      <c r="Q247" s="45">
        <f t="shared" si="512"/>
        <v>0</v>
      </c>
      <c r="R247" s="45">
        <f t="shared" si="413"/>
        <v>0</v>
      </c>
      <c r="S247" s="45">
        <f t="shared" si="414"/>
        <v>0</v>
      </c>
      <c r="T247" s="51">
        <f t="shared" si="415"/>
        <v>0</v>
      </c>
      <c r="U247" s="51">
        <f>IFERROR(IF(C247=A_Stammdaten!$B$9,$J247-$V247,HLOOKUP(A_Stammdaten!$B$9-1,$W$5:$AC$305,ROW(C247)-4,FALSE)-$V247),"")</f>
        <v>0</v>
      </c>
      <c r="V247" s="51">
        <f>HLOOKUP(A_Stammdaten!$B$9,$W$5:$AC$305,ROW(C247)-4,FALSE)</f>
        <v>0</v>
      </c>
      <c r="W247" s="51">
        <f t="shared" si="416"/>
        <v>0</v>
      </c>
      <c r="X247" s="51">
        <f t="shared" ref="X247:AC247" si="515">IFERROR(IF(OR($C247=0,$J247=0,N247-(X$5-$C247)=0),0,IF($C247&lt;X$5,W247-W247/(N247-(X$5-$C247)),IF($C247=X$5,$J247-$J247/N247,0))),"")</f>
        <v>0</v>
      </c>
      <c r="Y247" s="51">
        <f t="shared" si="515"/>
        <v>0</v>
      </c>
      <c r="Z247" s="51">
        <f t="shared" si="515"/>
        <v>0</v>
      </c>
      <c r="AA247" s="51">
        <f t="shared" si="515"/>
        <v>0</v>
      </c>
      <c r="AB247" s="51">
        <f t="shared" si="515"/>
        <v>0</v>
      </c>
      <c r="AC247" s="51">
        <f t="shared" si="515"/>
        <v>0</v>
      </c>
    </row>
    <row r="248" spans="1:29" x14ac:dyDescent="0.25">
      <c r="A248" s="50"/>
      <c r="B248" s="40"/>
      <c r="C248" s="108"/>
      <c r="D248" s="42"/>
      <c r="E248" s="42"/>
      <c r="F248" s="42"/>
      <c r="G248" s="42"/>
      <c r="H248" s="42"/>
      <c r="I248" s="42"/>
      <c r="J248" s="53">
        <f t="shared" si="410"/>
        <v>0</v>
      </c>
      <c r="K248" s="52">
        <f>IF(ISBLANK($B248),0,VLOOKUP($B248,Listen!$A$2:$C$44,2,FALSE))</f>
        <v>0</v>
      </c>
      <c r="L248" s="52">
        <f>IF(ISBLANK($B248),0,VLOOKUP($B248,Listen!$A$2:$C$44,3,FALSE))</f>
        <v>0</v>
      </c>
      <c r="M248" s="45">
        <f t="shared" si="411"/>
        <v>0</v>
      </c>
      <c r="N248" s="45">
        <f t="shared" si="446"/>
        <v>0</v>
      </c>
      <c r="O248" s="45">
        <f t="shared" si="447"/>
        <v>0</v>
      </c>
      <c r="P248" s="45">
        <f t="shared" ref="P248" si="516">O248</f>
        <v>0</v>
      </c>
      <c r="Q248" s="45">
        <f t="shared" si="512"/>
        <v>0</v>
      </c>
      <c r="R248" s="45">
        <f t="shared" si="413"/>
        <v>0</v>
      </c>
      <c r="S248" s="45">
        <f t="shared" si="414"/>
        <v>0</v>
      </c>
      <c r="T248" s="51">
        <f t="shared" si="415"/>
        <v>0</v>
      </c>
      <c r="U248" s="51">
        <f>IFERROR(IF(C248=A_Stammdaten!$B$9,$J248-$V248,HLOOKUP(A_Stammdaten!$B$9-1,$W$5:$AC$305,ROW(C248)-4,FALSE)-$V248),"")</f>
        <v>0</v>
      </c>
      <c r="V248" s="51">
        <f>HLOOKUP(A_Stammdaten!$B$9,$W$5:$AC$305,ROW(C248)-4,FALSE)</f>
        <v>0</v>
      </c>
      <c r="W248" s="51">
        <f t="shared" si="416"/>
        <v>0</v>
      </c>
      <c r="X248" s="51">
        <f t="shared" ref="X248:AC248" si="517">IFERROR(IF(OR($C248=0,$J248=0,N248-(X$5-$C248)=0),0,IF($C248&lt;X$5,W248-W248/(N248-(X$5-$C248)),IF($C248=X$5,$J248-$J248/N248,0))),"")</f>
        <v>0</v>
      </c>
      <c r="Y248" s="51">
        <f t="shared" si="517"/>
        <v>0</v>
      </c>
      <c r="Z248" s="51">
        <f t="shared" si="517"/>
        <v>0</v>
      </c>
      <c r="AA248" s="51">
        <f t="shared" si="517"/>
        <v>0</v>
      </c>
      <c r="AB248" s="51">
        <f t="shared" si="517"/>
        <v>0</v>
      </c>
      <c r="AC248" s="51">
        <f t="shared" si="517"/>
        <v>0</v>
      </c>
    </row>
    <row r="249" spans="1:29" x14ac:dyDescent="0.25">
      <c r="A249" s="50"/>
      <c r="B249" s="40"/>
      <c r="C249" s="108"/>
      <c r="D249" s="42"/>
      <c r="E249" s="42"/>
      <c r="F249" s="42"/>
      <c r="G249" s="42"/>
      <c r="H249" s="42"/>
      <c r="I249" s="42"/>
      <c r="J249" s="53">
        <f t="shared" si="410"/>
        <v>0</v>
      </c>
      <c r="K249" s="52">
        <f>IF(ISBLANK($B249),0,VLOOKUP($B249,Listen!$A$2:$C$44,2,FALSE))</f>
        <v>0</v>
      </c>
      <c r="L249" s="52">
        <f>IF(ISBLANK($B249),0,VLOOKUP($B249,Listen!$A$2:$C$44,3,FALSE))</f>
        <v>0</v>
      </c>
      <c r="M249" s="45">
        <f t="shared" si="411"/>
        <v>0</v>
      </c>
      <c r="N249" s="45">
        <f t="shared" si="446"/>
        <v>0</v>
      </c>
      <c r="O249" s="45">
        <f t="shared" si="447"/>
        <v>0</v>
      </c>
      <c r="P249" s="45">
        <f t="shared" ref="P249" si="518">O249</f>
        <v>0</v>
      </c>
      <c r="Q249" s="45">
        <f t="shared" si="512"/>
        <v>0</v>
      </c>
      <c r="R249" s="45">
        <f t="shared" si="413"/>
        <v>0</v>
      </c>
      <c r="S249" s="45">
        <f t="shared" si="414"/>
        <v>0</v>
      </c>
      <c r="T249" s="51">
        <f t="shared" si="415"/>
        <v>0</v>
      </c>
      <c r="U249" s="51">
        <f>IFERROR(IF(C249=A_Stammdaten!$B$9,$J249-$V249,HLOOKUP(A_Stammdaten!$B$9-1,$W$5:$AC$305,ROW(C249)-4,FALSE)-$V249),"")</f>
        <v>0</v>
      </c>
      <c r="V249" s="51">
        <f>HLOOKUP(A_Stammdaten!$B$9,$W$5:$AC$305,ROW(C249)-4,FALSE)</f>
        <v>0</v>
      </c>
      <c r="W249" s="51">
        <f t="shared" si="416"/>
        <v>0</v>
      </c>
      <c r="X249" s="51">
        <f t="shared" ref="X249:AC249" si="519">IFERROR(IF(OR($C249=0,$J249=0,N249-(X$5-$C249)=0),0,IF($C249&lt;X$5,W249-W249/(N249-(X$5-$C249)),IF($C249=X$5,$J249-$J249/N249,0))),"")</f>
        <v>0</v>
      </c>
      <c r="Y249" s="51">
        <f t="shared" si="519"/>
        <v>0</v>
      </c>
      <c r="Z249" s="51">
        <f t="shared" si="519"/>
        <v>0</v>
      </c>
      <c r="AA249" s="51">
        <f t="shared" si="519"/>
        <v>0</v>
      </c>
      <c r="AB249" s="51">
        <f t="shared" si="519"/>
        <v>0</v>
      </c>
      <c r="AC249" s="51">
        <f t="shared" si="519"/>
        <v>0</v>
      </c>
    </row>
    <row r="250" spans="1:29" x14ac:dyDescent="0.25">
      <c r="A250" s="50"/>
      <c r="B250" s="40"/>
      <c r="C250" s="108"/>
      <c r="D250" s="42"/>
      <c r="E250" s="42"/>
      <c r="F250" s="42"/>
      <c r="G250" s="42"/>
      <c r="H250" s="42"/>
      <c r="I250" s="42"/>
      <c r="J250" s="53">
        <f t="shared" si="410"/>
        <v>0</v>
      </c>
      <c r="K250" s="52">
        <f>IF(ISBLANK($B250),0,VLOOKUP($B250,Listen!$A$2:$C$44,2,FALSE))</f>
        <v>0</v>
      </c>
      <c r="L250" s="52">
        <f>IF(ISBLANK($B250),0,VLOOKUP($B250,Listen!$A$2:$C$44,3,FALSE))</f>
        <v>0</v>
      </c>
      <c r="M250" s="45">
        <f t="shared" si="411"/>
        <v>0</v>
      </c>
      <c r="N250" s="45">
        <f t="shared" si="446"/>
        <v>0</v>
      </c>
      <c r="O250" s="45">
        <f t="shared" si="447"/>
        <v>0</v>
      </c>
      <c r="P250" s="45">
        <f t="shared" ref="P250" si="520">O250</f>
        <v>0</v>
      </c>
      <c r="Q250" s="45">
        <f t="shared" si="512"/>
        <v>0</v>
      </c>
      <c r="R250" s="45">
        <f t="shared" si="413"/>
        <v>0</v>
      </c>
      <c r="S250" s="45">
        <f t="shared" si="414"/>
        <v>0</v>
      </c>
      <c r="T250" s="51">
        <f t="shared" si="415"/>
        <v>0</v>
      </c>
      <c r="U250" s="51">
        <f>IFERROR(IF(C250=A_Stammdaten!$B$9,$J250-$V250,HLOOKUP(A_Stammdaten!$B$9-1,$W$5:$AC$305,ROW(C250)-4,FALSE)-$V250),"")</f>
        <v>0</v>
      </c>
      <c r="V250" s="51">
        <f>HLOOKUP(A_Stammdaten!$B$9,$W$5:$AC$305,ROW(C250)-4,FALSE)</f>
        <v>0</v>
      </c>
      <c r="W250" s="51">
        <f t="shared" si="416"/>
        <v>0</v>
      </c>
      <c r="X250" s="51">
        <f t="shared" ref="X250:AC250" si="521">IFERROR(IF(OR($C250=0,$J250=0,N250-(X$5-$C250)=0),0,IF($C250&lt;X$5,W250-W250/(N250-(X$5-$C250)),IF($C250=X$5,$J250-$J250/N250,0))),"")</f>
        <v>0</v>
      </c>
      <c r="Y250" s="51">
        <f t="shared" si="521"/>
        <v>0</v>
      </c>
      <c r="Z250" s="51">
        <f t="shared" si="521"/>
        <v>0</v>
      </c>
      <c r="AA250" s="51">
        <f t="shared" si="521"/>
        <v>0</v>
      </c>
      <c r="AB250" s="51">
        <f t="shared" si="521"/>
        <v>0</v>
      </c>
      <c r="AC250" s="51">
        <f t="shared" si="521"/>
        <v>0</v>
      </c>
    </row>
    <row r="251" spans="1:29" x14ac:dyDescent="0.25">
      <c r="A251" s="50"/>
      <c r="B251" s="40"/>
      <c r="C251" s="108"/>
      <c r="D251" s="42"/>
      <c r="E251" s="42"/>
      <c r="F251" s="42"/>
      <c r="G251" s="42"/>
      <c r="H251" s="42"/>
      <c r="I251" s="42"/>
      <c r="J251" s="53">
        <f t="shared" si="410"/>
        <v>0</v>
      </c>
      <c r="K251" s="52">
        <f>IF(ISBLANK($B251),0,VLOOKUP($B251,Listen!$A$2:$C$44,2,FALSE))</f>
        <v>0</v>
      </c>
      <c r="L251" s="52">
        <f>IF(ISBLANK($B251),0,VLOOKUP($B251,Listen!$A$2:$C$44,3,FALSE))</f>
        <v>0</v>
      </c>
      <c r="M251" s="45">
        <f t="shared" si="411"/>
        <v>0</v>
      </c>
      <c r="N251" s="45">
        <f t="shared" si="446"/>
        <v>0</v>
      </c>
      <c r="O251" s="45">
        <f t="shared" si="447"/>
        <v>0</v>
      </c>
      <c r="P251" s="45">
        <f t="shared" ref="P251" si="522">O251</f>
        <v>0</v>
      </c>
      <c r="Q251" s="45">
        <f t="shared" si="512"/>
        <v>0</v>
      </c>
      <c r="R251" s="45">
        <f t="shared" si="413"/>
        <v>0</v>
      </c>
      <c r="S251" s="45">
        <f t="shared" si="414"/>
        <v>0</v>
      </c>
      <c r="T251" s="51">
        <f t="shared" si="415"/>
        <v>0</v>
      </c>
      <c r="U251" s="51">
        <f>IFERROR(IF(C251=A_Stammdaten!$B$9,$J251-$V251,HLOOKUP(A_Stammdaten!$B$9-1,$W$5:$AC$305,ROW(C251)-4,FALSE)-$V251),"")</f>
        <v>0</v>
      </c>
      <c r="V251" s="51">
        <f>HLOOKUP(A_Stammdaten!$B$9,$W$5:$AC$305,ROW(C251)-4,FALSE)</f>
        <v>0</v>
      </c>
      <c r="W251" s="51">
        <f t="shared" si="416"/>
        <v>0</v>
      </c>
      <c r="X251" s="51">
        <f t="shared" ref="X251:AC251" si="523">IFERROR(IF(OR($C251=0,$J251=0,N251-(X$5-$C251)=0),0,IF($C251&lt;X$5,W251-W251/(N251-(X$5-$C251)),IF($C251=X$5,$J251-$J251/N251,0))),"")</f>
        <v>0</v>
      </c>
      <c r="Y251" s="51">
        <f t="shared" si="523"/>
        <v>0</v>
      </c>
      <c r="Z251" s="51">
        <f t="shared" si="523"/>
        <v>0</v>
      </c>
      <c r="AA251" s="51">
        <f t="shared" si="523"/>
        <v>0</v>
      </c>
      <c r="AB251" s="51">
        <f t="shared" si="523"/>
        <v>0</v>
      </c>
      <c r="AC251" s="51">
        <f t="shared" si="523"/>
        <v>0</v>
      </c>
    </row>
    <row r="252" spans="1:29" x14ac:dyDescent="0.25">
      <c r="A252" s="50"/>
      <c r="B252" s="40"/>
      <c r="C252" s="108"/>
      <c r="D252" s="42"/>
      <c r="E252" s="42"/>
      <c r="F252" s="42"/>
      <c r="G252" s="42"/>
      <c r="H252" s="42"/>
      <c r="I252" s="42"/>
      <c r="J252" s="53">
        <f t="shared" si="410"/>
        <v>0</v>
      </c>
      <c r="K252" s="52">
        <f>IF(ISBLANK($B252),0,VLOOKUP($B252,Listen!$A$2:$C$44,2,FALSE))</f>
        <v>0</v>
      </c>
      <c r="L252" s="52">
        <f>IF(ISBLANK($B252),0,VLOOKUP($B252,Listen!$A$2:$C$44,3,FALSE))</f>
        <v>0</v>
      </c>
      <c r="M252" s="45">
        <f t="shared" si="411"/>
        <v>0</v>
      </c>
      <c r="N252" s="45">
        <f t="shared" si="446"/>
        <v>0</v>
      </c>
      <c r="O252" s="45">
        <f t="shared" si="447"/>
        <v>0</v>
      </c>
      <c r="P252" s="45">
        <f t="shared" ref="P252" si="524">O252</f>
        <v>0</v>
      </c>
      <c r="Q252" s="45">
        <f t="shared" si="512"/>
        <v>0</v>
      </c>
      <c r="R252" s="45">
        <f t="shared" si="413"/>
        <v>0</v>
      </c>
      <c r="S252" s="45">
        <f t="shared" si="414"/>
        <v>0</v>
      </c>
      <c r="T252" s="51">
        <f t="shared" si="415"/>
        <v>0</v>
      </c>
      <c r="U252" s="51">
        <f>IFERROR(IF(C252=A_Stammdaten!$B$9,$J252-$V252,HLOOKUP(A_Stammdaten!$B$9-1,$W$5:$AC$305,ROW(C252)-4,FALSE)-$V252),"")</f>
        <v>0</v>
      </c>
      <c r="V252" s="51">
        <f>HLOOKUP(A_Stammdaten!$B$9,$W$5:$AC$305,ROW(C252)-4,FALSE)</f>
        <v>0</v>
      </c>
      <c r="W252" s="51">
        <f t="shared" si="416"/>
        <v>0</v>
      </c>
      <c r="X252" s="51">
        <f t="shared" ref="X252:AC252" si="525">IFERROR(IF(OR($C252=0,$J252=0,N252-(X$5-$C252)=0),0,IF($C252&lt;X$5,W252-W252/(N252-(X$5-$C252)),IF($C252=X$5,$J252-$J252/N252,0))),"")</f>
        <v>0</v>
      </c>
      <c r="Y252" s="51">
        <f t="shared" si="525"/>
        <v>0</v>
      </c>
      <c r="Z252" s="51">
        <f t="shared" si="525"/>
        <v>0</v>
      </c>
      <c r="AA252" s="51">
        <f t="shared" si="525"/>
        <v>0</v>
      </c>
      <c r="AB252" s="51">
        <f t="shared" si="525"/>
        <v>0</v>
      </c>
      <c r="AC252" s="51">
        <f t="shared" si="525"/>
        <v>0</v>
      </c>
    </row>
    <row r="253" spans="1:29" x14ac:dyDescent="0.25">
      <c r="A253" s="50"/>
      <c r="B253" s="40"/>
      <c r="C253" s="108"/>
      <c r="D253" s="42"/>
      <c r="E253" s="42"/>
      <c r="F253" s="42"/>
      <c r="G253" s="42"/>
      <c r="H253" s="42"/>
      <c r="I253" s="42"/>
      <c r="J253" s="53">
        <f t="shared" si="410"/>
        <v>0</v>
      </c>
      <c r="K253" s="52">
        <f>IF(ISBLANK($B253),0,VLOOKUP($B253,Listen!$A$2:$C$44,2,FALSE))</f>
        <v>0</v>
      </c>
      <c r="L253" s="52">
        <f>IF(ISBLANK($B253),0,VLOOKUP($B253,Listen!$A$2:$C$44,3,FALSE))</f>
        <v>0</v>
      </c>
      <c r="M253" s="45">
        <f t="shared" si="411"/>
        <v>0</v>
      </c>
      <c r="N253" s="45">
        <f t="shared" si="446"/>
        <v>0</v>
      </c>
      <c r="O253" s="45">
        <f t="shared" si="447"/>
        <v>0</v>
      </c>
      <c r="P253" s="45">
        <f t="shared" ref="P253" si="526">O253</f>
        <v>0</v>
      </c>
      <c r="Q253" s="45">
        <f t="shared" si="512"/>
        <v>0</v>
      </c>
      <c r="R253" s="45">
        <f t="shared" si="413"/>
        <v>0</v>
      </c>
      <c r="S253" s="45">
        <f t="shared" si="414"/>
        <v>0</v>
      </c>
      <c r="T253" s="51">
        <f t="shared" si="415"/>
        <v>0</v>
      </c>
      <c r="U253" s="51">
        <f>IFERROR(IF(C253=A_Stammdaten!$B$9,$J253-$V253,HLOOKUP(A_Stammdaten!$B$9-1,$W$5:$AC$305,ROW(C253)-4,FALSE)-$V253),"")</f>
        <v>0</v>
      </c>
      <c r="V253" s="51">
        <f>HLOOKUP(A_Stammdaten!$B$9,$W$5:$AC$305,ROW(C253)-4,FALSE)</f>
        <v>0</v>
      </c>
      <c r="W253" s="51">
        <f t="shared" si="416"/>
        <v>0</v>
      </c>
      <c r="X253" s="51">
        <f t="shared" ref="X253:AC253" si="527">IFERROR(IF(OR($C253=0,$J253=0,N253-(X$5-$C253)=0),0,IF($C253&lt;X$5,W253-W253/(N253-(X$5-$C253)),IF($C253=X$5,$J253-$J253/N253,0))),"")</f>
        <v>0</v>
      </c>
      <c r="Y253" s="51">
        <f t="shared" si="527"/>
        <v>0</v>
      </c>
      <c r="Z253" s="51">
        <f t="shared" si="527"/>
        <v>0</v>
      </c>
      <c r="AA253" s="51">
        <f t="shared" si="527"/>
        <v>0</v>
      </c>
      <c r="AB253" s="51">
        <f t="shared" si="527"/>
        <v>0</v>
      </c>
      <c r="AC253" s="51">
        <f t="shared" si="527"/>
        <v>0</v>
      </c>
    </row>
    <row r="254" spans="1:29" x14ac:dyDescent="0.25">
      <c r="A254" s="50"/>
      <c r="B254" s="40"/>
      <c r="C254" s="108"/>
      <c r="D254" s="42"/>
      <c r="E254" s="42"/>
      <c r="F254" s="42"/>
      <c r="G254" s="42"/>
      <c r="H254" s="42"/>
      <c r="I254" s="42"/>
      <c r="J254" s="53">
        <f t="shared" si="410"/>
        <v>0</v>
      </c>
      <c r="K254" s="52">
        <f>IF(ISBLANK($B254),0,VLOOKUP($B254,Listen!$A$2:$C$44,2,FALSE))</f>
        <v>0</v>
      </c>
      <c r="L254" s="52">
        <f>IF(ISBLANK($B254),0,VLOOKUP($B254,Listen!$A$2:$C$44,3,FALSE))</f>
        <v>0</v>
      </c>
      <c r="M254" s="45">
        <f t="shared" si="411"/>
        <v>0</v>
      </c>
      <c r="N254" s="45">
        <f t="shared" si="446"/>
        <v>0</v>
      </c>
      <c r="O254" s="45">
        <f t="shared" si="447"/>
        <v>0</v>
      </c>
      <c r="P254" s="45">
        <f t="shared" ref="P254" si="528">O254</f>
        <v>0</v>
      </c>
      <c r="Q254" s="45">
        <f t="shared" si="512"/>
        <v>0</v>
      </c>
      <c r="R254" s="45">
        <f t="shared" si="413"/>
        <v>0</v>
      </c>
      <c r="S254" s="45">
        <f t="shared" si="414"/>
        <v>0</v>
      </c>
      <c r="T254" s="51">
        <f t="shared" si="415"/>
        <v>0</v>
      </c>
      <c r="U254" s="51">
        <f>IFERROR(IF(C254=A_Stammdaten!$B$9,$J254-$V254,HLOOKUP(A_Stammdaten!$B$9-1,$W$5:$AC$305,ROW(C254)-4,FALSE)-$V254),"")</f>
        <v>0</v>
      </c>
      <c r="V254" s="51">
        <f>HLOOKUP(A_Stammdaten!$B$9,$W$5:$AC$305,ROW(C254)-4,FALSE)</f>
        <v>0</v>
      </c>
      <c r="W254" s="51">
        <f t="shared" si="416"/>
        <v>0</v>
      </c>
      <c r="X254" s="51">
        <f t="shared" ref="X254:AC254" si="529">IFERROR(IF(OR($C254=0,$J254=0,N254-(X$5-$C254)=0),0,IF($C254&lt;X$5,W254-W254/(N254-(X$5-$C254)),IF($C254=X$5,$J254-$J254/N254,0))),"")</f>
        <v>0</v>
      </c>
      <c r="Y254" s="51">
        <f t="shared" si="529"/>
        <v>0</v>
      </c>
      <c r="Z254" s="51">
        <f t="shared" si="529"/>
        <v>0</v>
      </c>
      <c r="AA254" s="51">
        <f t="shared" si="529"/>
        <v>0</v>
      </c>
      <c r="AB254" s="51">
        <f t="shared" si="529"/>
        <v>0</v>
      </c>
      <c r="AC254" s="51">
        <f t="shared" si="529"/>
        <v>0</v>
      </c>
    </row>
    <row r="255" spans="1:29" x14ac:dyDescent="0.25">
      <c r="A255" s="50"/>
      <c r="B255" s="40"/>
      <c r="C255" s="108"/>
      <c r="D255" s="42"/>
      <c r="E255" s="42"/>
      <c r="F255" s="42"/>
      <c r="G255" s="42"/>
      <c r="H255" s="42"/>
      <c r="I255" s="42"/>
      <c r="J255" s="53">
        <f t="shared" si="410"/>
        <v>0</v>
      </c>
      <c r="K255" s="52">
        <f>IF(ISBLANK($B255),0,VLOOKUP($B255,Listen!$A$2:$C$44,2,FALSE))</f>
        <v>0</v>
      </c>
      <c r="L255" s="52">
        <f>IF(ISBLANK($B255),0,VLOOKUP($B255,Listen!$A$2:$C$44,3,FALSE))</f>
        <v>0</v>
      </c>
      <c r="M255" s="45">
        <f t="shared" si="411"/>
        <v>0</v>
      </c>
      <c r="N255" s="45">
        <f t="shared" si="446"/>
        <v>0</v>
      </c>
      <c r="O255" s="45">
        <f t="shared" si="447"/>
        <v>0</v>
      </c>
      <c r="P255" s="45">
        <f t="shared" ref="P255" si="530">O255</f>
        <v>0</v>
      </c>
      <c r="Q255" s="45">
        <f t="shared" si="512"/>
        <v>0</v>
      </c>
      <c r="R255" s="45">
        <f t="shared" si="413"/>
        <v>0</v>
      </c>
      <c r="S255" s="45">
        <f t="shared" si="414"/>
        <v>0</v>
      </c>
      <c r="T255" s="51">
        <f t="shared" si="415"/>
        <v>0</v>
      </c>
      <c r="U255" s="51">
        <f>IFERROR(IF(C255=A_Stammdaten!$B$9,$J255-$V255,HLOOKUP(A_Stammdaten!$B$9-1,$W$5:$AC$305,ROW(C255)-4,FALSE)-$V255),"")</f>
        <v>0</v>
      </c>
      <c r="V255" s="51">
        <f>HLOOKUP(A_Stammdaten!$B$9,$W$5:$AC$305,ROW(C255)-4,FALSE)</f>
        <v>0</v>
      </c>
      <c r="W255" s="51">
        <f t="shared" si="416"/>
        <v>0</v>
      </c>
      <c r="X255" s="51">
        <f t="shared" ref="X255:AC255" si="531">IFERROR(IF(OR($C255=0,$J255=0,N255-(X$5-$C255)=0),0,IF($C255&lt;X$5,W255-W255/(N255-(X$5-$C255)),IF($C255=X$5,$J255-$J255/N255,0))),"")</f>
        <v>0</v>
      </c>
      <c r="Y255" s="51">
        <f t="shared" si="531"/>
        <v>0</v>
      </c>
      <c r="Z255" s="51">
        <f t="shared" si="531"/>
        <v>0</v>
      </c>
      <c r="AA255" s="51">
        <f t="shared" si="531"/>
        <v>0</v>
      </c>
      <c r="AB255" s="51">
        <f t="shared" si="531"/>
        <v>0</v>
      </c>
      <c r="AC255" s="51">
        <f t="shared" si="531"/>
        <v>0</v>
      </c>
    </row>
    <row r="256" spans="1:29" x14ac:dyDescent="0.25">
      <c r="A256" s="50"/>
      <c r="B256" s="40"/>
      <c r="C256" s="108"/>
      <c r="D256" s="42"/>
      <c r="E256" s="42"/>
      <c r="F256" s="42"/>
      <c r="G256" s="42"/>
      <c r="H256" s="42"/>
      <c r="I256" s="42"/>
      <c r="J256" s="53">
        <f t="shared" si="410"/>
        <v>0</v>
      </c>
      <c r="K256" s="52">
        <f>IF(ISBLANK($B256),0,VLOOKUP($B256,Listen!$A$2:$C$44,2,FALSE))</f>
        <v>0</v>
      </c>
      <c r="L256" s="52">
        <f>IF(ISBLANK($B256),0,VLOOKUP($B256,Listen!$A$2:$C$44,3,FALSE))</f>
        <v>0</v>
      </c>
      <c r="M256" s="45">
        <f t="shared" si="411"/>
        <v>0</v>
      </c>
      <c r="N256" s="45">
        <f t="shared" si="446"/>
        <v>0</v>
      </c>
      <c r="O256" s="45">
        <f t="shared" si="447"/>
        <v>0</v>
      </c>
      <c r="P256" s="45">
        <f t="shared" ref="P256" si="532">O256</f>
        <v>0</v>
      </c>
      <c r="Q256" s="45">
        <f t="shared" si="512"/>
        <v>0</v>
      </c>
      <c r="R256" s="45">
        <f t="shared" si="413"/>
        <v>0</v>
      </c>
      <c r="S256" s="45">
        <f t="shared" si="414"/>
        <v>0</v>
      </c>
      <c r="T256" s="51">
        <f t="shared" si="415"/>
        <v>0</v>
      </c>
      <c r="U256" s="51">
        <f>IFERROR(IF(C256=A_Stammdaten!$B$9,$J256-$V256,HLOOKUP(A_Stammdaten!$B$9-1,$W$5:$AC$305,ROW(C256)-4,FALSE)-$V256),"")</f>
        <v>0</v>
      </c>
      <c r="V256" s="51">
        <f>HLOOKUP(A_Stammdaten!$B$9,$W$5:$AC$305,ROW(C256)-4,FALSE)</f>
        <v>0</v>
      </c>
      <c r="W256" s="51">
        <f t="shared" si="416"/>
        <v>0</v>
      </c>
      <c r="X256" s="51">
        <f t="shared" ref="X256:AC256" si="533">IFERROR(IF(OR($C256=0,$J256=0,N256-(X$5-$C256)=0),0,IF($C256&lt;X$5,W256-W256/(N256-(X$5-$C256)),IF($C256=X$5,$J256-$J256/N256,0))),"")</f>
        <v>0</v>
      </c>
      <c r="Y256" s="51">
        <f t="shared" si="533"/>
        <v>0</v>
      </c>
      <c r="Z256" s="51">
        <f t="shared" si="533"/>
        <v>0</v>
      </c>
      <c r="AA256" s="51">
        <f t="shared" si="533"/>
        <v>0</v>
      </c>
      <c r="AB256" s="51">
        <f t="shared" si="533"/>
        <v>0</v>
      </c>
      <c r="AC256" s="51">
        <f t="shared" si="533"/>
        <v>0</v>
      </c>
    </row>
    <row r="257" spans="1:29" x14ac:dyDescent="0.25">
      <c r="A257" s="50"/>
      <c r="B257" s="40"/>
      <c r="C257" s="108"/>
      <c r="D257" s="42"/>
      <c r="E257" s="42"/>
      <c r="F257" s="42"/>
      <c r="G257" s="42"/>
      <c r="H257" s="42"/>
      <c r="I257" s="42"/>
      <c r="J257" s="53">
        <f t="shared" si="410"/>
        <v>0</v>
      </c>
      <c r="K257" s="52">
        <f>IF(ISBLANK($B257),0,VLOOKUP($B257,Listen!$A$2:$C$44,2,FALSE))</f>
        <v>0</v>
      </c>
      <c r="L257" s="52">
        <f>IF(ISBLANK($B257),0,VLOOKUP($B257,Listen!$A$2:$C$44,3,FALSE))</f>
        <v>0</v>
      </c>
      <c r="M257" s="45">
        <f t="shared" si="411"/>
        <v>0</v>
      </c>
      <c r="N257" s="45">
        <f t="shared" si="446"/>
        <v>0</v>
      </c>
      <c r="O257" s="45">
        <f t="shared" si="447"/>
        <v>0</v>
      </c>
      <c r="P257" s="45">
        <f t="shared" ref="P257" si="534">O257</f>
        <v>0</v>
      </c>
      <c r="Q257" s="45">
        <f t="shared" si="512"/>
        <v>0</v>
      </c>
      <c r="R257" s="45">
        <f t="shared" si="413"/>
        <v>0</v>
      </c>
      <c r="S257" s="45">
        <f t="shared" si="414"/>
        <v>0</v>
      </c>
      <c r="T257" s="51">
        <f t="shared" si="415"/>
        <v>0</v>
      </c>
      <c r="U257" s="51">
        <f>IFERROR(IF(C257=A_Stammdaten!$B$9,$J257-$V257,HLOOKUP(A_Stammdaten!$B$9-1,$W$5:$AC$305,ROW(C257)-4,FALSE)-$V257),"")</f>
        <v>0</v>
      </c>
      <c r="V257" s="51">
        <f>HLOOKUP(A_Stammdaten!$B$9,$W$5:$AC$305,ROW(C257)-4,FALSE)</f>
        <v>0</v>
      </c>
      <c r="W257" s="51">
        <f t="shared" si="416"/>
        <v>0</v>
      </c>
      <c r="X257" s="51">
        <f t="shared" ref="X257:AC257" si="535">IFERROR(IF(OR($C257=0,$J257=0,N257-(X$5-$C257)=0),0,IF($C257&lt;X$5,W257-W257/(N257-(X$5-$C257)),IF($C257=X$5,$J257-$J257/N257,0))),"")</f>
        <v>0</v>
      </c>
      <c r="Y257" s="51">
        <f t="shared" si="535"/>
        <v>0</v>
      </c>
      <c r="Z257" s="51">
        <f t="shared" si="535"/>
        <v>0</v>
      </c>
      <c r="AA257" s="51">
        <f t="shared" si="535"/>
        <v>0</v>
      </c>
      <c r="AB257" s="51">
        <f t="shared" si="535"/>
        <v>0</v>
      </c>
      <c r="AC257" s="51">
        <f t="shared" si="535"/>
        <v>0</v>
      </c>
    </row>
    <row r="258" spans="1:29" x14ac:dyDescent="0.25">
      <c r="A258" s="50"/>
      <c r="B258" s="40"/>
      <c r="C258" s="108"/>
      <c r="D258" s="42"/>
      <c r="E258" s="42"/>
      <c r="F258" s="42"/>
      <c r="G258" s="42"/>
      <c r="H258" s="42"/>
      <c r="I258" s="42"/>
      <c r="J258" s="53">
        <f t="shared" si="410"/>
        <v>0</v>
      </c>
      <c r="K258" s="52">
        <f>IF(ISBLANK($B258),0,VLOOKUP($B258,Listen!$A$2:$C$44,2,FALSE))</f>
        <v>0</v>
      </c>
      <c r="L258" s="52">
        <f>IF(ISBLANK($B258),0,VLOOKUP($B258,Listen!$A$2:$C$44,3,FALSE))</f>
        <v>0</v>
      </c>
      <c r="M258" s="45">
        <f t="shared" si="411"/>
        <v>0</v>
      </c>
      <c r="N258" s="45">
        <f t="shared" si="446"/>
        <v>0</v>
      </c>
      <c r="O258" s="45">
        <f t="shared" si="447"/>
        <v>0</v>
      </c>
      <c r="P258" s="45">
        <f t="shared" ref="P258" si="536">O258</f>
        <v>0</v>
      </c>
      <c r="Q258" s="45">
        <f t="shared" si="512"/>
        <v>0</v>
      </c>
      <c r="R258" s="45">
        <f t="shared" si="413"/>
        <v>0</v>
      </c>
      <c r="S258" s="45">
        <f t="shared" si="414"/>
        <v>0</v>
      </c>
      <c r="T258" s="51">
        <f t="shared" si="415"/>
        <v>0</v>
      </c>
      <c r="U258" s="51">
        <f>IFERROR(IF(C258=A_Stammdaten!$B$9,$J258-$V258,HLOOKUP(A_Stammdaten!$B$9-1,$W$5:$AC$305,ROW(C258)-4,FALSE)-$V258),"")</f>
        <v>0</v>
      </c>
      <c r="V258" s="51">
        <f>HLOOKUP(A_Stammdaten!$B$9,$W$5:$AC$305,ROW(C258)-4,FALSE)</f>
        <v>0</v>
      </c>
      <c r="W258" s="51">
        <f t="shared" si="416"/>
        <v>0</v>
      </c>
      <c r="X258" s="51">
        <f t="shared" ref="X258:AC258" si="537">IFERROR(IF(OR($C258=0,$J258=0,N258-(X$5-$C258)=0),0,IF($C258&lt;X$5,W258-W258/(N258-(X$5-$C258)),IF($C258=X$5,$J258-$J258/N258,0))),"")</f>
        <v>0</v>
      </c>
      <c r="Y258" s="51">
        <f t="shared" si="537"/>
        <v>0</v>
      </c>
      <c r="Z258" s="51">
        <f t="shared" si="537"/>
        <v>0</v>
      </c>
      <c r="AA258" s="51">
        <f t="shared" si="537"/>
        <v>0</v>
      </c>
      <c r="AB258" s="51">
        <f t="shared" si="537"/>
        <v>0</v>
      </c>
      <c r="AC258" s="51">
        <f t="shared" si="537"/>
        <v>0</v>
      </c>
    </row>
    <row r="259" spans="1:29" x14ac:dyDescent="0.25">
      <c r="A259" s="50"/>
      <c r="B259" s="40"/>
      <c r="C259" s="108"/>
      <c r="D259" s="42"/>
      <c r="E259" s="42"/>
      <c r="F259" s="42"/>
      <c r="G259" s="42"/>
      <c r="H259" s="42"/>
      <c r="I259" s="42"/>
      <c r="J259" s="53">
        <f t="shared" si="410"/>
        <v>0</v>
      </c>
      <c r="K259" s="52">
        <f>IF(ISBLANK($B259),0,VLOOKUP($B259,Listen!$A$2:$C$44,2,FALSE))</f>
        <v>0</v>
      </c>
      <c r="L259" s="52">
        <f>IF(ISBLANK($B259),0,VLOOKUP($B259,Listen!$A$2:$C$44,3,FALSE))</f>
        <v>0</v>
      </c>
      <c r="M259" s="45">
        <f t="shared" si="411"/>
        <v>0</v>
      </c>
      <c r="N259" s="45">
        <f t="shared" si="446"/>
        <v>0</v>
      </c>
      <c r="O259" s="45">
        <f t="shared" si="447"/>
        <v>0</v>
      </c>
      <c r="P259" s="45">
        <f t="shared" ref="P259" si="538">O259</f>
        <v>0</v>
      </c>
      <c r="Q259" s="45">
        <f t="shared" si="512"/>
        <v>0</v>
      </c>
      <c r="R259" s="45">
        <f t="shared" si="413"/>
        <v>0</v>
      </c>
      <c r="S259" s="45">
        <f t="shared" si="414"/>
        <v>0</v>
      </c>
      <c r="T259" s="51">
        <f t="shared" si="415"/>
        <v>0</v>
      </c>
      <c r="U259" s="51">
        <f>IFERROR(IF(C259=A_Stammdaten!$B$9,$J259-$V259,HLOOKUP(A_Stammdaten!$B$9-1,$W$5:$AC$305,ROW(C259)-4,FALSE)-$V259),"")</f>
        <v>0</v>
      </c>
      <c r="V259" s="51">
        <f>HLOOKUP(A_Stammdaten!$B$9,$W$5:$AC$305,ROW(C259)-4,FALSE)</f>
        <v>0</v>
      </c>
      <c r="W259" s="51">
        <f t="shared" si="416"/>
        <v>0</v>
      </c>
      <c r="X259" s="51">
        <f t="shared" ref="X259:AC259" si="539">IFERROR(IF(OR($C259=0,$J259=0,N259-(X$5-$C259)=0),0,IF($C259&lt;X$5,W259-W259/(N259-(X$5-$C259)),IF($C259=X$5,$J259-$J259/N259,0))),"")</f>
        <v>0</v>
      </c>
      <c r="Y259" s="51">
        <f t="shared" si="539"/>
        <v>0</v>
      </c>
      <c r="Z259" s="51">
        <f t="shared" si="539"/>
        <v>0</v>
      </c>
      <c r="AA259" s="51">
        <f t="shared" si="539"/>
        <v>0</v>
      </c>
      <c r="AB259" s="51">
        <f t="shared" si="539"/>
        <v>0</v>
      </c>
      <c r="AC259" s="51">
        <f t="shared" si="539"/>
        <v>0</v>
      </c>
    </row>
    <row r="260" spans="1:29" x14ac:dyDescent="0.25">
      <c r="A260" s="50"/>
      <c r="B260" s="40"/>
      <c r="C260" s="108"/>
      <c r="D260" s="42"/>
      <c r="E260" s="42"/>
      <c r="F260" s="42"/>
      <c r="G260" s="42"/>
      <c r="H260" s="42"/>
      <c r="I260" s="42"/>
      <c r="J260" s="53">
        <f t="shared" si="410"/>
        <v>0</v>
      </c>
      <c r="K260" s="52">
        <f>IF(ISBLANK($B260),0,VLOOKUP($B260,Listen!$A$2:$C$44,2,FALSE))</f>
        <v>0</v>
      </c>
      <c r="L260" s="52">
        <f>IF(ISBLANK($B260),0,VLOOKUP($B260,Listen!$A$2:$C$44,3,FALSE))</f>
        <v>0</v>
      </c>
      <c r="M260" s="45">
        <f t="shared" si="411"/>
        <v>0</v>
      </c>
      <c r="N260" s="45">
        <f t="shared" si="446"/>
        <v>0</v>
      </c>
      <c r="O260" s="45">
        <f t="shared" si="447"/>
        <v>0</v>
      </c>
      <c r="P260" s="45">
        <f t="shared" ref="P260" si="540">O260</f>
        <v>0</v>
      </c>
      <c r="Q260" s="45">
        <f t="shared" si="512"/>
        <v>0</v>
      </c>
      <c r="R260" s="45">
        <f t="shared" si="413"/>
        <v>0</v>
      </c>
      <c r="S260" s="45">
        <f t="shared" si="414"/>
        <v>0</v>
      </c>
      <c r="T260" s="51">
        <f t="shared" si="415"/>
        <v>0</v>
      </c>
      <c r="U260" s="51">
        <f>IFERROR(IF(C260=A_Stammdaten!$B$9,$J260-$V260,HLOOKUP(A_Stammdaten!$B$9-1,$W$5:$AC$305,ROW(C260)-4,FALSE)-$V260),"")</f>
        <v>0</v>
      </c>
      <c r="V260" s="51">
        <f>HLOOKUP(A_Stammdaten!$B$9,$W$5:$AC$305,ROW(C260)-4,FALSE)</f>
        <v>0</v>
      </c>
      <c r="W260" s="51">
        <f t="shared" si="416"/>
        <v>0</v>
      </c>
      <c r="X260" s="51">
        <f t="shared" ref="X260:AC260" si="541">IFERROR(IF(OR($C260=0,$J260=0,N260-(X$5-$C260)=0),0,IF($C260&lt;X$5,W260-W260/(N260-(X$5-$C260)),IF($C260=X$5,$J260-$J260/N260,0))),"")</f>
        <v>0</v>
      </c>
      <c r="Y260" s="51">
        <f t="shared" si="541"/>
        <v>0</v>
      </c>
      <c r="Z260" s="51">
        <f t="shared" si="541"/>
        <v>0</v>
      </c>
      <c r="AA260" s="51">
        <f t="shared" si="541"/>
        <v>0</v>
      </c>
      <c r="AB260" s="51">
        <f t="shared" si="541"/>
        <v>0</v>
      </c>
      <c r="AC260" s="51">
        <f t="shared" si="541"/>
        <v>0</v>
      </c>
    </row>
    <row r="261" spans="1:29" x14ac:dyDescent="0.25">
      <c r="A261" s="50"/>
      <c r="B261" s="40"/>
      <c r="C261" s="108"/>
      <c r="D261" s="42"/>
      <c r="E261" s="42"/>
      <c r="F261" s="42"/>
      <c r="G261" s="42"/>
      <c r="H261" s="42"/>
      <c r="I261" s="42"/>
      <c r="J261" s="53">
        <f t="shared" si="410"/>
        <v>0</v>
      </c>
      <c r="K261" s="52">
        <f>IF(ISBLANK($B261),0,VLOOKUP($B261,Listen!$A$2:$C$44,2,FALSE))</f>
        <v>0</v>
      </c>
      <c r="L261" s="52">
        <f>IF(ISBLANK($B261),0,VLOOKUP($B261,Listen!$A$2:$C$44,3,FALSE))</f>
        <v>0</v>
      </c>
      <c r="M261" s="45">
        <f t="shared" si="411"/>
        <v>0</v>
      </c>
      <c r="N261" s="45">
        <f t="shared" si="446"/>
        <v>0</v>
      </c>
      <c r="O261" s="45">
        <f t="shared" si="447"/>
        <v>0</v>
      </c>
      <c r="P261" s="45">
        <f t="shared" ref="P261" si="542">O261</f>
        <v>0</v>
      </c>
      <c r="Q261" s="45">
        <f t="shared" si="512"/>
        <v>0</v>
      </c>
      <c r="R261" s="45">
        <f t="shared" si="413"/>
        <v>0</v>
      </c>
      <c r="S261" s="45">
        <f t="shared" si="414"/>
        <v>0</v>
      </c>
      <c r="T261" s="51">
        <f t="shared" si="415"/>
        <v>0</v>
      </c>
      <c r="U261" s="51">
        <f>IFERROR(IF(C261=A_Stammdaten!$B$9,$J261-$V261,HLOOKUP(A_Stammdaten!$B$9-1,$W$5:$AC$305,ROW(C261)-4,FALSE)-$V261),"")</f>
        <v>0</v>
      </c>
      <c r="V261" s="51">
        <f>HLOOKUP(A_Stammdaten!$B$9,$W$5:$AC$305,ROW(C261)-4,FALSE)</f>
        <v>0</v>
      </c>
      <c r="W261" s="51">
        <f t="shared" si="416"/>
        <v>0</v>
      </c>
      <c r="X261" s="51">
        <f t="shared" ref="X261:AC261" si="543">IFERROR(IF(OR($C261=0,$J261=0,N261-(X$5-$C261)=0),0,IF($C261&lt;X$5,W261-W261/(N261-(X$5-$C261)),IF($C261=X$5,$J261-$J261/N261,0))),"")</f>
        <v>0</v>
      </c>
      <c r="Y261" s="51">
        <f t="shared" si="543"/>
        <v>0</v>
      </c>
      <c r="Z261" s="51">
        <f t="shared" si="543"/>
        <v>0</v>
      </c>
      <c r="AA261" s="51">
        <f t="shared" si="543"/>
        <v>0</v>
      </c>
      <c r="AB261" s="51">
        <f t="shared" si="543"/>
        <v>0</v>
      </c>
      <c r="AC261" s="51">
        <f t="shared" si="543"/>
        <v>0</v>
      </c>
    </row>
    <row r="262" spans="1:29" x14ac:dyDescent="0.25">
      <c r="A262" s="50"/>
      <c r="B262" s="40"/>
      <c r="C262" s="108"/>
      <c r="D262" s="42"/>
      <c r="E262" s="42"/>
      <c r="F262" s="42"/>
      <c r="G262" s="42"/>
      <c r="H262" s="42"/>
      <c r="I262" s="42"/>
      <c r="J262" s="53">
        <f t="shared" si="410"/>
        <v>0</v>
      </c>
      <c r="K262" s="52">
        <f>IF(ISBLANK($B262),0,VLOOKUP($B262,Listen!$A$2:$C$44,2,FALSE))</f>
        <v>0</v>
      </c>
      <c r="L262" s="52">
        <f>IF(ISBLANK($B262),0,VLOOKUP($B262,Listen!$A$2:$C$44,3,FALSE))</f>
        <v>0</v>
      </c>
      <c r="M262" s="45">
        <f t="shared" si="411"/>
        <v>0</v>
      </c>
      <c r="N262" s="45">
        <f t="shared" si="446"/>
        <v>0</v>
      </c>
      <c r="O262" s="45">
        <f t="shared" si="447"/>
        <v>0</v>
      </c>
      <c r="P262" s="45">
        <f t="shared" ref="P262:Q277" si="544">O262</f>
        <v>0</v>
      </c>
      <c r="Q262" s="45">
        <f t="shared" si="544"/>
        <v>0</v>
      </c>
      <c r="R262" s="45">
        <f t="shared" si="413"/>
        <v>0</v>
      </c>
      <c r="S262" s="45">
        <f t="shared" si="414"/>
        <v>0</v>
      </c>
      <c r="T262" s="51">
        <f t="shared" si="415"/>
        <v>0</v>
      </c>
      <c r="U262" s="51">
        <f>IFERROR(IF(C262=A_Stammdaten!$B$9,$J262-$V262,HLOOKUP(A_Stammdaten!$B$9-1,$W$5:$AC$305,ROW(C262)-4,FALSE)-$V262),"")</f>
        <v>0</v>
      </c>
      <c r="V262" s="51">
        <f>HLOOKUP(A_Stammdaten!$B$9,$W$5:$AC$305,ROW(C262)-4,FALSE)</f>
        <v>0</v>
      </c>
      <c r="W262" s="51">
        <f t="shared" si="416"/>
        <v>0</v>
      </c>
      <c r="X262" s="51">
        <f t="shared" ref="X262:AC262" si="545">IFERROR(IF(OR($C262=0,$J262=0,N262-(X$5-$C262)=0),0,IF($C262&lt;X$5,W262-W262/(N262-(X$5-$C262)),IF($C262=X$5,$J262-$J262/N262,0))),"")</f>
        <v>0</v>
      </c>
      <c r="Y262" s="51">
        <f t="shared" si="545"/>
        <v>0</v>
      </c>
      <c r="Z262" s="51">
        <f t="shared" si="545"/>
        <v>0</v>
      </c>
      <c r="AA262" s="51">
        <f t="shared" si="545"/>
        <v>0</v>
      </c>
      <c r="AB262" s="51">
        <f t="shared" si="545"/>
        <v>0</v>
      </c>
      <c r="AC262" s="51">
        <f t="shared" si="545"/>
        <v>0</v>
      </c>
    </row>
    <row r="263" spans="1:29" x14ac:dyDescent="0.25">
      <c r="A263" s="50"/>
      <c r="B263" s="40"/>
      <c r="C263" s="108"/>
      <c r="D263" s="42"/>
      <c r="E263" s="42"/>
      <c r="F263" s="42"/>
      <c r="G263" s="42"/>
      <c r="H263" s="42"/>
      <c r="I263" s="42"/>
      <c r="J263" s="53">
        <f t="shared" ref="J263:J305" si="546">+D263+E263-G263</f>
        <v>0</v>
      </c>
      <c r="K263" s="52">
        <f>IF(ISBLANK($B263),0,VLOOKUP($B263,Listen!$A$2:$C$44,2,FALSE))</f>
        <v>0</v>
      </c>
      <c r="L263" s="52">
        <f>IF(ISBLANK($B263),0,VLOOKUP($B263,Listen!$A$2:$C$44,3,FALSE))</f>
        <v>0</v>
      </c>
      <c r="M263" s="45">
        <f t="shared" ref="M263:M305" si="547">$K263</f>
        <v>0</v>
      </c>
      <c r="N263" s="45">
        <f t="shared" si="446"/>
        <v>0</v>
      </c>
      <c r="O263" s="45">
        <f t="shared" si="447"/>
        <v>0</v>
      </c>
      <c r="P263" s="45">
        <f t="shared" ref="P263" si="548">O263</f>
        <v>0</v>
      </c>
      <c r="Q263" s="45">
        <f t="shared" si="544"/>
        <v>0</v>
      </c>
      <c r="R263" s="45">
        <f t="shared" ref="R263:R305" si="549">Q263</f>
        <v>0</v>
      </c>
      <c r="S263" s="45">
        <f t="shared" ref="S263:S305" si="550">R263</f>
        <v>0</v>
      </c>
      <c r="T263" s="51">
        <f t="shared" ref="T263:T305" si="551">IFERROR(V263+U263,"")</f>
        <v>0</v>
      </c>
      <c r="U263" s="51">
        <f>IFERROR(IF(C263=A_Stammdaten!$B$9,$J263-$V263,HLOOKUP(A_Stammdaten!$B$9-1,$W$5:$AC$305,ROW(C263)-4,FALSE)-$V263),"")</f>
        <v>0</v>
      </c>
      <c r="V263" s="51">
        <f>HLOOKUP(A_Stammdaten!$B$9,$W$5:$AC$305,ROW(C263)-4,FALSE)</f>
        <v>0</v>
      </c>
      <c r="W263" s="51">
        <f t="shared" ref="W263:W305" si="552">IFERROR(IF(OR($C263=0,$J263=0),0,IF($C263&lt;=W$5,$J263-$J263/M263*(W$5-$C263+1),0)),"")</f>
        <v>0</v>
      </c>
      <c r="X263" s="51">
        <f t="shared" ref="X263:AC263" si="553">IFERROR(IF(OR($C263=0,$J263=0,N263-(X$5-$C263)=0),0,IF($C263&lt;X$5,W263-W263/(N263-(X$5-$C263)),IF($C263=X$5,$J263-$J263/N263,0))),"")</f>
        <v>0</v>
      </c>
      <c r="Y263" s="51">
        <f t="shared" si="553"/>
        <v>0</v>
      </c>
      <c r="Z263" s="51">
        <f t="shared" si="553"/>
        <v>0</v>
      </c>
      <c r="AA263" s="51">
        <f t="shared" si="553"/>
        <v>0</v>
      </c>
      <c r="AB263" s="51">
        <f t="shared" si="553"/>
        <v>0</v>
      </c>
      <c r="AC263" s="51">
        <f t="shared" si="553"/>
        <v>0</v>
      </c>
    </row>
    <row r="264" spans="1:29" x14ac:dyDescent="0.25">
      <c r="A264" s="50"/>
      <c r="B264" s="40"/>
      <c r="C264" s="108"/>
      <c r="D264" s="42"/>
      <c r="E264" s="42"/>
      <c r="F264" s="42"/>
      <c r="G264" s="42"/>
      <c r="H264" s="42"/>
      <c r="I264" s="42"/>
      <c r="J264" s="53">
        <f t="shared" si="546"/>
        <v>0</v>
      </c>
      <c r="K264" s="52">
        <f>IF(ISBLANK($B264),0,VLOOKUP($B264,Listen!$A$2:$C$44,2,FALSE))</f>
        <v>0</v>
      </c>
      <c r="L264" s="52">
        <f>IF(ISBLANK($B264),0,VLOOKUP($B264,Listen!$A$2:$C$44,3,FALSE))</f>
        <v>0</v>
      </c>
      <c r="M264" s="45">
        <f t="shared" si="547"/>
        <v>0</v>
      </c>
      <c r="N264" s="45">
        <f t="shared" si="446"/>
        <v>0</v>
      </c>
      <c r="O264" s="45">
        <f t="shared" si="447"/>
        <v>0</v>
      </c>
      <c r="P264" s="45">
        <f t="shared" ref="P264" si="554">O264</f>
        <v>0</v>
      </c>
      <c r="Q264" s="45">
        <f t="shared" si="544"/>
        <v>0</v>
      </c>
      <c r="R264" s="45">
        <f t="shared" si="549"/>
        <v>0</v>
      </c>
      <c r="S264" s="45">
        <f t="shared" si="550"/>
        <v>0</v>
      </c>
      <c r="T264" s="51">
        <f t="shared" si="551"/>
        <v>0</v>
      </c>
      <c r="U264" s="51">
        <f>IFERROR(IF(C264=A_Stammdaten!$B$9,$J264-$V264,HLOOKUP(A_Stammdaten!$B$9-1,$W$5:$AC$305,ROW(C264)-4,FALSE)-$V264),"")</f>
        <v>0</v>
      </c>
      <c r="V264" s="51">
        <f>HLOOKUP(A_Stammdaten!$B$9,$W$5:$AC$305,ROW(C264)-4,FALSE)</f>
        <v>0</v>
      </c>
      <c r="W264" s="51">
        <f t="shared" si="552"/>
        <v>0</v>
      </c>
      <c r="X264" s="51">
        <f t="shared" ref="X264:AC264" si="555">IFERROR(IF(OR($C264=0,$J264=0,N264-(X$5-$C264)=0),0,IF($C264&lt;X$5,W264-W264/(N264-(X$5-$C264)),IF($C264=X$5,$J264-$J264/N264,0))),"")</f>
        <v>0</v>
      </c>
      <c r="Y264" s="51">
        <f t="shared" si="555"/>
        <v>0</v>
      </c>
      <c r="Z264" s="51">
        <f t="shared" si="555"/>
        <v>0</v>
      </c>
      <c r="AA264" s="51">
        <f t="shared" si="555"/>
        <v>0</v>
      </c>
      <c r="AB264" s="51">
        <f t="shared" si="555"/>
        <v>0</v>
      </c>
      <c r="AC264" s="51">
        <f t="shared" si="555"/>
        <v>0</v>
      </c>
    </row>
    <row r="265" spans="1:29" x14ac:dyDescent="0.25">
      <c r="A265" s="50"/>
      <c r="B265" s="40"/>
      <c r="C265" s="108"/>
      <c r="D265" s="42"/>
      <c r="E265" s="42"/>
      <c r="F265" s="42"/>
      <c r="G265" s="42"/>
      <c r="H265" s="42"/>
      <c r="I265" s="42"/>
      <c r="J265" s="53">
        <f t="shared" si="546"/>
        <v>0</v>
      </c>
      <c r="K265" s="52">
        <f>IF(ISBLANK($B265),0,VLOOKUP($B265,Listen!$A$2:$C$44,2,FALSE))</f>
        <v>0</v>
      </c>
      <c r="L265" s="52">
        <f>IF(ISBLANK($B265),0,VLOOKUP($B265,Listen!$A$2:$C$44,3,FALSE))</f>
        <v>0</v>
      </c>
      <c r="M265" s="45">
        <f t="shared" si="547"/>
        <v>0</v>
      </c>
      <c r="N265" s="45">
        <f t="shared" si="446"/>
        <v>0</v>
      </c>
      <c r="O265" s="45">
        <f t="shared" si="447"/>
        <v>0</v>
      </c>
      <c r="P265" s="45">
        <f t="shared" ref="P265" si="556">O265</f>
        <v>0</v>
      </c>
      <c r="Q265" s="45">
        <f t="shared" si="544"/>
        <v>0</v>
      </c>
      <c r="R265" s="45">
        <f t="shared" si="549"/>
        <v>0</v>
      </c>
      <c r="S265" s="45">
        <f t="shared" si="550"/>
        <v>0</v>
      </c>
      <c r="T265" s="51">
        <f t="shared" si="551"/>
        <v>0</v>
      </c>
      <c r="U265" s="51">
        <f>IFERROR(IF(C265=A_Stammdaten!$B$9,$J265-$V265,HLOOKUP(A_Stammdaten!$B$9-1,$W$5:$AC$305,ROW(C265)-4,FALSE)-$V265),"")</f>
        <v>0</v>
      </c>
      <c r="V265" s="51">
        <f>HLOOKUP(A_Stammdaten!$B$9,$W$5:$AC$305,ROW(C265)-4,FALSE)</f>
        <v>0</v>
      </c>
      <c r="W265" s="51">
        <f t="shared" si="552"/>
        <v>0</v>
      </c>
      <c r="X265" s="51">
        <f t="shared" ref="X265:AC265" si="557">IFERROR(IF(OR($C265=0,$J265=0,N265-(X$5-$C265)=0),0,IF($C265&lt;X$5,W265-W265/(N265-(X$5-$C265)),IF($C265=X$5,$J265-$J265/N265,0))),"")</f>
        <v>0</v>
      </c>
      <c r="Y265" s="51">
        <f t="shared" si="557"/>
        <v>0</v>
      </c>
      <c r="Z265" s="51">
        <f t="shared" si="557"/>
        <v>0</v>
      </c>
      <c r="AA265" s="51">
        <f t="shared" si="557"/>
        <v>0</v>
      </c>
      <c r="AB265" s="51">
        <f t="shared" si="557"/>
        <v>0</v>
      </c>
      <c r="AC265" s="51">
        <f t="shared" si="557"/>
        <v>0</v>
      </c>
    </row>
    <row r="266" spans="1:29" x14ac:dyDescent="0.25">
      <c r="A266" s="50"/>
      <c r="B266" s="40"/>
      <c r="C266" s="108"/>
      <c r="D266" s="42"/>
      <c r="E266" s="42"/>
      <c r="F266" s="42"/>
      <c r="G266" s="42"/>
      <c r="H266" s="42"/>
      <c r="I266" s="42"/>
      <c r="J266" s="53">
        <f t="shared" si="546"/>
        <v>0</v>
      </c>
      <c r="K266" s="52">
        <f>IF(ISBLANK($B266),0,VLOOKUP($B266,Listen!$A$2:$C$44,2,FALSE))</f>
        <v>0</v>
      </c>
      <c r="L266" s="52">
        <f>IF(ISBLANK($B266),0,VLOOKUP($B266,Listen!$A$2:$C$44,3,FALSE))</f>
        <v>0</v>
      </c>
      <c r="M266" s="45">
        <f t="shared" si="547"/>
        <v>0</v>
      </c>
      <c r="N266" s="45">
        <f t="shared" si="446"/>
        <v>0</v>
      </c>
      <c r="O266" s="45">
        <f t="shared" si="447"/>
        <v>0</v>
      </c>
      <c r="P266" s="45">
        <f t="shared" ref="P266" si="558">O266</f>
        <v>0</v>
      </c>
      <c r="Q266" s="45">
        <f t="shared" si="544"/>
        <v>0</v>
      </c>
      <c r="R266" s="45">
        <f t="shared" si="549"/>
        <v>0</v>
      </c>
      <c r="S266" s="45">
        <f t="shared" si="550"/>
        <v>0</v>
      </c>
      <c r="T266" s="51">
        <f t="shared" si="551"/>
        <v>0</v>
      </c>
      <c r="U266" s="51">
        <f>IFERROR(IF(C266=A_Stammdaten!$B$9,$J266-$V266,HLOOKUP(A_Stammdaten!$B$9-1,$W$5:$AC$305,ROW(C266)-4,FALSE)-$V266),"")</f>
        <v>0</v>
      </c>
      <c r="V266" s="51">
        <f>HLOOKUP(A_Stammdaten!$B$9,$W$5:$AC$305,ROW(C266)-4,FALSE)</f>
        <v>0</v>
      </c>
      <c r="W266" s="51">
        <f t="shared" si="552"/>
        <v>0</v>
      </c>
      <c r="X266" s="51">
        <f t="shared" ref="X266:AC266" si="559">IFERROR(IF(OR($C266=0,$J266=0,N266-(X$5-$C266)=0),0,IF($C266&lt;X$5,W266-W266/(N266-(X$5-$C266)),IF($C266=X$5,$J266-$J266/N266,0))),"")</f>
        <v>0</v>
      </c>
      <c r="Y266" s="51">
        <f t="shared" si="559"/>
        <v>0</v>
      </c>
      <c r="Z266" s="51">
        <f t="shared" si="559"/>
        <v>0</v>
      </c>
      <c r="AA266" s="51">
        <f t="shared" si="559"/>
        <v>0</v>
      </c>
      <c r="AB266" s="51">
        <f t="shared" si="559"/>
        <v>0</v>
      </c>
      <c r="AC266" s="51">
        <f t="shared" si="559"/>
        <v>0</v>
      </c>
    </row>
    <row r="267" spans="1:29" x14ac:dyDescent="0.25">
      <c r="A267" s="50"/>
      <c r="B267" s="40"/>
      <c r="C267" s="108"/>
      <c r="D267" s="42"/>
      <c r="E267" s="42"/>
      <c r="F267" s="42"/>
      <c r="G267" s="42"/>
      <c r="H267" s="42"/>
      <c r="I267" s="42"/>
      <c r="J267" s="53">
        <f t="shared" si="546"/>
        <v>0</v>
      </c>
      <c r="K267" s="52">
        <f>IF(ISBLANK($B267),0,VLOOKUP($B267,Listen!$A$2:$C$44,2,FALSE))</f>
        <v>0</v>
      </c>
      <c r="L267" s="52">
        <f>IF(ISBLANK($B267),0,VLOOKUP($B267,Listen!$A$2:$C$44,3,FALSE))</f>
        <v>0</v>
      </c>
      <c r="M267" s="45">
        <f t="shared" si="547"/>
        <v>0</v>
      </c>
      <c r="N267" s="45">
        <f t="shared" si="446"/>
        <v>0</v>
      </c>
      <c r="O267" s="45">
        <f t="shared" si="447"/>
        <v>0</v>
      </c>
      <c r="P267" s="45">
        <f t="shared" ref="P267" si="560">O267</f>
        <v>0</v>
      </c>
      <c r="Q267" s="45">
        <f t="shared" si="544"/>
        <v>0</v>
      </c>
      <c r="R267" s="45">
        <f t="shared" si="549"/>
        <v>0</v>
      </c>
      <c r="S267" s="45">
        <f t="shared" si="550"/>
        <v>0</v>
      </c>
      <c r="T267" s="51">
        <f t="shared" si="551"/>
        <v>0</v>
      </c>
      <c r="U267" s="51">
        <f>IFERROR(IF(C267=A_Stammdaten!$B$9,$J267-$V267,HLOOKUP(A_Stammdaten!$B$9-1,$W$5:$AC$305,ROW(C267)-4,FALSE)-$V267),"")</f>
        <v>0</v>
      </c>
      <c r="V267" s="51">
        <f>HLOOKUP(A_Stammdaten!$B$9,$W$5:$AC$305,ROW(C267)-4,FALSE)</f>
        <v>0</v>
      </c>
      <c r="W267" s="51">
        <f t="shared" si="552"/>
        <v>0</v>
      </c>
      <c r="X267" s="51">
        <f t="shared" ref="X267:AC267" si="561">IFERROR(IF(OR($C267=0,$J267=0,N267-(X$5-$C267)=0),0,IF($C267&lt;X$5,W267-W267/(N267-(X$5-$C267)),IF($C267=X$5,$J267-$J267/N267,0))),"")</f>
        <v>0</v>
      </c>
      <c r="Y267" s="51">
        <f t="shared" si="561"/>
        <v>0</v>
      </c>
      <c r="Z267" s="51">
        <f t="shared" si="561"/>
        <v>0</v>
      </c>
      <c r="AA267" s="51">
        <f t="shared" si="561"/>
        <v>0</v>
      </c>
      <c r="AB267" s="51">
        <f t="shared" si="561"/>
        <v>0</v>
      </c>
      <c r="AC267" s="51">
        <f t="shared" si="561"/>
        <v>0</v>
      </c>
    </row>
    <row r="268" spans="1:29" x14ac:dyDescent="0.25">
      <c r="A268" s="50"/>
      <c r="B268" s="40"/>
      <c r="C268" s="108"/>
      <c r="D268" s="42"/>
      <c r="E268" s="42"/>
      <c r="F268" s="42"/>
      <c r="G268" s="42"/>
      <c r="H268" s="42"/>
      <c r="I268" s="42"/>
      <c r="J268" s="53">
        <f t="shared" si="546"/>
        <v>0</v>
      </c>
      <c r="K268" s="52">
        <f>IF(ISBLANK($B268),0,VLOOKUP($B268,Listen!$A$2:$C$44,2,FALSE))</f>
        <v>0</v>
      </c>
      <c r="L268" s="52">
        <f>IF(ISBLANK($B268),0,VLOOKUP($B268,Listen!$A$2:$C$44,3,FALSE))</f>
        <v>0</v>
      </c>
      <c r="M268" s="45">
        <f t="shared" si="547"/>
        <v>0</v>
      </c>
      <c r="N268" s="45">
        <f t="shared" si="446"/>
        <v>0</v>
      </c>
      <c r="O268" s="45">
        <f t="shared" si="447"/>
        <v>0</v>
      </c>
      <c r="P268" s="45">
        <f t="shared" ref="P268" si="562">O268</f>
        <v>0</v>
      </c>
      <c r="Q268" s="45">
        <f t="shared" si="544"/>
        <v>0</v>
      </c>
      <c r="R268" s="45">
        <f t="shared" si="549"/>
        <v>0</v>
      </c>
      <c r="S268" s="45">
        <f t="shared" si="550"/>
        <v>0</v>
      </c>
      <c r="T268" s="51">
        <f t="shared" si="551"/>
        <v>0</v>
      </c>
      <c r="U268" s="51">
        <f>IFERROR(IF(C268=A_Stammdaten!$B$9,$J268-$V268,HLOOKUP(A_Stammdaten!$B$9-1,$W$5:$AC$305,ROW(C268)-4,FALSE)-$V268),"")</f>
        <v>0</v>
      </c>
      <c r="V268" s="51">
        <f>HLOOKUP(A_Stammdaten!$B$9,$W$5:$AC$305,ROW(C268)-4,FALSE)</f>
        <v>0</v>
      </c>
      <c r="W268" s="51">
        <f t="shared" si="552"/>
        <v>0</v>
      </c>
      <c r="X268" s="51">
        <f t="shared" ref="X268:AC268" si="563">IFERROR(IF(OR($C268=0,$J268=0,N268-(X$5-$C268)=0),0,IF($C268&lt;X$5,W268-W268/(N268-(X$5-$C268)),IF($C268=X$5,$J268-$J268/N268,0))),"")</f>
        <v>0</v>
      </c>
      <c r="Y268" s="51">
        <f t="shared" si="563"/>
        <v>0</v>
      </c>
      <c r="Z268" s="51">
        <f t="shared" si="563"/>
        <v>0</v>
      </c>
      <c r="AA268" s="51">
        <f t="shared" si="563"/>
        <v>0</v>
      </c>
      <c r="AB268" s="51">
        <f t="shared" si="563"/>
        <v>0</v>
      </c>
      <c r="AC268" s="51">
        <f t="shared" si="563"/>
        <v>0</v>
      </c>
    </row>
    <row r="269" spans="1:29" x14ac:dyDescent="0.25">
      <c r="A269" s="50"/>
      <c r="B269" s="40"/>
      <c r="C269" s="108"/>
      <c r="D269" s="42"/>
      <c r="E269" s="42"/>
      <c r="F269" s="42"/>
      <c r="G269" s="42"/>
      <c r="H269" s="42"/>
      <c r="I269" s="42"/>
      <c r="J269" s="53">
        <f t="shared" si="546"/>
        <v>0</v>
      </c>
      <c r="K269" s="52">
        <f>IF(ISBLANK($B269),0,VLOOKUP($B269,Listen!$A$2:$C$44,2,FALSE))</f>
        <v>0</v>
      </c>
      <c r="L269" s="52">
        <f>IF(ISBLANK($B269),0,VLOOKUP($B269,Listen!$A$2:$C$44,3,FALSE))</f>
        <v>0</v>
      </c>
      <c r="M269" s="45">
        <f t="shared" si="547"/>
        <v>0</v>
      </c>
      <c r="N269" s="45">
        <f t="shared" si="446"/>
        <v>0</v>
      </c>
      <c r="O269" s="45">
        <f t="shared" si="447"/>
        <v>0</v>
      </c>
      <c r="P269" s="45">
        <f t="shared" ref="P269" si="564">O269</f>
        <v>0</v>
      </c>
      <c r="Q269" s="45">
        <f t="shared" si="544"/>
        <v>0</v>
      </c>
      <c r="R269" s="45">
        <f t="shared" si="549"/>
        <v>0</v>
      </c>
      <c r="S269" s="45">
        <f t="shared" si="550"/>
        <v>0</v>
      </c>
      <c r="T269" s="51">
        <f t="shared" si="551"/>
        <v>0</v>
      </c>
      <c r="U269" s="51">
        <f>IFERROR(IF(C269=A_Stammdaten!$B$9,$J269-$V269,HLOOKUP(A_Stammdaten!$B$9-1,$W$5:$AC$305,ROW(C269)-4,FALSE)-$V269),"")</f>
        <v>0</v>
      </c>
      <c r="V269" s="51">
        <f>HLOOKUP(A_Stammdaten!$B$9,$W$5:$AC$305,ROW(C269)-4,FALSE)</f>
        <v>0</v>
      </c>
      <c r="W269" s="51">
        <f t="shared" si="552"/>
        <v>0</v>
      </c>
      <c r="X269" s="51">
        <f t="shared" ref="X269:AC269" si="565">IFERROR(IF(OR($C269=0,$J269=0,N269-(X$5-$C269)=0),0,IF($C269&lt;X$5,W269-W269/(N269-(X$5-$C269)),IF($C269=X$5,$J269-$J269/N269,0))),"")</f>
        <v>0</v>
      </c>
      <c r="Y269" s="51">
        <f t="shared" si="565"/>
        <v>0</v>
      </c>
      <c r="Z269" s="51">
        <f t="shared" si="565"/>
        <v>0</v>
      </c>
      <c r="AA269" s="51">
        <f t="shared" si="565"/>
        <v>0</v>
      </c>
      <c r="AB269" s="51">
        <f t="shared" si="565"/>
        <v>0</v>
      </c>
      <c r="AC269" s="51">
        <f t="shared" si="565"/>
        <v>0</v>
      </c>
    </row>
    <row r="270" spans="1:29" x14ac:dyDescent="0.25">
      <c r="A270" s="50"/>
      <c r="B270" s="40"/>
      <c r="C270" s="108"/>
      <c r="D270" s="42"/>
      <c r="E270" s="42"/>
      <c r="F270" s="42"/>
      <c r="G270" s="42"/>
      <c r="H270" s="42"/>
      <c r="I270" s="42"/>
      <c r="J270" s="53">
        <f t="shared" si="546"/>
        <v>0</v>
      </c>
      <c r="K270" s="52">
        <f>IF(ISBLANK($B270),0,VLOOKUP($B270,Listen!$A$2:$C$44,2,FALSE))</f>
        <v>0</v>
      </c>
      <c r="L270" s="52">
        <f>IF(ISBLANK($B270),0,VLOOKUP($B270,Listen!$A$2:$C$44,3,FALSE))</f>
        <v>0</v>
      </c>
      <c r="M270" s="45">
        <f t="shared" si="547"/>
        <v>0</v>
      </c>
      <c r="N270" s="45">
        <f t="shared" si="446"/>
        <v>0</v>
      </c>
      <c r="O270" s="45">
        <f t="shared" si="447"/>
        <v>0</v>
      </c>
      <c r="P270" s="45">
        <f t="shared" ref="P270" si="566">O270</f>
        <v>0</v>
      </c>
      <c r="Q270" s="45">
        <f t="shared" si="544"/>
        <v>0</v>
      </c>
      <c r="R270" s="45">
        <f t="shared" si="549"/>
        <v>0</v>
      </c>
      <c r="S270" s="45">
        <f t="shared" si="550"/>
        <v>0</v>
      </c>
      <c r="T270" s="51">
        <f t="shared" si="551"/>
        <v>0</v>
      </c>
      <c r="U270" s="51">
        <f>IFERROR(IF(C270=A_Stammdaten!$B$9,$J270-$V270,HLOOKUP(A_Stammdaten!$B$9-1,$W$5:$AC$305,ROW(C270)-4,FALSE)-$V270),"")</f>
        <v>0</v>
      </c>
      <c r="V270" s="51">
        <f>HLOOKUP(A_Stammdaten!$B$9,$W$5:$AC$305,ROW(C270)-4,FALSE)</f>
        <v>0</v>
      </c>
      <c r="W270" s="51">
        <f t="shared" si="552"/>
        <v>0</v>
      </c>
      <c r="X270" s="51">
        <f t="shared" ref="X270:AC270" si="567">IFERROR(IF(OR($C270=0,$J270=0,N270-(X$5-$C270)=0),0,IF($C270&lt;X$5,W270-W270/(N270-(X$5-$C270)),IF($C270=X$5,$J270-$J270/N270,0))),"")</f>
        <v>0</v>
      </c>
      <c r="Y270" s="51">
        <f t="shared" si="567"/>
        <v>0</v>
      </c>
      <c r="Z270" s="51">
        <f t="shared" si="567"/>
        <v>0</v>
      </c>
      <c r="AA270" s="51">
        <f t="shared" si="567"/>
        <v>0</v>
      </c>
      <c r="AB270" s="51">
        <f t="shared" si="567"/>
        <v>0</v>
      </c>
      <c r="AC270" s="51">
        <f t="shared" si="567"/>
        <v>0</v>
      </c>
    </row>
    <row r="271" spans="1:29" x14ac:dyDescent="0.25">
      <c r="A271" s="50"/>
      <c r="B271" s="40"/>
      <c r="C271" s="108"/>
      <c r="D271" s="42"/>
      <c r="E271" s="42"/>
      <c r="F271" s="42"/>
      <c r="G271" s="42"/>
      <c r="H271" s="42"/>
      <c r="I271" s="42"/>
      <c r="J271" s="53">
        <f t="shared" si="546"/>
        <v>0</v>
      </c>
      <c r="K271" s="52">
        <f>IF(ISBLANK($B271),0,VLOOKUP($B271,Listen!$A$2:$C$44,2,FALSE))</f>
        <v>0</v>
      </c>
      <c r="L271" s="52">
        <f>IF(ISBLANK($B271),0,VLOOKUP($B271,Listen!$A$2:$C$44,3,FALSE))</f>
        <v>0</v>
      </c>
      <c r="M271" s="45">
        <f t="shared" si="547"/>
        <v>0</v>
      </c>
      <c r="N271" s="45">
        <f t="shared" si="446"/>
        <v>0</v>
      </c>
      <c r="O271" s="45">
        <f t="shared" si="447"/>
        <v>0</v>
      </c>
      <c r="P271" s="45">
        <f t="shared" ref="P271" si="568">O271</f>
        <v>0</v>
      </c>
      <c r="Q271" s="45">
        <f t="shared" si="544"/>
        <v>0</v>
      </c>
      <c r="R271" s="45">
        <f t="shared" si="549"/>
        <v>0</v>
      </c>
      <c r="S271" s="45">
        <f t="shared" si="550"/>
        <v>0</v>
      </c>
      <c r="T271" s="51">
        <f t="shared" si="551"/>
        <v>0</v>
      </c>
      <c r="U271" s="51">
        <f>IFERROR(IF(C271=A_Stammdaten!$B$9,$J271-$V271,HLOOKUP(A_Stammdaten!$B$9-1,$W$5:$AC$305,ROW(C271)-4,FALSE)-$V271),"")</f>
        <v>0</v>
      </c>
      <c r="V271" s="51">
        <f>HLOOKUP(A_Stammdaten!$B$9,$W$5:$AC$305,ROW(C271)-4,FALSE)</f>
        <v>0</v>
      </c>
      <c r="W271" s="51">
        <f t="shared" si="552"/>
        <v>0</v>
      </c>
      <c r="X271" s="51">
        <f t="shared" ref="X271:AC271" si="569">IFERROR(IF(OR($C271=0,$J271=0,N271-(X$5-$C271)=0),0,IF($C271&lt;X$5,W271-W271/(N271-(X$5-$C271)),IF($C271=X$5,$J271-$J271/N271,0))),"")</f>
        <v>0</v>
      </c>
      <c r="Y271" s="51">
        <f t="shared" si="569"/>
        <v>0</v>
      </c>
      <c r="Z271" s="51">
        <f t="shared" si="569"/>
        <v>0</v>
      </c>
      <c r="AA271" s="51">
        <f t="shared" si="569"/>
        <v>0</v>
      </c>
      <c r="AB271" s="51">
        <f t="shared" si="569"/>
        <v>0</v>
      </c>
      <c r="AC271" s="51">
        <f t="shared" si="569"/>
        <v>0</v>
      </c>
    </row>
    <row r="272" spans="1:29" x14ac:dyDescent="0.25">
      <c r="A272" s="50"/>
      <c r="B272" s="40"/>
      <c r="C272" s="108"/>
      <c r="D272" s="42"/>
      <c r="E272" s="42"/>
      <c r="F272" s="42"/>
      <c r="G272" s="42"/>
      <c r="H272" s="42"/>
      <c r="I272" s="42"/>
      <c r="J272" s="53">
        <f t="shared" si="546"/>
        <v>0</v>
      </c>
      <c r="K272" s="52">
        <f>IF(ISBLANK($B272),0,VLOOKUP($B272,Listen!$A$2:$C$44,2,FALSE))</f>
        <v>0</v>
      </c>
      <c r="L272" s="52">
        <f>IF(ISBLANK($B272),0,VLOOKUP($B272,Listen!$A$2:$C$44,3,FALSE))</f>
        <v>0</v>
      </c>
      <c r="M272" s="45">
        <f t="shared" si="547"/>
        <v>0</v>
      </c>
      <c r="N272" s="45">
        <f t="shared" si="446"/>
        <v>0</v>
      </c>
      <c r="O272" s="45">
        <f t="shared" si="447"/>
        <v>0</v>
      </c>
      <c r="P272" s="45">
        <f t="shared" ref="P272" si="570">O272</f>
        <v>0</v>
      </c>
      <c r="Q272" s="45">
        <f t="shared" si="544"/>
        <v>0</v>
      </c>
      <c r="R272" s="45">
        <f t="shared" si="549"/>
        <v>0</v>
      </c>
      <c r="S272" s="45">
        <f t="shared" si="550"/>
        <v>0</v>
      </c>
      <c r="T272" s="51">
        <f t="shared" si="551"/>
        <v>0</v>
      </c>
      <c r="U272" s="51">
        <f>IFERROR(IF(C272=A_Stammdaten!$B$9,$J272-$V272,HLOOKUP(A_Stammdaten!$B$9-1,$W$5:$AC$305,ROW(C272)-4,FALSE)-$V272),"")</f>
        <v>0</v>
      </c>
      <c r="V272" s="51">
        <f>HLOOKUP(A_Stammdaten!$B$9,$W$5:$AC$305,ROW(C272)-4,FALSE)</f>
        <v>0</v>
      </c>
      <c r="W272" s="51">
        <f t="shared" si="552"/>
        <v>0</v>
      </c>
      <c r="X272" s="51">
        <f t="shared" ref="X272:AC272" si="571">IFERROR(IF(OR($C272=0,$J272=0,N272-(X$5-$C272)=0),0,IF($C272&lt;X$5,W272-W272/(N272-(X$5-$C272)),IF($C272=X$5,$J272-$J272/N272,0))),"")</f>
        <v>0</v>
      </c>
      <c r="Y272" s="51">
        <f t="shared" si="571"/>
        <v>0</v>
      </c>
      <c r="Z272" s="51">
        <f t="shared" si="571"/>
        <v>0</v>
      </c>
      <c r="AA272" s="51">
        <f t="shared" si="571"/>
        <v>0</v>
      </c>
      <c r="AB272" s="51">
        <f t="shared" si="571"/>
        <v>0</v>
      </c>
      <c r="AC272" s="51">
        <f t="shared" si="571"/>
        <v>0</v>
      </c>
    </row>
    <row r="273" spans="1:29" x14ac:dyDescent="0.25">
      <c r="A273" s="50"/>
      <c r="B273" s="40"/>
      <c r="C273" s="108"/>
      <c r="D273" s="42"/>
      <c r="E273" s="42"/>
      <c r="F273" s="42"/>
      <c r="G273" s="42"/>
      <c r="H273" s="42"/>
      <c r="I273" s="42"/>
      <c r="J273" s="53">
        <f t="shared" si="546"/>
        <v>0</v>
      </c>
      <c r="K273" s="52">
        <f>IF(ISBLANK($B273),0,VLOOKUP($B273,Listen!$A$2:$C$44,2,FALSE))</f>
        <v>0</v>
      </c>
      <c r="L273" s="52">
        <f>IF(ISBLANK($B273),0,VLOOKUP($B273,Listen!$A$2:$C$44,3,FALSE))</f>
        <v>0</v>
      </c>
      <c r="M273" s="45">
        <f t="shared" si="547"/>
        <v>0</v>
      </c>
      <c r="N273" s="45">
        <f t="shared" si="446"/>
        <v>0</v>
      </c>
      <c r="O273" s="45">
        <f t="shared" si="447"/>
        <v>0</v>
      </c>
      <c r="P273" s="45">
        <f t="shared" ref="P273" si="572">O273</f>
        <v>0</v>
      </c>
      <c r="Q273" s="45">
        <f t="shared" si="544"/>
        <v>0</v>
      </c>
      <c r="R273" s="45">
        <f t="shared" si="549"/>
        <v>0</v>
      </c>
      <c r="S273" s="45">
        <f t="shared" si="550"/>
        <v>0</v>
      </c>
      <c r="T273" s="51">
        <f t="shared" si="551"/>
        <v>0</v>
      </c>
      <c r="U273" s="51">
        <f>IFERROR(IF(C273=A_Stammdaten!$B$9,$J273-$V273,HLOOKUP(A_Stammdaten!$B$9-1,$W$5:$AC$305,ROW(C273)-4,FALSE)-$V273),"")</f>
        <v>0</v>
      </c>
      <c r="V273" s="51">
        <f>HLOOKUP(A_Stammdaten!$B$9,$W$5:$AC$305,ROW(C273)-4,FALSE)</f>
        <v>0</v>
      </c>
      <c r="W273" s="51">
        <f t="shared" si="552"/>
        <v>0</v>
      </c>
      <c r="X273" s="51">
        <f t="shared" ref="X273:AC273" si="573">IFERROR(IF(OR($C273=0,$J273=0,N273-(X$5-$C273)=0),0,IF($C273&lt;X$5,W273-W273/(N273-(X$5-$C273)),IF($C273=X$5,$J273-$J273/N273,0))),"")</f>
        <v>0</v>
      </c>
      <c r="Y273" s="51">
        <f t="shared" si="573"/>
        <v>0</v>
      </c>
      <c r="Z273" s="51">
        <f t="shared" si="573"/>
        <v>0</v>
      </c>
      <c r="AA273" s="51">
        <f t="shared" si="573"/>
        <v>0</v>
      </c>
      <c r="AB273" s="51">
        <f t="shared" si="573"/>
        <v>0</v>
      </c>
      <c r="AC273" s="51">
        <f t="shared" si="573"/>
        <v>0</v>
      </c>
    </row>
    <row r="274" spans="1:29" x14ac:dyDescent="0.25">
      <c r="A274" s="50"/>
      <c r="B274" s="40"/>
      <c r="C274" s="108"/>
      <c r="D274" s="42"/>
      <c r="E274" s="42"/>
      <c r="F274" s="42"/>
      <c r="G274" s="42"/>
      <c r="H274" s="42"/>
      <c r="I274" s="42"/>
      <c r="J274" s="53">
        <f t="shared" si="546"/>
        <v>0</v>
      </c>
      <c r="K274" s="52">
        <f>IF(ISBLANK($B274),0,VLOOKUP($B274,Listen!$A$2:$C$44,2,FALSE))</f>
        <v>0</v>
      </c>
      <c r="L274" s="52">
        <f>IF(ISBLANK($B274),0,VLOOKUP($B274,Listen!$A$2:$C$44,3,FALSE))</f>
        <v>0</v>
      </c>
      <c r="M274" s="45">
        <f t="shared" si="547"/>
        <v>0</v>
      </c>
      <c r="N274" s="45">
        <f t="shared" si="446"/>
        <v>0</v>
      </c>
      <c r="O274" s="45">
        <f t="shared" si="447"/>
        <v>0</v>
      </c>
      <c r="P274" s="45">
        <f t="shared" ref="P274" si="574">O274</f>
        <v>0</v>
      </c>
      <c r="Q274" s="45">
        <f t="shared" si="544"/>
        <v>0</v>
      </c>
      <c r="R274" s="45">
        <f t="shared" si="549"/>
        <v>0</v>
      </c>
      <c r="S274" s="45">
        <f t="shared" si="550"/>
        <v>0</v>
      </c>
      <c r="T274" s="51">
        <f t="shared" si="551"/>
        <v>0</v>
      </c>
      <c r="U274" s="51">
        <f>IFERROR(IF(C274=A_Stammdaten!$B$9,$J274-$V274,HLOOKUP(A_Stammdaten!$B$9-1,$W$5:$AC$305,ROW(C274)-4,FALSE)-$V274),"")</f>
        <v>0</v>
      </c>
      <c r="V274" s="51">
        <f>HLOOKUP(A_Stammdaten!$B$9,$W$5:$AC$305,ROW(C274)-4,FALSE)</f>
        <v>0</v>
      </c>
      <c r="W274" s="51">
        <f t="shared" si="552"/>
        <v>0</v>
      </c>
      <c r="X274" s="51">
        <f t="shared" ref="X274:AC274" si="575">IFERROR(IF(OR($C274=0,$J274=0,N274-(X$5-$C274)=0),0,IF($C274&lt;X$5,W274-W274/(N274-(X$5-$C274)),IF($C274=X$5,$J274-$J274/N274,0))),"")</f>
        <v>0</v>
      </c>
      <c r="Y274" s="51">
        <f t="shared" si="575"/>
        <v>0</v>
      </c>
      <c r="Z274" s="51">
        <f t="shared" si="575"/>
        <v>0</v>
      </c>
      <c r="AA274" s="51">
        <f t="shared" si="575"/>
        <v>0</v>
      </c>
      <c r="AB274" s="51">
        <f t="shared" si="575"/>
        <v>0</v>
      </c>
      <c r="AC274" s="51">
        <f t="shared" si="575"/>
        <v>0</v>
      </c>
    </row>
    <row r="275" spans="1:29" x14ac:dyDescent="0.25">
      <c r="A275" s="50"/>
      <c r="B275" s="40"/>
      <c r="C275" s="108"/>
      <c r="D275" s="42"/>
      <c r="E275" s="42"/>
      <c r="F275" s="42"/>
      <c r="G275" s="42"/>
      <c r="H275" s="42"/>
      <c r="I275" s="42"/>
      <c r="J275" s="53">
        <f t="shared" si="546"/>
        <v>0</v>
      </c>
      <c r="K275" s="52">
        <f>IF(ISBLANK($B275),0,VLOOKUP($B275,Listen!$A$2:$C$44,2,FALSE))</f>
        <v>0</v>
      </c>
      <c r="L275" s="52">
        <f>IF(ISBLANK($B275),0,VLOOKUP($B275,Listen!$A$2:$C$44,3,FALSE))</f>
        <v>0</v>
      </c>
      <c r="M275" s="45">
        <f t="shared" si="547"/>
        <v>0</v>
      </c>
      <c r="N275" s="45">
        <f t="shared" si="446"/>
        <v>0</v>
      </c>
      <c r="O275" s="45">
        <f t="shared" si="447"/>
        <v>0</v>
      </c>
      <c r="P275" s="45">
        <f t="shared" ref="P275" si="576">O275</f>
        <v>0</v>
      </c>
      <c r="Q275" s="45">
        <f t="shared" si="544"/>
        <v>0</v>
      </c>
      <c r="R275" s="45">
        <f t="shared" si="549"/>
        <v>0</v>
      </c>
      <c r="S275" s="45">
        <f t="shared" si="550"/>
        <v>0</v>
      </c>
      <c r="T275" s="51">
        <f t="shared" si="551"/>
        <v>0</v>
      </c>
      <c r="U275" s="51">
        <f>IFERROR(IF(C275=A_Stammdaten!$B$9,$J275-$V275,HLOOKUP(A_Stammdaten!$B$9-1,$W$5:$AC$305,ROW(C275)-4,FALSE)-$V275),"")</f>
        <v>0</v>
      </c>
      <c r="V275" s="51">
        <f>HLOOKUP(A_Stammdaten!$B$9,$W$5:$AC$305,ROW(C275)-4,FALSE)</f>
        <v>0</v>
      </c>
      <c r="W275" s="51">
        <f t="shared" si="552"/>
        <v>0</v>
      </c>
      <c r="X275" s="51">
        <f t="shared" ref="X275:AC275" si="577">IFERROR(IF(OR($C275=0,$J275=0,N275-(X$5-$C275)=0),0,IF($C275&lt;X$5,W275-W275/(N275-(X$5-$C275)),IF($C275=X$5,$J275-$J275/N275,0))),"")</f>
        <v>0</v>
      </c>
      <c r="Y275" s="51">
        <f t="shared" si="577"/>
        <v>0</v>
      </c>
      <c r="Z275" s="51">
        <f t="shared" si="577"/>
        <v>0</v>
      </c>
      <c r="AA275" s="51">
        <f t="shared" si="577"/>
        <v>0</v>
      </c>
      <c r="AB275" s="51">
        <f t="shared" si="577"/>
        <v>0</v>
      </c>
      <c r="AC275" s="51">
        <f t="shared" si="577"/>
        <v>0</v>
      </c>
    </row>
    <row r="276" spans="1:29" x14ac:dyDescent="0.25">
      <c r="A276" s="50"/>
      <c r="B276" s="40"/>
      <c r="C276" s="108"/>
      <c r="D276" s="42"/>
      <c r="E276" s="42"/>
      <c r="F276" s="42"/>
      <c r="G276" s="42"/>
      <c r="H276" s="42"/>
      <c r="I276" s="42"/>
      <c r="J276" s="53">
        <f t="shared" si="546"/>
        <v>0</v>
      </c>
      <c r="K276" s="52">
        <f>IF(ISBLANK($B276),0,VLOOKUP($B276,Listen!$A$2:$C$44,2,FALSE))</f>
        <v>0</v>
      </c>
      <c r="L276" s="52">
        <f>IF(ISBLANK($B276),0,VLOOKUP($B276,Listen!$A$2:$C$44,3,FALSE))</f>
        <v>0</v>
      </c>
      <c r="M276" s="45">
        <f t="shared" si="547"/>
        <v>0</v>
      </c>
      <c r="N276" s="45">
        <f t="shared" si="446"/>
        <v>0</v>
      </c>
      <c r="O276" s="45">
        <f t="shared" si="447"/>
        <v>0</v>
      </c>
      <c r="P276" s="45">
        <f t="shared" ref="P276" si="578">O276</f>
        <v>0</v>
      </c>
      <c r="Q276" s="45">
        <f t="shared" si="544"/>
        <v>0</v>
      </c>
      <c r="R276" s="45">
        <f t="shared" si="549"/>
        <v>0</v>
      </c>
      <c r="S276" s="45">
        <f t="shared" si="550"/>
        <v>0</v>
      </c>
      <c r="T276" s="51">
        <f t="shared" si="551"/>
        <v>0</v>
      </c>
      <c r="U276" s="51">
        <f>IFERROR(IF(C276=A_Stammdaten!$B$9,$J276-$V276,HLOOKUP(A_Stammdaten!$B$9-1,$W$5:$AC$305,ROW(C276)-4,FALSE)-$V276),"")</f>
        <v>0</v>
      </c>
      <c r="V276" s="51">
        <f>HLOOKUP(A_Stammdaten!$B$9,$W$5:$AC$305,ROW(C276)-4,FALSE)</f>
        <v>0</v>
      </c>
      <c r="W276" s="51">
        <f t="shared" si="552"/>
        <v>0</v>
      </c>
      <c r="X276" s="51">
        <f t="shared" ref="X276:AC276" si="579">IFERROR(IF(OR($C276=0,$J276=0,N276-(X$5-$C276)=0),0,IF($C276&lt;X$5,W276-W276/(N276-(X$5-$C276)),IF($C276=X$5,$J276-$J276/N276,0))),"")</f>
        <v>0</v>
      </c>
      <c r="Y276" s="51">
        <f t="shared" si="579"/>
        <v>0</v>
      </c>
      <c r="Z276" s="51">
        <f t="shared" si="579"/>
        <v>0</v>
      </c>
      <c r="AA276" s="51">
        <f t="shared" si="579"/>
        <v>0</v>
      </c>
      <c r="AB276" s="51">
        <f t="shared" si="579"/>
        <v>0</v>
      </c>
      <c r="AC276" s="51">
        <f t="shared" si="579"/>
        <v>0</v>
      </c>
    </row>
    <row r="277" spans="1:29" x14ac:dyDescent="0.25">
      <c r="A277" s="50"/>
      <c r="B277" s="40"/>
      <c r="C277" s="108"/>
      <c r="D277" s="42"/>
      <c r="E277" s="42"/>
      <c r="F277" s="42"/>
      <c r="G277" s="42"/>
      <c r="H277" s="42"/>
      <c r="I277" s="42"/>
      <c r="J277" s="53">
        <f t="shared" si="546"/>
        <v>0</v>
      </c>
      <c r="K277" s="52">
        <f>IF(ISBLANK($B277),0,VLOOKUP($B277,Listen!$A$2:$C$44,2,FALSE))</f>
        <v>0</v>
      </c>
      <c r="L277" s="52">
        <f>IF(ISBLANK($B277),0,VLOOKUP($B277,Listen!$A$2:$C$44,3,FALSE))</f>
        <v>0</v>
      </c>
      <c r="M277" s="45">
        <f t="shared" si="547"/>
        <v>0</v>
      </c>
      <c r="N277" s="45">
        <f t="shared" si="446"/>
        <v>0</v>
      </c>
      <c r="O277" s="45">
        <f t="shared" si="447"/>
        <v>0</v>
      </c>
      <c r="P277" s="45">
        <f t="shared" ref="P277" si="580">O277</f>
        <v>0</v>
      </c>
      <c r="Q277" s="45">
        <f t="shared" si="544"/>
        <v>0</v>
      </c>
      <c r="R277" s="45">
        <f t="shared" si="549"/>
        <v>0</v>
      </c>
      <c r="S277" s="45">
        <f t="shared" si="550"/>
        <v>0</v>
      </c>
      <c r="T277" s="51">
        <f t="shared" si="551"/>
        <v>0</v>
      </c>
      <c r="U277" s="51">
        <f>IFERROR(IF(C277=A_Stammdaten!$B$9,$J277-$V277,HLOOKUP(A_Stammdaten!$B$9-1,$W$5:$AC$305,ROW(C277)-4,FALSE)-$V277),"")</f>
        <v>0</v>
      </c>
      <c r="V277" s="51">
        <f>HLOOKUP(A_Stammdaten!$B$9,$W$5:$AC$305,ROW(C277)-4,FALSE)</f>
        <v>0</v>
      </c>
      <c r="W277" s="51">
        <f t="shared" si="552"/>
        <v>0</v>
      </c>
      <c r="X277" s="51">
        <f t="shared" ref="X277:AC277" si="581">IFERROR(IF(OR($C277=0,$J277=0,N277-(X$5-$C277)=0),0,IF($C277&lt;X$5,W277-W277/(N277-(X$5-$C277)),IF($C277=X$5,$J277-$J277/N277,0))),"")</f>
        <v>0</v>
      </c>
      <c r="Y277" s="51">
        <f t="shared" si="581"/>
        <v>0</v>
      </c>
      <c r="Z277" s="51">
        <f t="shared" si="581"/>
        <v>0</v>
      </c>
      <c r="AA277" s="51">
        <f t="shared" si="581"/>
        <v>0</v>
      </c>
      <c r="AB277" s="51">
        <f t="shared" si="581"/>
        <v>0</v>
      </c>
      <c r="AC277" s="51">
        <f t="shared" si="581"/>
        <v>0</v>
      </c>
    </row>
    <row r="278" spans="1:29" x14ac:dyDescent="0.25">
      <c r="A278" s="50"/>
      <c r="B278" s="40"/>
      <c r="C278" s="108"/>
      <c r="D278" s="42"/>
      <c r="E278" s="42"/>
      <c r="F278" s="42"/>
      <c r="G278" s="42"/>
      <c r="H278" s="42"/>
      <c r="I278" s="42"/>
      <c r="J278" s="53">
        <f t="shared" si="546"/>
        <v>0</v>
      </c>
      <c r="K278" s="52">
        <f>IF(ISBLANK($B278),0,VLOOKUP($B278,Listen!$A$2:$C$44,2,FALSE))</f>
        <v>0</v>
      </c>
      <c r="L278" s="52">
        <f>IF(ISBLANK($B278),0,VLOOKUP($B278,Listen!$A$2:$C$44,3,FALSE))</f>
        <v>0</v>
      </c>
      <c r="M278" s="45">
        <f t="shared" si="547"/>
        <v>0</v>
      </c>
      <c r="N278" s="45">
        <f t="shared" ref="N278:N305" si="582">M278</f>
        <v>0</v>
      </c>
      <c r="O278" s="45">
        <f t="shared" ref="O278:O305" si="583">N278</f>
        <v>0</v>
      </c>
      <c r="P278" s="45">
        <f t="shared" ref="P278:Q293" si="584">O278</f>
        <v>0</v>
      </c>
      <c r="Q278" s="45">
        <f t="shared" si="584"/>
        <v>0</v>
      </c>
      <c r="R278" s="45">
        <f t="shared" si="549"/>
        <v>0</v>
      </c>
      <c r="S278" s="45">
        <f t="shared" si="550"/>
        <v>0</v>
      </c>
      <c r="T278" s="51">
        <f t="shared" si="551"/>
        <v>0</v>
      </c>
      <c r="U278" s="51">
        <f>IFERROR(IF(C278=A_Stammdaten!$B$9,$J278-$V278,HLOOKUP(A_Stammdaten!$B$9-1,$W$5:$AC$305,ROW(C278)-4,FALSE)-$V278),"")</f>
        <v>0</v>
      </c>
      <c r="V278" s="51">
        <f>HLOOKUP(A_Stammdaten!$B$9,$W$5:$AC$305,ROW(C278)-4,FALSE)</f>
        <v>0</v>
      </c>
      <c r="W278" s="51">
        <f t="shared" si="552"/>
        <v>0</v>
      </c>
      <c r="X278" s="51">
        <f t="shared" ref="X278:AC278" si="585">IFERROR(IF(OR($C278=0,$J278=0,N278-(X$5-$C278)=0),0,IF($C278&lt;X$5,W278-W278/(N278-(X$5-$C278)),IF($C278=X$5,$J278-$J278/N278,0))),"")</f>
        <v>0</v>
      </c>
      <c r="Y278" s="51">
        <f t="shared" si="585"/>
        <v>0</v>
      </c>
      <c r="Z278" s="51">
        <f t="shared" si="585"/>
        <v>0</v>
      </c>
      <c r="AA278" s="51">
        <f t="shared" si="585"/>
        <v>0</v>
      </c>
      <c r="AB278" s="51">
        <f t="shared" si="585"/>
        <v>0</v>
      </c>
      <c r="AC278" s="51">
        <f t="shared" si="585"/>
        <v>0</v>
      </c>
    </row>
    <row r="279" spans="1:29" x14ac:dyDescent="0.25">
      <c r="A279" s="50"/>
      <c r="B279" s="40"/>
      <c r="C279" s="108"/>
      <c r="D279" s="42"/>
      <c r="E279" s="42"/>
      <c r="F279" s="42"/>
      <c r="G279" s="42"/>
      <c r="H279" s="42"/>
      <c r="I279" s="42"/>
      <c r="J279" s="53">
        <f t="shared" si="546"/>
        <v>0</v>
      </c>
      <c r="K279" s="52">
        <f>IF(ISBLANK($B279),0,VLOOKUP($B279,Listen!$A$2:$C$44,2,FALSE))</f>
        <v>0</v>
      </c>
      <c r="L279" s="52">
        <f>IF(ISBLANK($B279),0,VLOOKUP($B279,Listen!$A$2:$C$44,3,FALSE))</f>
        <v>0</v>
      </c>
      <c r="M279" s="45">
        <f t="shared" si="547"/>
        <v>0</v>
      </c>
      <c r="N279" s="45">
        <f t="shared" si="582"/>
        <v>0</v>
      </c>
      <c r="O279" s="45">
        <f t="shared" si="583"/>
        <v>0</v>
      </c>
      <c r="P279" s="45">
        <f t="shared" ref="P279" si="586">O279</f>
        <v>0</v>
      </c>
      <c r="Q279" s="45">
        <f t="shared" si="584"/>
        <v>0</v>
      </c>
      <c r="R279" s="45">
        <f t="shared" si="549"/>
        <v>0</v>
      </c>
      <c r="S279" s="45">
        <f t="shared" si="550"/>
        <v>0</v>
      </c>
      <c r="T279" s="51">
        <f t="shared" si="551"/>
        <v>0</v>
      </c>
      <c r="U279" s="51">
        <f>IFERROR(IF(C279=A_Stammdaten!$B$9,$J279-$V279,HLOOKUP(A_Stammdaten!$B$9-1,$W$5:$AC$305,ROW(C279)-4,FALSE)-$V279),"")</f>
        <v>0</v>
      </c>
      <c r="V279" s="51">
        <f>HLOOKUP(A_Stammdaten!$B$9,$W$5:$AC$305,ROW(C279)-4,FALSE)</f>
        <v>0</v>
      </c>
      <c r="W279" s="51">
        <f t="shared" si="552"/>
        <v>0</v>
      </c>
      <c r="X279" s="51">
        <f t="shared" ref="X279:AC279" si="587">IFERROR(IF(OR($C279=0,$J279=0,N279-(X$5-$C279)=0),0,IF($C279&lt;X$5,W279-W279/(N279-(X$5-$C279)),IF($C279=X$5,$J279-$J279/N279,0))),"")</f>
        <v>0</v>
      </c>
      <c r="Y279" s="51">
        <f t="shared" si="587"/>
        <v>0</v>
      </c>
      <c r="Z279" s="51">
        <f t="shared" si="587"/>
        <v>0</v>
      </c>
      <c r="AA279" s="51">
        <f t="shared" si="587"/>
        <v>0</v>
      </c>
      <c r="AB279" s="51">
        <f t="shared" si="587"/>
        <v>0</v>
      </c>
      <c r="AC279" s="51">
        <f t="shared" si="587"/>
        <v>0</v>
      </c>
    </row>
    <row r="280" spans="1:29" x14ac:dyDescent="0.25">
      <c r="A280" s="50"/>
      <c r="B280" s="40"/>
      <c r="C280" s="108"/>
      <c r="D280" s="42"/>
      <c r="E280" s="42"/>
      <c r="F280" s="42"/>
      <c r="G280" s="42"/>
      <c r="H280" s="42"/>
      <c r="I280" s="42"/>
      <c r="J280" s="53">
        <f t="shared" si="546"/>
        <v>0</v>
      </c>
      <c r="K280" s="52">
        <f>IF(ISBLANK($B280),0,VLOOKUP($B280,Listen!$A$2:$C$44,2,FALSE))</f>
        <v>0</v>
      </c>
      <c r="L280" s="52">
        <f>IF(ISBLANK($B280),0,VLOOKUP($B280,Listen!$A$2:$C$44,3,FALSE))</f>
        <v>0</v>
      </c>
      <c r="M280" s="45">
        <f t="shared" si="547"/>
        <v>0</v>
      </c>
      <c r="N280" s="45">
        <f t="shared" si="582"/>
        <v>0</v>
      </c>
      <c r="O280" s="45">
        <f t="shared" si="583"/>
        <v>0</v>
      </c>
      <c r="P280" s="45">
        <f t="shared" ref="P280" si="588">O280</f>
        <v>0</v>
      </c>
      <c r="Q280" s="45">
        <f t="shared" si="584"/>
        <v>0</v>
      </c>
      <c r="R280" s="45">
        <f t="shared" si="549"/>
        <v>0</v>
      </c>
      <c r="S280" s="45">
        <f t="shared" si="550"/>
        <v>0</v>
      </c>
      <c r="T280" s="51">
        <f t="shared" si="551"/>
        <v>0</v>
      </c>
      <c r="U280" s="51">
        <f>IFERROR(IF(C280=A_Stammdaten!$B$9,$J280-$V280,HLOOKUP(A_Stammdaten!$B$9-1,$W$5:$AC$305,ROW(C280)-4,FALSE)-$V280),"")</f>
        <v>0</v>
      </c>
      <c r="V280" s="51">
        <f>HLOOKUP(A_Stammdaten!$B$9,$W$5:$AC$305,ROW(C280)-4,FALSE)</f>
        <v>0</v>
      </c>
      <c r="W280" s="51">
        <f t="shared" si="552"/>
        <v>0</v>
      </c>
      <c r="X280" s="51">
        <f t="shared" ref="X280:AC280" si="589">IFERROR(IF(OR($C280=0,$J280=0,N280-(X$5-$C280)=0),0,IF($C280&lt;X$5,W280-W280/(N280-(X$5-$C280)),IF($C280=X$5,$J280-$J280/N280,0))),"")</f>
        <v>0</v>
      </c>
      <c r="Y280" s="51">
        <f t="shared" si="589"/>
        <v>0</v>
      </c>
      <c r="Z280" s="51">
        <f t="shared" si="589"/>
        <v>0</v>
      </c>
      <c r="AA280" s="51">
        <f t="shared" si="589"/>
        <v>0</v>
      </c>
      <c r="AB280" s="51">
        <f t="shared" si="589"/>
        <v>0</v>
      </c>
      <c r="AC280" s="51">
        <f t="shared" si="589"/>
        <v>0</v>
      </c>
    </row>
    <row r="281" spans="1:29" x14ac:dyDescent="0.25">
      <c r="A281" s="50"/>
      <c r="B281" s="40"/>
      <c r="C281" s="108"/>
      <c r="D281" s="42"/>
      <c r="E281" s="42"/>
      <c r="F281" s="42"/>
      <c r="G281" s="42"/>
      <c r="H281" s="42"/>
      <c r="I281" s="42"/>
      <c r="J281" s="53">
        <f t="shared" si="546"/>
        <v>0</v>
      </c>
      <c r="K281" s="52">
        <f>IF(ISBLANK($B281),0,VLOOKUP($B281,Listen!$A$2:$C$44,2,FALSE))</f>
        <v>0</v>
      </c>
      <c r="L281" s="52">
        <f>IF(ISBLANK($B281),0,VLOOKUP($B281,Listen!$A$2:$C$44,3,FALSE))</f>
        <v>0</v>
      </c>
      <c r="M281" s="45">
        <f t="shared" si="547"/>
        <v>0</v>
      </c>
      <c r="N281" s="45">
        <f t="shared" si="582"/>
        <v>0</v>
      </c>
      <c r="O281" s="45">
        <f t="shared" si="583"/>
        <v>0</v>
      </c>
      <c r="P281" s="45">
        <f t="shared" ref="P281" si="590">O281</f>
        <v>0</v>
      </c>
      <c r="Q281" s="45">
        <f t="shared" si="584"/>
        <v>0</v>
      </c>
      <c r="R281" s="45">
        <f t="shared" si="549"/>
        <v>0</v>
      </c>
      <c r="S281" s="45">
        <f t="shared" si="550"/>
        <v>0</v>
      </c>
      <c r="T281" s="51">
        <f t="shared" si="551"/>
        <v>0</v>
      </c>
      <c r="U281" s="51">
        <f>IFERROR(IF(C281=A_Stammdaten!$B$9,$J281-$V281,HLOOKUP(A_Stammdaten!$B$9-1,$W$5:$AC$305,ROW(C281)-4,FALSE)-$V281),"")</f>
        <v>0</v>
      </c>
      <c r="V281" s="51">
        <f>HLOOKUP(A_Stammdaten!$B$9,$W$5:$AC$305,ROW(C281)-4,FALSE)</f>
        <v>0</v>
      </c>
      <c r="W281" s="51">
        <f t="shared" si="552"/>
        <v>0</v>
      </c>
      <c r="X281" s="51">
        <f t="shared" ref="X281:AC281" si="591">IFERROR(IF(OR($C281=0,$J281=0,N281-(X$5-$C281)=0),0,IF($C281&lt;X$5,W281-W281/(N281-(X$5-$C281)),IF($C281=X$5,$J281-$J281/N281,0))),"")</f>
        <v>0</v>
      </c>
      <c r="Y281" s="51">
        <f t="shared" si="591"/>
        <v>0</v>
      </c>
      <c r="Z281" s="51">
        <f t="shared" si="591"/>
        <v>0</v>
      </c>
      <c r="AA281" s="51">
        <f t="shared" si="591"/>
        <v>0</v>
      </c>
      <c r="AB281" s="51">
        <f t="shared" si="591"/>
        <v>0</v>
      </c>
      <c r="AC281" s="51">
        <f t="shared" si="591"/>
        <v>0</v>
      </c>
    </row>
    <row r="282" spans="1:29" x14ac:dyDescent="0.25">
      <c r="A282" s="50"/>
      <c r="B282" s="40"/>
      <c r="C282" s="108"/>
      <c r="D282" s="42"/>
      <c r="E282" s="42"/>
      <c r="F282" s="42"/>
      <c r="G282" s="42"/>
      <c r="H282" s="42"/>
      <c r="I282" s="42"/>
      <c r="J282" s="53">
        <f t="shared" si="546"/>
        <v>0</v>
      </c>
      <c r="K282" s="52">
        <f>IF(ISBLANK($B282),0,VLOOKUP($B282,Listen!$A$2:$C$44,2,FALSE))</f>
        <v>0</v>
      </c>
      <c r="L282" s="52">
        <f>IF(ISBLANK($B282),0,VLOOKUP($B282,Listen!$A$2:$C$44,3,FALSE))</f>
        <v>0</v>
      </c>
      <c r="M282" s="45">
        <f t="shared" si="547"/>
        <v>0</v>
      </c>
      <c r="N282" s="45">
        <f t="shared" si="582"/>
        <v>0</v>
      </c>
      <c r="O282" s="45">
        <f t="shared" si="583"/>
        <v>0</v>
      </c>
      <c r="P282" s="45">
        <f t="shared" ref="P282" si="592">O282</f>
        <v>0</v>
      </c>
      <c r="Q282" s="45">
        <f t="shared" si="584"/>
        <v>0</v>
      </c>
      <c r="R282" s="45">
        <f t="shared" si="549"/>
        <v>0</v>
      </c>
      <c r="S282" s="45">
        <f t="shared" si="550"/>
        <v>0</v>
      </c>
      <c r="T282" s="51">
        <f t="shared" si="551"/>
        <v>0</v>
      </c>
      <c r="U282" s="51">
        <f>IFERROR(IF(C282=A_Stammdaten!$B$9,$J282-$V282,HLOOKUP(A_Stammdaten!$B$9-1,$W$5:$AC$305,ROW(C282)-4,FALSE)-$V282),"")</f>
        <v>0</v>
      </c>
      <c r="V282" s="51">
        <f>HLOOKUP(A_Stammdaten!$B$9,$W$5:$AC$305,ROW(C282)-4,FALSE)</f>
        <v>0</v>
      </c>
      <c r="W282" s="51">
        <f t="shared" si="552"/>
        <v>0</v>
      </c>
      <c r="X282" s="51">
        <f t="shared" ref="X282:AC282" si="593">IFERROR(IF(OR($C282=0,$J282=0,N282-(X$5-$C282)=0),0,IF($C282&lt;X$5,W282-W282/(N282-(X$5-$C282)),IF($C282=X$5,$J282-$J282/N282,0))),"")</f>
        <v>0</v>
      </c>
      <c r="Y282" s="51">
        <f t="shared" si="593"/>
        <v>0</v>
      </c>
      <c r="Z282" s="51">
        <f t="shared" si="593"/>
        <v>0</v>
      </c>
      <c r="AA282" s="51">
        <f t="shared" si="593"/>
        <v>0</v>
      </c>
      <c r="AB282" s="51">
        <f t="shared" si="593"/>
        <v>0</v>
      </c>
      <c r="AC282" s="51">
        <f t="shared" si="593"/>
        <v>0</v>
      </c>
    </row>
    <row r="283" spans="1:29" x14ac:dyDescent="0.25">
      <c r="A283" s="50"/>
      <c r="B283" s="40"/>
      <c r="C283" s="108"/>
      <c r="D283" s="42"/>
      <c r="E283" s="42"/>
      <c r="F283" s="42"/>
      <c r="G283" s="42"/>
      <c r="H283" s="42"/>
      <c r="I283" s="42"/>
      <c r="J283" s="53">
        <f t="shared" si="546"/>
        <v>0</v>
      </c>
      <c r="K283" s="52">
        <f>IF(ISBLANK($B283),0,VLOOKUP($B283,Listen!$A$2:$C$44,2,FALSE))</f>
        <v>0</v>
      </c>
      <c r="L283" s="52">
        <f>IF(ISBLANK($B283),0,VLOOKUP($B283,Listen!$A$2:$C$44,3,FALSE))</f>
        <v>0</v>
      </c>
      <c r="M283" s="45">
        <f t="shared" si="547"/>
        <v>0</v>
      </c>
      <c r="N283" s="45">
        <f t="shared" si="582"/>
        <v>0</v>
      </c>
      <c r="O283" s="45">
        <f t="shared" si="583"/>
        <v>0</v>
      </c>
      <c r="P283" s="45">
        <f t="shared" ref="P283" si="594">O283</f>
        <v>0</v>
      </c>
      <c r="Q283" s="45">
        <f t="shared" si="584"/>
        <v>0</v>
      </c>
      <c r="R283" s="45">
        <f t="shared" si="549"/>
        <v>0</v>
      </c>
      <c r="S283" s="45">
        <f t="shared" si="550"/>
        <v>0</v>
      </c>
      <c r="T283" s="51">
        <f t="shared" si="551"/>
        <v>0</v>
      </c>
      <c r="U283" s="51">
        <f>IFERROR(IF(C283=A_Stammdaten!$B$9,$J283-$V283,HLOOKUP(A_Stammdaten!$B$9-1,$W$5:$AC$305,ROW(C283)-4,FALSE)-$V283),"")</f>
        <v>0</v>
      </c>
      <c r="V283" s="51">
        <f>HLOOKUP(A_Stammdaten!$B$9,$W$5:$AC$305,ROW(C283)-4,FALSE)</f>
        <v>0</v>
      </c>
      <c r="W283" s="51">
        <f t="shared" si="552"/>
        <v>0</v>
      </c>
      <c r="X283" s="51">
        <f t="shared" ref="X283:AC283" si="595">IFERROR(IF(OR($C283=0,$J283=0,N283-(X$5-$C283)=0),0,IF($C283&lt;X$5,W283-W283/(N283-(X$5-$C283)),IF($C283=X$5,$J283-$J283/N283,0))),"")</f>
        <v>0</v>
      </c>
      <c r="Y283" s="51">
        <f t="shared" si="595"/>
        <v>0</v>
      </c>
      <c r="Z283" s="51">
        <f t="shared" si="595"/>
        <v>0</v>
      </c>
      <c r="AA283" s="51">
        <f t="shared" si="595"/>
        <v>0</v>
      </c>
      <c r="AB283" s="51">
        <f t="shared" si="595"/>
        <v>0</v>
      </c>
      <c r="AC283" s="51">
        <f t="shared" si="595"/>
        <v>0</v>
      </c>
    </row>
    <row r="284" spans="1:29" x14ac:dyDescent="0.25">
      <c r="A284" s="50"/>
      <c r="B284" s="40"/>
      <c r="C284" s="108"/>
      <c r="D284" s="42"/>
      <c r="E284" s="42"/>
      <c r="F284" s="42"/>
      <c r="G284" s="42"/>
      <c r="H284" s="42"/>
      <c r="I284" s="42"/>
      <c r="J284" s="53">
        <f t="shared" si="546"/>
        <v>0</v>
      </c>
      <c r="K284" s="52">
        <f>IF(ISBLANK($B284),0,VLOOKUP($B284,Listen!$A$2:$C$44,2,FALSE))</f>
        <v>0</v>
      </c>
      <c r="L284" s="52">
        <f>IF(ISBLANK($B284),0,VLOOKUP($B284,Listen!$A$2:$C$44,3,FALSE))</f>
        <v>0</v>
      </c>
      <c r="M284" s="45">
        <f t="shared" si="547"/>
        <v>0</v>
      </c>
      <c r="N284" s="45">
        <f t="shared" si="582"/>
        <v>0</v>
      </c>
      <c r="O284" s="45">
        <f t="shared" si="583"/>
        <v>0</v>
      </c>
      <c r="P284" s="45">
        <f t="shared" ref="P284" si="596">O284</f>
        <v>0</v>
      </c>
      <c r="Q284" s="45">
        <f t="shared" si="584"/>
        <v>0</v>
      </c>
      <c r="R284" s="45">
        <f t="shared" si="549"/>
        <v>0</v>
      </c>
      <c r="S284" s="45">
        <f t="shared" si="550"/>
        <v>0</v>
      </c>
      <c r="T284" s="51">
        <f t="shared" si="551"/>
        <v>0</v>
      </c>
      <c r="U284" s="51">
        <f>IFERROR(IF(C284=A_Stammdaten!$B$9,$J284-$V284,HLOOKUP(A_Stammdaten!$B$9-1,$W$5:$AC$305,ROW(C284)-4,FALSE)-$V284),"")</f>
        <v>0</v>
      </c>
      <c r="V284" s="51">
        <f>HLOOKUP(A_Stammdaten!$B$9,$W$5:$AC$305,ROW(C284)-4,FALSE)</f>
        <v>0</v>
      </c>
      <c r="W284" s="51">
        <f t="shared" si="552"/>
        <v>0</v>
      </c>
      <c r="X284" s="51">
        <f t="shared" ref="X284:AC284" si="597">IFERROR(IF(OR($C284=0,$J284=0,N284-(X$5-$C284)=0),0,IF($C284&lt;X$5,W284-W284/(N284-(X$5-$C284)),IF($C284=X$5,$J284-$J284/N284,0))),"")</f>
        <v>0</v>
      </c>
      <c r="Y284" s="51">
        <f t="shared" si="597"/>
        <v>0</v>
      </c>
      <c r="Z284" s="51">
        <f t="shared" si="597"/>
        <v>0</v>
      </c>
      <c r="AA284" s="51">
        <f t="shared" si="597"/>
        <v>0</v>
      </c>
      <c r="AB284" s="51">
        <f t="shared" si="597"/>
        <v>0</v>
      </c>
      <c r="AC284" s="51">
        <f t="shared" si="597"/>
        <v>0</v>
      </c>
    </row>
    <row r="285" spans="1:29" x14ac:dyDescent="0.25">
      <c r="A285" s="50"/>
      <c r="B285" s="40"/>
      <c r="C285" s="108"/>
      <c r="D285" s="42"/>
      <c r="E285" s="42"/>
      <c r="F285" s="42"/>
      <c r="G285" s="42"/>
      <c r="H285" s="42"/>
      <c r="I285" s="42"/>
      <c r="J285" s="53">
        <f t="shared" si="546"/>
        <v>0</v>
      </c>
      <c r="K285" s="52">
        <f>IF(ISBLANK($B285),0,VLOOKUP($B285,Listen!$A$2:$C$44,2,FALSE))</f>
        <v>0</v>
      </c>
      <c r="L285" s="52">
        <f>IF(ISBLANK($B285),0,VLOOKUP($B285,Listen!$A$2:$C$44,3,FALSE))</f>
        <v>0</v>
      </c>
      <c r="M285" s="45">
        <f t="shared" si="547"/>
        <v>0</v>
      </c>
      <c r="N285" s="45">
        <f t="shared" si="582"/>
        <v>0</v>
      </c>
      <c r="O285" s="45">
        <f t="shared" si="583"/>
        <v>0</v>
      </c>
      <c r="P285" s="45">
        <f t="shared" ref="P285" si="598">O285</f>
        <v>0</v>
      </c>
      <c r="Q285" s="45">
        <f t="shared" si="584"/>
        <v>0</v>
      </c>
      <c r="R285" s="45">
        <f t="shared" si="549"/>
        <v>0</v>
      </c>
      <c r="S285" s="45">
        <f t="shared" si="550"/>
        <v>0</v>
      </c>
      <c r="T285" s="51">
        <f t="shared" si="551"/>
        <v>0</v>
      </c>
      <c r="U285" s="51">
        <f>IFERROR(IF(C285=A_Stammdaten!$B$9,$J285-$V285,HLOOKUP(A_Stammdaten!$B$9-1,$W$5:$AC$305,ROW(C285)-4,FALSE)-$V285),"")</f>
        <v>0</v>
      </c>
      <c r="V285" s="51">
        <f>HLOOKUP(A_Stammdaten!$B$9,$W$5:$AC$305,ROW(C285)-4,FALSE)</f>
        <v>0</v>
      </c>
      <c r="W285" s="51">
        <f t="shared" si="552"/>
        <v>0</v>
      </c>
      <c r="X285" s="51">
        <f t="shared" ref="X285:AC285" si="599">IFERROR(IF(OR($C285=0,$J285=0,N285-(X$5-$C285)=0),0,IF($C285&lt;X$5,W285-W285/(N285-(X$5-$C285)),IF($C285=X$5,$J285-$J285/N285,0))),"")</f>
        <v>0</v>
      </c>
      <c r="Y285" s="51">
        <f t="shared" si="599"/>
        <v>0</v>
      </c>
      <c r="Z285" s="51">
        <f t="shared" si="599"/>
        <v>0</v>
      </c>
      <c r="AA285" s="51">
        <f t="shared" si="599"/>
        <v>0</v>
      </c>
      <c r="AB285" s="51">
        <f t="shared" si="599"/>
        <v>0</v>
      </c>
      <c r="AC285" s="51">
        <f t="shared" si="599"/>
        <v>0</v>
      </c>
    </row>
    <row r="286" spans="1:29" x14ac:dyDescent="0.25">
      <c r="A286" s="50"/>
      <c r="B286" s="40"/>
      <c r="C286" s="108"/>
      <c r="D286" s="42"/>
      <c r="E286" s="42"/>
      <c r="F286" s="42"/>
      <c r="G286" s="42"/>
      <c r="H286" s="42"/>
      <c r="I286" s="42"/>
      <c r="J286" s="53">
        <f t="shared" si="546"/>
        <v>0</v>
      </c>
      <c r="K286" s="52">
        <f>IF(ISBLANK($B286),0,VLOOKUP($B286,Listen!$A$2:$C$44,2,FALSE))</f>
        <v>0</v>
      </c>
      <c r="L286" s="52">
        <f>IF(ISBLANK($B286),0,VLOOKUP($B286,Listen!$A$2:$C$44,3,FALSE))</f>
        <v>0</v>
      </c>
      <c r="M286" s="45">
        <f t="shared" si="547"/>
        <v>0</v>
      </c>
      <c r="N286" s="45">
        <f t="shared" si="582"/>
        <v>0</v>
      </c>
      <c r="O286" s="45">
        <f t="shared" si="583"/>
        <v>0</v>
      </c>
      <c r="P286" s="45">
        <f t="shared" ref="P286" si="600">O286</f>
        <v>0</v>
      </c>
      <c r="Q286" s="45">
        <f t="shared" si="584"/>
        <v>0</v>
      </c>
      <c r="R286" s="45">
        <f t="shared" si="549"/>
        <v>0</v>
      </c>
      <c r="S286" s="45">
        <f t="shared" si="550"/>
        <v>0</v>
      </c>
      <c r="T286" s="51">
        <f t="shared" si="551"/>
        <v>0</v>
      </c>
      <c r="U286" s="51">
        <f>IFERROR(IF(C286=A_Stammdaten!$B$9,$J286-$V286,HLOOKUP(A_Stammdaten!$B$9-1,$W$5:$AC$305,ROW(C286)-4,FALSE)-$V286),"")</f>
        <v>0</v>
      </c>
      <c r="V286" s="51">
        <f>HLOOKUP(A_Stammdaten!$B$9,$W$5:$AC$305,ROW(C286)-4,FALSE)</f>
        <v>0</v>
      </c>
      <c r="W286" s="51">
        <f t="shared" si="552"/>
        <v>0</v>
      </c>
      <c r="X286" s="51">
        <f t="shared" ref="X286:AC286" si="601">IFERROR(IF(OR($C286=0,$J286=0,N286-(X$5-$C286)=0),0,IF($C286&lt;X$5,W286-W286/(N286-(X$5-$C286)),IF($C286=X$5,$J286-$J286/N286,0))),"")</f>
        <v>0</v>
      </c>
      <c r="Y286" s="51">
        <f t="shared" si="601"/>
        <v>0</v>
      </c>
      <c r="Z286" s="51">
        <f t="shared" si="601"/>
        <v>0</v>
      </c>
      <c r="AA286" s="51">
        <f t="shared" si="601"/>
        <v>0</v>
      </c>
      <c r="AB286" s="51">
        <f t="shared" si="601"/>
        <v>0</v>
      </c>
      <c r="AC286" s="51">
        <f t="shared" si="601"/>
        <v>0</v>
      </c>
    </row>
    <row r="287" spans="1:29" x14ac:dyDescent="0.25">
      <c r="A287" s="50"/>
      <c r="B287" s="40"/>
      <c r="C287" s="108"/>
      <c r="D287" s="42"/>
      <c r="E287" s="42"/>
      <c r="F287" s="42"/>
      <c r="G287" s="42"/>
      <c r="H287" s="42"/>
      <c r="I287" s="42"/>
      <c r="J287" s="53">
        <f t="shared" si="546"/>
        <v>0</v>
      </c>
      <c r="K287" s="52">
        <f>IF(ISBLANK($B287),0,VLOOKUP($B287,Listen!$A$2:$C$44,2,FALSE))</f>
        <v>0</v>
      </c>
      <c r="L287" s="52">
        <f>IF(ISBLANK($B287),0,VLOOKUP($B287,Listen!$A$2:$C$44,3,FALSE))</f>
        <v>0</v>
      </c>
      <c r="M287" s="45">
        <f t="shared" si="547"/>
        <v>0</v>
      </c>
      <c r="N287" s="45">
        <f t="shared" si="582"/>
        <v>0</v>
      </c>
      <c r="O287" s="45">
        <f t="shared" si="583"/>
        <v>0</v>
      </c>
      <c r="P287" s="45">
        <f t="shared" ref="P287" si="602">O287</f>
        <v>0</v>
      </c>
      <c r="Q287" s="45">
        <f t="shared" si="584"/>
        <v>0</v>
      </c>
      <c r="R287" s="45">
        <f t="shared" si="549"/>
        <v>0</v>
      </c>
      <c r="S287" s="45">
        <f t="shared" si="550"/>
        <v>0</v>
      </c>
      <c r="T287" s="51">
        <f t="shared" si="551"/>
        <v>0</v>
      </c>
      <c r="U287" s="51">
        <f>IFERROR(IF(C287=A_Stammdaten!$B$9,$J287-$V287,HLOOKUP(A_Stammdaten!$B$9-1,$W$5:$AC$305,ROW(C287)-4,FALSE)-$V287),"")</f>
        <v>0</v>
      </c>
      <c r="V287" s="51">
        <f>HLOOKUP(A_Stammdaten!$B$9,$W$5:$AC$305,ROW(C287)-4,FALSE)</f>
        <v>0</v>
      </c>
      <c r="W287" s="51">
        <f t="shared" si="552"/>
        <v>0</v>
      </c>
      <c r="X287" s="51">
        <f t="shared" ref="X287:AC287" si="603">IFERROR(IF(OR($C287=0,$J287=0,N287-(X$5-$C287)=0),0,IF($C287&lt;X$5,W287-W287/(N287-(X$5-$C287)),IF($C287=X$5,$J287-$J287/N287,0))),"")</f>
        <v>0</v>
      </c>
      <c r="Y287" s="51">
        <f t="shared" si="603"/>
        <v>0</v>
      </c>
      <c r="Z287" s="51">
        <f t="shared" si="603"/>
        <v>0</v>
      </c>
      <c r="AA287" s="51">
        <f t="shared" si="603"/>
        <v>0</v>
      </c>
      <c r="AB287" s="51">
        <f t="shared" si="603"/>
        <v>0</v>
      </c>
      <c r="AC287" s="51">
        <f t="shared" si="603"/>
        <v>0</v>
      </c>
    </row>
    <row r="288" spans="1:29" x14ac:dyDescent="0.25">
      <c r="A288" s="50"/>
      <c r="B288" s="40"/>
      <c r="C288" s="108"/>
      <c r="D288" s="42"/>
      <c r="E288" s="42"/>
      <c r="F288" s="42"/>
      <c r="G288" s="42"/>
      <c r="H288" s="42"/>
      <c r="I288" s="42"/>
      <c r="J288" s="53">
        <f t="shared" si="546"/>
        <v>0</v>
      </c>
      <c r="K288" s="52">
        <f>IF(ISBLANK($B288),0,VLOOKUP($B288,Listen!$A$2:$C$44,2,FALSE))</f>
        <v>0</v>
      </c>
      <c r="L288" s="52">
        <f>IF(ISBLANK($B288),0,VLOOKUP($B288,Listen!$A$2:$C$44,3,FALSE))</f>
        <v>0</v>
      </c>
      <c r="M288" s="45">
        <f t="shared" si="547"/>
        <v>0</v>
      </c>
      <c r="N288" s="45">
        <f t="shared" si="582"/>
        <v>0</v>
      </c>
      <c r="O288" s="45">
        <f t="shared" si="583"/>
        <v>0</v>
      </c>
      <c r="P288" s="45">
        <f t="shared" ref="P288" si="604">O288</f>
        <v>0</v>
      </c>
      <c r="Q288" s="45">
        <f t="shared" si="584"/>
        <v>0</v>
      </c>
      <c r="R288" s="45">
        <f t="shared" si="549"/>
        <v>0</v>
      </c>
      <c r="S288" s="45">
        <f t="shared" si="550"/>
        <v>0</v>
      </c>
      <c r="T288" s="51">
        <f t="shared" si="551"/>
        <v>0</v>
      </c>
      <c r="U288" s="51">
        <f>IFERROR(IF(C288=A_Stammdaten!$B$9,$J288-$V288,HLOOKUP(A_Stammdaten!$B$9-1,$W$5:$AC$305,ROW(C288)-4,FALSE)-$V288),"")</f>
        <v>0</v>
      </c>
      <c r="V288" s="51">
        <f>HLOOKUP(A_Stammdaten!$B$9,$W$5:$AC$305,ROW(C288)-4,FALSE)</f>
        <v>0</v>
      </c>
      <c r="W288" s="51">
        <f t="shared" si="552"/>
        <v>0</v>
      </c>
      <c r="X288" s="51">
        <f t="shared" ref="X288:AC288" si="605">IFERROR(IF(OR($C288=0,$J288=0,N288-(X$5-$C288)=0),0,IF($C288&lt;X$5,W288-W288/(N288-(X$5-$C288)),IF($C288=X$5,$J288-$J288/N288,0))),"")</f>
        <v>0</v>
      </c>
      <c r="Y288" s="51">
        <f t="shared" si="605"/>
        <v>0</v>
      </c>
      <c r="Z288" s="51">
        <f t="shared" si="605"/>
        <v>0</v>
      </c>
      <c r="AA288" s="51">
        <f t="shared" si="605"/>
        <v>0</v>
      </c>
      <c r="AB288" s="51">
        <f t="shared" si="605"/>
        <v>0</v>
      </c>
      <c r="AC288" s="51">
        <f t="shared" si="605"/>
        <v>0</v>
      </c>
    </row>
    <row r="289" spans="1:29" x14ac:dyDescent="0.25">
      <c r="A289" s="50"/>
      <c r="B289" s="40"/>
      <c r="C289" s="108"/>
      <c r="D289" s="42"/>
      <c r="E289" s="42"/>
      <c r="F289" s="42"/>
      <c r="G289" s="42"/>
      <c r="H289" s="42"/>
      <c r="I289" s="42"/>
      <c r="J289" s="53">
        <f t="shared" si="546"/>
        <v>0</v>
      </c>
      <c r="K289" s="52">
        <f>IF(ISBLANK($B289),0,VLOOKUP($B289,Listen!$A$2:$C$44,2,FALSE))</f>
        <v>0</v>
      </c>
      <c r="L289" s="52">
        <f>IF(ISBLANK($B289),0,VLOOKUP($B289,Listen!$A$2:$C$44,3,FALSE))</f>
        <v>0</v>
      </c>
      <c r="M289" s="45">
        <f t="shared" si="547"/>
        <v>0</v>
      </c>
      <c r="N289" s="45">
        <f t="shared" si="582"/>
        <v>0</v>
      </c>
      <c r="O289" s="45">
        <f t="shared" si="583"/>
        <v>0</v>
      </c>
      <c r="P289" s="45">
        <f t="shared" ref="P289" si="606">O289</f>
        <v>0</v>
      </c>
      <c r="Q289" s="45">
        <f t="shared" si="584"/>
        <v>0</v>
      </c>
      <c r="R289" s="45">
        <f t="shared" si="549"/>
        <v>0</v>
      </c>
      <c r="S289" s="45">
        <f t="shared" si="550"/>
        <v>0</v>
      </c>
      <c r="T289" s="51">
        <f t="shared" si="551"/>
        <v>0</v>
      </c>
      <c r="U289" s="51">
        <f>IFERROR(IF(C289=A_Stammdaten!$B$9,$J289-$V289,HLOOKUP(A_Stammdaten!$B$9-1,$W$5:$AC$305,ROW(C289)-4,FALSE)-$V289),"")</f>
        <v>0</v>
      </c>
      <c r="V289" s="51">
        <f>HLOOKUP(A_Stammdaten!$B$9,$W$5:$AC$305,ROW(C289)-4,FALSE)</f>
        <v>0</v>
      </c>
      <c r="W289" s="51">
        <f t="shared" si="552"/>
        <v>0</v>
      </c>
      <c r="X289" s="51">
        <f t="shared" ref="X289:AC289" si="607">IFERROR(IF(OR($C289=0,$J289=0,N289-(X$5-$C289)=0),0,IF($C289&lt;X$5,W289-W289/(N289-(X$5-$C289)),IF($C289=X$5,$J289-$J289/N289,0))),"")</f>
        <v>0</v>
      </c>
      <c r="Y289" s="51">
        <f t="shared" si="607"/>
        <v>0</v>
      </c>
      <c r="Z289" s="51">
        <f t="shared" si="607"/>
        <v>0</v>
      </c>
      <c r="AA289" s="51">
        <f t="shared" si="607"/>
        <v>0</v>
      </c>
      <c r="AB289" s="51">
        <f t="shared" si="607"/>
        <v>0</v>
      </c>
      <c r="AC289" s="51">
        <f t="shared" si="607"/>
        <v>0</v>
      </c>
    </row>
    <row r="290" spans="1:29" x14ac:dyDescent="0.25">
      <c r="A290" s="50"/>
      <c r="B290" s="40"/>
      <c r="C290" s="108"/>
      <c r="D290" s="42"/>
      <c r="E290" s="42"/>
      <c r="F290" s="42"/>
      <c r="G290" s="42"/>
      <c r="H290" s="42"/>
      <c r="I290" s="42"/>
      <c r="J290" s="53">
        <f t="shared" si="546"/>
        <v>0</v>
      </c>
      <c r="K290" s="52">
        <f>IF(ISBLANK($B290),0,VLOOKUP($B290,Listen!$A$2:$C$44,2,FALSE))</f>
        <v>0</v>
      </c>
      <c r="L290" s="52">
        <f>IF(ISBLANK($B290),0,VLOOKUP($B290,Listen!$A$2:$C$44,3,FALSE))</f>
        <v>0</v>
      </c>
      <c r="M290" s="45">
        <f t="shared" si="547"/>
        <v>0</v>
      </c>
      <c r="N290" s="45">
        <f t="shared" si="582"/>
        <v>0</v>
      </c>
      <c r="O290" s="45">
        <f t="shared" si="583"/>
        <v>0</v>
      </c>
      <c r="P290" s="45">
        <f t="shared" ref="P290" si="608">O290</f>
        <v>0</v>
      </c>
      <c r="Q290" s="45">
        <f t="shared" si="584"/>
        <v>0</v>
      </c>
      <c r="R290" s="45">
        <f t="shared" si="549"/>
        <v>0</v>
      </c>
      <c r="S290" s="45">
        <f t="shared" si="550"/>
        <v>0</v>
      </c>
      <c r="T290" s="51">
        <f t="shared" si="551"/>
        <v>0</v>
      </c>
      <c r="U290" s="51">
        <f>IFERROR(IF(C290=A_Stammdaten!$B$9,$J290-$V290,HLOOKUP(A_Stammdaten!$B$9-1,$W$5:$AC$305,ROW(C290)-4,FALSE)-$V290),"")</f>
        <v>0</v>
      </c>
      <c r="V290" s="51">
        <f>HLOOKUP(A_Stammdaten!$B$9,$W$5:$AC$305,ROW(C290)-4,FALSE)</f>
        <v>0</v>
      </c>
      <c r="W290" s="51">
        <f t="shared" si="552"/>
        <v>0</v>
      </c>
      <c r="X290" s="51">
        <f t="shared" ref="X290:AC290" si="609">IFERROR(IF(OR($C290=0,$J290=0,N290-(X$5-$C290)=0),0,IF($C290&lt;X$5,W290-W290/(N290-(X$5-$C290)),IF($C290=X$5,$J290-$J290/N290,0))),"")</f>
        <v>0</v>
      </c>
      <c r="Y290" s="51">
        <f t="shared" si="609"/>
        <v>0</v>
      </c>
      <c r="Z290" s="51">
        <f t="shared" si="609"/>
        <v>0</v>
      </c>
      <c r="AA290" s="51">
        <f t="shared" si="609"/>
        <v>0</v>
      </c>
      <c r="AB290" s="51">
        <f t="shared" si="609"/>
        <v>0</v>
      </c>
      <c r="AC290" s="51">
        <f t="shared" si="609"/>
        <v>0</v>
      </c>
    </row>
    <row r="291" spans="1:29" x14ac:dyDescent="0.25">
      <c r="A291" s="50"/>
      <c r="B291" s="40"/>
      <c r="C291" s="108"/>
      <c r="D291" s="42"/>
      <c r="E291" s="42"/>
      <c r="F291" s="42"/>
      <c r="G291" s="42"/>
      <c r="H291" s="42"/>
      <c r="I291" s="42"/>
      <c r="J291" s="53">
        <f t="shared" si="546"/>
        <v>0</v>
      </c>
      <c r="K291" s="52">
        <f>IF(ISBLANK($B291),0,VLOOKUP($B291,Listen!$A$2:$C$44,2,FALSE))</f>
        <v>0</v>
      </c>
      <c r="L291" s="52">
        <f>IF(ISBLANK($B291),0,VLOOKUP($B291,Listen!$A$2:$C$44,3,FALSE))</f>
        <v>0</v>
      </c>
      <c r="M291" s="45">
        <f t="shared" si="547"/>
        <v>0</v>
      </c>
      <c r="N291" s="45">
        <f t="shared" si="582"/>
        <v>0</v>
      </c>
      <c r="O291" s="45">
        <f t="shared" si="583"/>
        <v>0</v>
      </c>
      <c r="P291" s="45">
        <f t="shared" ref="P291" si="610">O291</f>
        <v>0</v>
      </c>
      <c r="Q291" s="45">
        <f t="shared" si="584"/>
        <v>0</v>
      </c>
      <c r="R291" s="45">
        <f t="shared" si="549"/>
        <v>0</v>
      </c>
      <c r="S291" s="45">
        <f t="shared" si="550"/>
        <v>0</v>
      </c>
      <c r="T291" s="51">
        <f t="shared" si="551"/>
        <v>0</v>
      </c>
      <c r="U291" s="51">
        <f>IFERROR(IF(C291=A_Stammdaten!$B$9,$J291-$V291,HLOOKUP(A_Stammdaten!$B$9-1,$W$5:$AC$305,ROW(C291)-4,FALSE)-$V291),"")</f>
        <v>0</v>
      </c>
      <c r="V291" s="51">
        <f>HLOOKUP(A_Stammdaten!$B$9,$W$5:$AC$305,ROW(C291)-4,FALSE)</f>
        <v>0</v>
      </c>
      <c r="W291" s="51">
        <f t="shared" si="552"/>
        <v>0</v>
      </c>
      <c r="X291" s="51">
        <f t="shared" ref="X291:AC291" si="611">IFERROR(IF(OR($C291=0,$J291=0,N291-(X$5-$C291)=0),0,IF($C291&lt;X$5,W291-W291/(N291-(X$5-$C291)),IF($C291=X$5,$J291-$J291/N291,0))),"")</f>
        <v>0</v>
      </c>
      <c r="Y291" s="51">
        <f t="shared" si="611"/>
        <v>0</v>
      </c>
      <c r="Z291" s="51">
        <f t="shared" si="611"/>
        <v>0</v>
      </c>
      <c r="AA291" s="51">
        <f t="shared" si="611"/>
        <v>0</v>
      </c>
      <c r="AB291" s="51">
        <f t="shared" si="611"/>
        <v>0</v>
      </c>
      <c r="AC291" s="51">
        <f t="shared" si="611"/>
        <v>0</v>
      </c>
    </row>
    <row r="292" spans="1:29" x14ac:dyDescent="0.25">
      <c r="A292" s="50"/>
      <c r="B292" s="40"/>
      <c r="C292" s="108"/>
      <c r="D292" s="42"/>
      <c r="E292" s="42"/>
      <c r="F292" s="42"/>
      <c r="G292" s="42"/>
      <c r="H292" s="42"/>
      <c r="I292" s="42"/>
      <c r="J292" s="53">
        <f t="shared" si="546"/>
        <v>0</v>
      </c>
      <c r="K292" s="52">
        <f>IF(ISBLANK($B292),0,VLOOKUP($B292,Listen!$A$2:$C$44,2,FALSE))</f>
        <v>0</v>
      </c>
      <c r="L292" s="52">
        <f>IF(ISBLANK($B292),0,VLOOKUP($B292,Listen!$A$2:$C$44,3,FALSE))</f>
        <v>0</v>
      </c>
      <c r="M292" s="45">
        <f t="shared" si="547"/>
        <v>0</v>
      </c>
      <c r="N292" s="45">
        <f t="shared" si="582"/>
        <v>0</v>
      </c>
      <c r="O292" s="45">
        <f t="shared" si="583"/>
        <v>0</v>
      </c>
      <c r="P292" s="45">
        <f t="shared" ref="P292" si="612">O292</f>
        <v>0</v>
      </c>
      <c r="Q292" s="45">
        <f t="shared" si="584"/>
        <v>0</v>
      </c>
      <c r="R292" s="45">
        <f t="shared" si="549"/>
        <v>0</v>
      </c>
      <c r="S292" s="45">
        <f t="shared" si="550"/>
        <v>0</v>
      </c>
      <c r="T292" s="51">
        <f t="shared" si="551"/>
        <v>0</v>
      </c>
      <c r="U292" s="51">
        <f>IFERROR(IF(C292=A_Stammdaten!$B$9,$J292-$V292,HLOOKUP(A_Stammdaten!$B$9-1,$W$5:$AC$305,ROW(C292)-4,FALSE)-$V292),"")</f>
        <v>0</v>
      </c>
      <c r="V292" s="51">
        <f>HLOOKUP(A_Stammdaten!$B$9,$W$5:$AC$305,ROW(C292)-4,FALSE)</f>
        <v>0</v>
      </c>
      <c r="W292" s="51">
        <f t="shared" si="552"/>
        <v>0</v>
      </c>
      <c r="X292" s="51">
        <f t="shared" ref="X292:AC292" si="613">IFERROR(IF(OR($C292=0,$J292=0,N292-(X$5-$C292)=0),0,IF($C292&lt;X$5,W292-W292/(N292-(X$5-$C292)),IF($C292=X$5,$J292-$J292/N292,0))),"")</f>
        <v>0</v>
      </c>
      <c r="Y292" s="51">
        <f t="shared" si="613"/>
        <v>0</v>
      </c>
      <c r="Z292" s="51">
        <f t="shared" si="613"/>
        <v>0</v>
      </c>
      <c r="AA292" s="51">
        <f t="shared" si="613"/>
        <v>0</v>
      </c>
      <c r="AB292" s="51">
        <f t="shared" si="613"/>
        <v>0</v>
      </c>
      <c r="AC292" s="51">
        <f t="shared" si="613"/>
        <v>0</v>
      </c>
    </row>
    <row r="293" spans="1:29" x14ac:dyDescent="0.25">
      <c r="A293" s="50"/>
      <c r="B293" s="40"/>
      <c r="C293" s="108"/>
      <c r="D293" s="42"/>
      <c r="E293" s="42"/>
      <c r="F293" s="42"/>
      <c r="G293" s="42"/>
      <c r="H293" s="42"/>
      <c r="I293" s="42"/>
      <c r="J293" s="53">
        <f t="shared" si="546"/>
        <v>0</v>
      </c>
      <c r="K293" s="52">
        <f>IF(ISBLANK($B293),0,VLOOKUP($B293,Listen!$A$2:$C$44,2,FALSE))</f>
        <v>0</v>
      </c>
      <c r="L293" s="52">
        <f>IF(ISBLANK($B293),0,VLOOKUP($B293,Listen!$A$2:$C$44,3,FALSE))</f>
        <v>0</v>
      </c>
      <c r="M293" s="45">
        <f t="shared" si="547"/>
        <v>0</v>
      </c>
      <c r="N293" s="45">
        <f t="shared" si="582"/>
        <v>0</v>
      </c>
      <c r="O293" s="45">
        <f t="shared" si="583"/>
        <v>0</v>
      </c>
      <c r="P293" s="45">
        <f t="shared" ref="P293" si="614">O293</f>
        <v>0</v>
      </c>
      <c r="Q293" s="45">
        <f t="shared" si="584"/>
        <v>0</v>
      </c>
      <c r="R293" s="45">
        <f t="shared" si="549"/>
        <v>0</v>
      </c>
      <c r="S293" s="45">
        <f t="shared" si="550"/>
        <v>0</v>
      </c>
      <c r="T293" s="51">
        <f t="shared" si="551"/>
        <v>0</v>
      </c>
      <c r="U293" s="51">
        <f>IFERROR(IF(C293=A_Stammdaten!$B$9,$J293-$V293,HLOOKUP(A_Stammdaten!$B$9-1,$W$5:$AC$305,ROW(C293)-4,FALSE)-$V293),"")</f>
        <v>0</v>
      </c>
      <c r="V293" s="51">
        <f>HLOOKUP(A_Stammdaten!$B$9,$W$5:$AC$305,ROW(C293)-4,FALSE)</f>
        <v>0</v>
      </c>
      <c r="W293" s="51">
        <f t="shared" si="552"/>
        <v>0</v>
      </c>
      <c r="X293" s="51">
        <f t="shared" ref="X293:AC293" si="615">IFERROR(IF(OR($C293=0,$J293=0,N293-(X$5-$C293)=0),0,IF($C293&lt;X$5,W293-W293/(N293-(X$5-$C293)),IF($C293=X$5,$J293-$J293/N293,0))),"")</f>
        <v>0</v>
      </c>
      <c r="Y293" s="51">
        <f t="shared" si="615"/>
        <v>0</v>
      </c>
      <c r="Z293" s="51">
        <f t="shared" si="615"/>
        <v>0</v>
      </c>
      <c r="AA293" s="51">
        <f t="shared" si="615"/>
        <v>0</v>
      </c>
      <c r="AB293" s="51">
        <f t="shared" si="615"/>
        <v>0</v>
      </c>
      <c r="AC293" s="51">
        <f t="shared" si="615"/>
        <v>0</v>
      </c>
    </row>
    <row r="294" spans="1:29" x14ac:dyDescent="0.25">
      <c r="A294" s="50"/>
      <c r="B294" s="40"/>
      <c r="C294" s="108"/>
      <c r="D294" s="42"/>
      <c r="E294" s="42"/>
      <c r="F294" s="42"/>
      <c r="G294" s="42"/>
      <c r="H294" s="42"/>
      <c r="I294" s="42"/>
      <c r="J294" s="53">
        <f t="shared" si="546"/>
        <v>0</v>
      </c>
      <c r="K294" s="52">
        <f>IF(ISBLANK($B294),0,VLOOKUP($B294,Listen!$A$2:$C$44,2,FALSE))</f>
        <v>0</v>
      </c>
      <c r="L294" s="52">
        <f>IF(ISBLANK($B294),0,VLOOKUP($B294,Listen!$A$2:$C$44,3,FALSE))</f>
        <v>0</v>
      </c>
      <c r="M294" s="45">
        <f t="shared" si="547"/>
        <v>0</v>
      </c>
      <c r="N294" s="45">
        <f t="shared" si="582"/>
        <v>0</v>
      </c>
      <c r="O294" s="45">
        <f t="shared" si="583"/>
        <v>0</v>
      </c>
      <c r="P294" s="45">
        <f t="shared" ref="P294:Q305" si="616">O294</f>
        <v>0</v>
      </c>
      <c r="Q294" s="45">
        <f t="shared" si="616"/>
        <v>0</v>
      </c>
      <c r="R294" s="45">
        <f t="shared" si="549"/>
        <v>0</v>
      </c>
      <c r="S294" s="45">
        <f t="shared" si="550"/>
        <v>0</v>
      </c>
      <c r="T294" s="51">
        <f t="shared" si="551"/>
        <v>0</v>
      </c>
      <c r="U294" s="51">
        <f>IFERROR(IF(C294=A_Stammdaten!$B$9,$J294-$V294,HLOOKUP(A_Stammdaten!$B$9-1,$W$5:$AC$305,ROW(C294)-4,FALSE)-$V294),"")</f>
        <v>0</v>
      </c>
      <c r="V294" s="51">
        <f>HLOOKUP(A_Stammdaten!$B$9,$W$5:$AC$305,ROW(C294)-4,FALSE)</f>
        <v>0</v>
      </c>
      <c r="W294" s="51">
        <f t="shared" si="552"/>
        <v>0</v>
      </c>
      <c r="X294" s="51">
        <f t="shared" ref="X294:AC294" si="617">IFERROR(IF(OR($C294=0,$J294=0,N294-(X$5-$C294)=0),0,IF($C294&lt;X$5,W294-W294/(N294-(X$5-$C294)),IF($C294=X$5,$J294-$J294/N294,0))),"")</f>
        <v>0</v>
      </c>
      <c r="Y294" s="51">
        <f t="shared" si="617"/>
        <v>0</v>
      </c>
      <c r="Z294" s="51">
        <f t="shared" si="617"/>
        <v>0</v>
      </c>
      <c r="AA294" s="51">
        <f t="shared" si="617"/>
        <v>0</v>
      </c>
      <c r="AB294" s="51">
        <f t="shared" si="617"/>
        <v>0</v>
      </c>
      <c r="AC294" s="51">
        <f t="shared" si="617"/>
        <v>0</v>
      </c>
    </row>
    <row r="295" spans="1:29" x14ac:dyDescent="0.25">
      <c r="A295" s="50"/>
      <c r="B295" s="40"/>
      <c r="C295" s="108"/>
      <c r="D295" s="42"/>
      <c r="E295" s="42"/>
      <c r="F295" s="42"/>
      <c r="G295" s="42"/>
      <c r="H295" s="42"/>
      <c r="I295" s="42"/>
      <c r="J295" s="53">
        <f t="shared" si="546"/>
        <v>0</v>
      </c>
      <c r="K295" s="52">
        <f>IF(ISBLANK($B295),0,VLOOKUP($B295,Listen!$A$2:$C$44,2,FALSE))</f>
        <v>0</v>
      </c>
      <c r="L295" s="52">
        <f>IF(ISBLANK($B295),0,VLOOKUP($B295,Listen!$A$2:$C$44,3,FALSE))</f>
        <v>0</v>
      </c>
      <c r="M295" s="45">
        <f t="shared" si="547"/>
        <v>0</v>
      </c>
      <c r="N295" s="45">
        <f t="shared" si="582"/>
        <v>0</v>
      </c>
      <c r="O295" s="45">
        <f t="shared" si="583"/>
        <v>0</v>
      </c>
      <c r="P295" s="45">
        <f t="shared" ref="P295" si="618">O295</f>
        <v>0</v>
      </c>
      <c r="Q295" s="45">
        <f t="shared" si="616"/>
        <v>0</v>
      </c>
      <c r="R295" s="45">
        <f t="shared" si="549"/>
        <v>0</v>
      </c>
      <c r="S295" s="45">
        <f t="shared" si="550"/>
        <v>0</v>
      </c>
      <c r="T295" s="51">
        <f t="shared" si="551"/>
        <v>0</v>
      </c>
      <c r="U295" s="51">
        <f>IFERROR(IF(C295=A_Stammdaten!$B$9,$J295-$V295,HLOOKUP(A_Stammdaten!$B$9-1,$W$5:$AC$305,ROW(C295)-4,FALSE)-$V295),"")</f>
        <v>0</v>
      </c>
      <c r="V295" s="51">
        <f>HLOOKUP(A_Stammdaten!$B$9,$W$5:$AC$305,ROW(C295)-4,FALSE)</f>
        <v>0</v>
      </c>
      <c r="W295" s="51">
        <f t="shared" si="552"/>
        <v>0</v>
      </c>
      <c r="X295" s="51">
        <f t="shared" ref="X295:AC295" si="619">IFERROR(IF(OR($C295=0,$J295=0,N295-(X$5-$C295)=0),0,IF($C295&lt;X$5,W295-W295/(N295-(X$5-$C295)),IF($C295=X$5,$J295-$J295/N295,0))),"")</f>
        <v>0</v>
      </c>
      <c r="Y295" s="51">
        <f t="shared" si="619"/>
        <v>0</v>
      </c>
      <c r="Z295" s="51">
        <f t="shared" si="619"/>
        <v>0</v>
      </c>
      <c r="AA295" s="51">
        <f t="shared" si="619"/>
        <v>0</v>
      </c>
      <c r="AB295" s="51">
        <f t="shared" si="619"/>
        <v>0</v>
      </c>
      <c r="AC295" s="51">
        <f t="shared" si="619"/>
        <v>0</v>
      </c>
    </row>
    <row r="296" spans="1:29" x14ac:dyDescent="0.25">
      <c r="A296" s="50"/>
      <c r="B296" s="40"/>
      <c r="C296" s="108"/>
      <c r="D296" s="42"/>
      <c r="E296" s="42"/>
      <c r="F296" s="42"/>
      <c r="G296" s="42"/>
      <c r="H296" s="42"/>
      <c r="I296" s="42"/>
      <c r="J296" s="53">
        <f t="shared" si="546"/>
        <v>0</v>
      </c>
      <c r="K296" s="52">
        <f>IF(ISBLANK($B296),0,VLOOKUP($B296,Listen!$A$2:$C$44,2,FALSE))</f>
        <v>0</v>
      </c>
      <c r="L296" s="52">
        <f>IF(ISBLANK($B296),0,VLOOKUP($B296,Listen!$A$2:$C$44,3,FALSE))</f>
        <v>0</v>
      </c>
      <c r="M296" s="45">
        <f t="shared" si="547"/>
        <v>0</v>
      </c>
      <c r="N296" s="45">
        <f t="shared" si="582"/>
        <v>0</v>
      </c>
      <c r="O296" s="45">
        <f t="shared" si="583"/>
        <v>0</v>
      </c>
      <c r="P296" s="45">
        <f t="shared" ref="P296" si="620">O296</f>
        <v>0</v>
      </c>
      <c r="Q296" s="45">
        <f t="shared" si="616"/>
        <v>0</v>
      </c>
      <c r="R296" s="45">
        <f t="shared" si="549"/>
        <v>0</v>
      </c>
      <c r="S296" s="45">
        <f t="shared" si="550"/>
        <v>0</v>
      </c>
      <c r="T296" s="51">
        <f t="shared" si="551"/>
        <v>0</v>
      </c>
      <c r="U296" s="51">
        <f>IFERROR(IF(C296=A_Stammdaten!$B$9,$J296-$V296,HLOOKUP(A_Stammdaten!$B$9-1,$W$5:$AC$305,ROW(C296)-4,FALSE)-$V296),"")</f>
        <v>0</v>
      </c>
      <c r="V296" s="51">
        <f>HLOOKUP(A_Stammdaten!$B$9,$W$5:$AC$305,ROW(C296)-4,FALSE)</f>
        <v>0</v>
      </c>
      <c r="W296" s="51">
        <f t="shared" si="552"/>
        <v>0</v>
      </c>
      <c r="X296" s="51">
        <f t="shared" ref="X296:AC296" si="621">IFERROR(IF(OR($C296=0,$J296=0,N296-(X$5-$C296)=0),0,IF($C296&lt;X$5,W296-W296/(N296-(X$5-$C296)),IF($C296=X$5,$J296-$J296/N296,0))),"")</f>
        <v>0</v>
      </c>
      <c r="Y296" s="51">
        <f t="shared" si="621"/>
        <v>0</v>
      </c>
      <c r="Z296" s="51">
        <f t="shared" si="621"/>
        <v>0</v>
      </c>
      <c r="AA296" s="51">
        <f t="shared" si="621"/>
        <v>0</v>
      </c>
      <c r="AB296" s="51">
        <f t="shared" si="621"/>
        <v>0</v>
      </c>
      <c r="AC296" s="51">
        <f t="shared" si="621"/>
        <v>0</v>
      </c>
    </row>
    <row r="297" spans="1:29" x14ac:dyDescent="0.25">
      <c r="A297" s="50"/>
      <c r="B297" s="40"/>
      <c r="C297" s="108"/>
      <c r="D297" s="42"/>
      <c r="E297" s="42"/>
      <c r="F297" s="42"/>
      <c r="G297" s="42"/>
      <c r="H297" s="42"/>
      <c r="I297" s="42"/>
      <c r="J297" s="53">
        <f t="shared" si="546"/>
        <v>0</v>
      </c>
      <c r="K297" s="52">
        <f>IF(ISBLANK($B297),0,VLOOKUP($B297,Listen!$A$2:$C$44,2,FALSE))</f>
        <v>0</v>
      </c>
      <c r="L297" s="52">
        <f>IF(ISBLANK($B297),0,VLOOKUP($B297,Listen!$A$2:$C$44,3,FALSE))</f>
        <v>0</v>
      </c>
      <c r="M297" s="45">
        <f t="shared" si="547"/>
        <v>0</v>
      </c>
      <c r="N297" s="45">
        <f t="shared" si="582"/>
        <v>0</v>
      </c>
      <c r="O297" s="45">
        <f t="shared" si="583"/>
        <v>0</v>
      </c>
      <c r="P297" s="45">
        <f t="shared" ref="P297" si="622">O297</f>
        <v>0</v>
      </c>
      <c r="Q297" s="45">
        <f t="shared" si="616"/>
        <v>0</v>
      </c>
      <c r="R297" s="45">
        <f t="shared" si="549"/>
        <v>0</v>
      </c>
      <c r="S297" s="45">
        <f t="shared" si="550"/>
        <v>0</v>
      </c>
      <c r="T297" s="51">
        <f t="shared" si="551"/>
        <v>0</v>
      </c>
      <c r="U297" s="51">
        <f>IFERROR(IF(C297=A_Stammdaten!$B$9,$J297-$V297,HLOOKUP(A_Stammdaten!$B$9-1,$W$5:$AC$305,ROW(C297)-4,FALSE)-$V297),"")</f>
        <v>0</v>
      </c>
      <c r="V297" s="51">
        <f>HLOOKUP(A_Stammdaten!$B$9,$W$5:$AC$305,ROW(C297)-4,FALSE)</f>
        <v>0</v>
      </c>
      <c r="W297" s="51">
        <f t="shared" si="552"/>
        <v>0</v>
      </c>
      <c r="X297" s="51">
        <f t="shared" ref="X297:AC297" si="623">IFERROR(IF(OR($C297=0,$J297=0,N297-(X$5-$C297)=0),0,IF($C297&lt;X$5,W297-W297/(N297-(X$5-$C297)),IF($C297=X$5,$J297-$J297/N297,0))),"")</f>
        <v>0</v>
      </c>
      <c r="Y297" s="51">
        <f t="shared" si="623"/>
        <v>0</v>
      </c>
      <c r="Z297" s="51">
        <f t="shared" si="623"/>
        <v>0</v>
      </c>
      <c r="AA297" s="51">
        <f t="shared" si="623"/>
        <v>0</v>
      </c>
      <c r="AB297" s="51">
        <f t="shared" si="623"/>
        <v>0</v>
      </c>
      <c r="AC297" s="51">
        <f t="shared" si="623"/>
        <v>0</v>
      </c>
    </row>
    <row r="298" spans="1:29" x14ac:dyDescent="0.25">
      <c r="A298" s="50"/>
      <c r="B298" s="40"/>
      <c r="C298" s="108"/>
      <c r="D298" s="42"/>
      <c r="E298" s="42"/>
      <c r="F298" s="42"/>
      <c r="G298" s="42"/>
      <c r="H298" s="42"/>
      <c r="I298" s="42"/>
      <c r="J298" s="53">
        <f t="shared" si="546"/>
        <v>0</v>
      </c>
      <c r="K298" s="52">
        <f>IF(ISBLANK($B298),0,VLOOKUP($B298,Listen!$A$2:$C$44,2,FALSE))</f>
        <v>0</v>
      </c>
      <c r="L298" s="52">
        <f>IF(ISBLANK($B298),0,VLOOKUP($B298,Listen!$A$2:$C$44,3,FALSE))</f>
        <v>0</v>
      </c>
      <c r="M298" s="45">
        <f t="shared" si="547"/>
        <v>0</v>
      </c>
      <c r="N298" s="45">
        <f t="shared" si="582"/>
        <v>0</v>
      </c>
      <c r="O298" s="45">
        <f t="shared" si="583"/>
        <v>0</v>
      </c>
      <c r="P298" s="45">
        <f t="shared" ref="P298" si="624">O298</f>
        <v>0</v>
      </c>
      <c r="Q298" s="45">
        <f t="shared" si="616"/>
        <v>0</v>
      </c>
      <c r="R298" s="45">
        <f t="shared" si="549"/>
        <v>0</v>
      </c>
      <c r="S298" s="45">
        <f t="shared" si="550"/>
        <v>0</v>
      </c>
      <c r="T298" s="51">
        <f t="shared" si="551"/>
        <v>0</v>
      </c>
      <c r="U298" s="51">
        <f>IFERROR(IF(C298=A_Stammdaten!$B$9,$J298-$V298,HLOOKUP(A_Stammdaten!$B$9-1,$W$5:$AC$305,ROW(C298)-4,FALSE)-$V298),"")</f>
        <v>0</v>
      </c>
      <c r="V298" s="51">
        <f>HLOOKUP(A_Stammdaten!$B$9,$W$5:$AC$305,ROW(C298)-4,FALSE)</f>
        <v>0</v>
      </c>
      <c r="W298" s="51">
        <f t="shared" si="552"/>
        <v>0</v>
      </c>
      <c r="X298" s="51">
        <f t="shared" ref="X298:AC298" si="625">IFERROR(IF(OR($C298=0,$J298=0,N298-(X$5-$C298)=0),0,IF($C298&lt;X$5,W298-W298/(N298-(X$5-$C298)),IF($C298=X$5,$J298-$J298/N298,0))),"")</f>
        <v>0</v>
      </c>
      <c r="Y298" s="51">
        <f t="shared" si="625"/>
        <v>0</v>
      </c>
      <c r="Z298" s="51">
        <f t="shared" si="625"/>
        <v>0</v>
      </c>
      <c r="AA298" s="51">
        <f t="shared" si="625"/>
        <v>0</v>
      </c>
      <c r="AB298" s="51">
        <f t="shared" si="625"/>
        <v>0</v>
      </c>
      <c r="AC298" s="51">
        <f t="shared" si="625"/>
        <v>0</v>
      </c>
    </row>
    <row r="299" spans="1:29" x14ac:dyDescent="0.25">
      <c r="A299" s="50"/>
      <c r="B299" s="40"/>
      <c r="C299" s="108"/>
      <c r="D299" s="42"/>
      <c r="E299" s="42"/>
      <c r="F299" s="42"/>
      <c r="G299" s="42"/>
      <c r="H299" s="42"/>
      <c r="I299" s="42"/>
      <c r="J299" s="53">
        <f t="shared" si="546"/>
        <v>0</v>
      </c>
      <c r="K299" s="52">
        <f>IF(ISBLANK($B299),0,VLOOKUP($B299,Listen!$A$2:$C$44,2,FALSE))</f>
        <v>0</v>
      </c>
      <c r="L299" s="52">
        <f>IF(ISBLANK($B299),0,VLOOKUP($B299,Listen!$A$2:$C$44,3,FALSE))</f>
        <v>0</v>
      </c>
      <c r="M299" s="45">
        <f t="shared" si="547"/>
        <v>0</v>
      </c>
      <c r="N299" s="45">
        <f t="shared" si="582"/>
        <v>0</v>
      </c>
      <c r="O299" s="45">
        <f t="shared" si="583"/>
        <v>0</v>
      </c>
      <c r="P299" s="45">
        <f t="shared" ref="P299" si="626">O299</f>
        <v>0</v>
      </c>
      <c r="Q299" s="45">
        <f t="shared" si="616"/>
        <v>0</v>
      </c>
      <c r="R299" s="45">
        <f t="shared" si="549"/>
        <v>0</v>
      </c>
      <c r="S299" s="45">
        <f t="shared" si="550"/>
        <v>0</v>
      </c>
      <c r="T299" s="51">
        <f t="shared" si="551"/>
        <v>0</v>
      </c>
      <c r="U299" s="51">
        <f>IFERROR(IF(C299=A_Stammdaten!$B$9,$J299-$V299,HLOOKUP(A_Stammdaten!$B$9-1,$W$5:$AC$305,ROW(C299)-4,FALSE)-$V299),"")</f>
        <v>0</v>
      </c>
      <c r="V299" s="51">
        <f>HLOOKUP(A_Stammdaten!$B$9,$W$5:$AC$305,ROW(C299)-4,FALSE)</f>
        <v>0</v>
      </c>
      <c r="W299" s="51">
        <f t="shared" si="552"/>
        <v>0</v>
      </c>
      <c r="X299" s="51">
        <f t="shared" ref="X299:AC299" si="627">IFERROR(IF(OR($C299=0,$J299=0,N299-(X$5-$C299)=0),0,IF($C299&lt;X$5,W299-W299/(N299-(X$5-$C299)),IF($C299=X$5,$J299-$J299/N299,0))),"")</f>
        <v>0</v>
      </c>
      <c r="Y299" s="51">
        <f t="shared" si="627"/>
        <v>0</v>
      </c>
      <c r="Z299" s="51">
        <f t="shared" si="627"/>
        <v>0</v>
      </c>
      <c r="AA299" s="51">
        <f t="shared" si="627"/>
        <v>0</v>
      </c>
      <c r="AB299" s="51">
        <f t="shared" si="627"/>
        <v>0</v>
      </c>
      <c r="AC299" s="51">
        <f t="shared" si="627"/>
        <v>0</v>
      </c>
    </row>
    <row r="300" spans="1:29" x14ac:dyDescent="0.25">
      <c r="A300" s="50"/>
      <c r="B300" s="40"/>
      <c r="C300" s="108"/>
      <c r="D300" s="42"/>
      <c r="E300" s="42"/>
      <c r="F300" s="42"/>
      <c r="G300" s="42"/>
      <c r="H300" s="42"/>
      <c r="I300" s="42"/>
      <c r="J300" s="53">
        <f t="shared" si="546"/>
        <v>0</v>
      </c>
      <c r="K300" s="52">
        <f>IF(ISBLANK($B300),0,VLOOKUP($B300,Listen!$A$2:$C$44,2,FALSE))</f>
        <v>0</v>
      </c>
      <c r="L300" s="52">
        <f>IF(ISBLANK($B300),0,VLOOKUP($B300,Listen!$A$2:$C$44,3,FALSE))</f>
        <v>0</v>
      </c>
      <c r="M300" s="45">
        <f t="shared" si="547"/>
        <v>0</v>
      </c>
      <c r="N300" s="45">
        <f t="shared" si="582"/>
        <v>0</v>
      </c>
      <c r="O300" s="45">
        <f t="shared" si="583"/>
        <v>0</v>
      </c>
      <c r="P300" s="45">
        <f t="shared" ref="P300" si="628">O300</f>
        <v>0</v>
      </c>
      <c r="Q300" s="45">
        <f t="shared" si="616"/>
        <v>0</v>
      </c>
      <c r="R300" s="45">
        <f t="shared" si="549"/>
        <v>0</v>
      </c>
      <c r="S300" s="45">
        <f t="shared" si="550"/>
        <v>0</v>
      </c>
      <c r="T300" s="51">
        <f t="shared" si="551"/>
        <v>0</v>
      </c>
      <c r="U300" s="51">
        <f>IFERROR(IF(C300=A_Stammdaten!$B$9,$J300-$V300,HLOOKUP(A_Stammdaten!$B$9-1,$W$5:$AC$305,ROW(C300)-4,FALSE)-$V300),"")</f>
        <v>0</v>
      </c>
      <c r="V300" s="51">
        <f>HLOOKUP(A_Stammdaten!$B$9,$W$5:$AC$305,ROW(C300)-4,FALSE)</f>
        <v>0</v>
      </c>
      <c r="W300" s="51">
        <f t="shared" si="552"/>
        <v>0</v>
      </c>
      <c r="X300" s="51">
        <f t="shared" ref="X300:AC300" si="629">IFERROR(IF(OR($C300=0,$J300=0,N300-(X$5-$C300)=0),0,IF($C300&lt;X$5,W300-W300/(N300-(X$5-$C300)),IF($C300=X$5,$J300-$J300/N300,0))),"")</f>
        <v>0</v>
      </c>
      <c r="Y300" s="51">
        <f t="shared" si="629"/>
        <v>0</v>
      </c>
      <c r="Z300" s="51">
        <f t="shared" si="629"/>
        <v>0</v>
      </c>
      <c r="AA300" s="51">
        <f t="shared" si="629"/>
        <v>0</v>
      </c>
      <c r="AB300" s="51">
        <f t="shared" si="629"/>
        <v>0</v>
      </c>
      <c r="AC300" s="51">
        <f t="shared" si="629"/>
        <v>0</v>
      </c>
    </row>
    <row r="301" spans="1:29" x14ac:dyDescent="0.25">
      <c r="A301" s="50"/>
      <c r="B301" s="40"/>
      <c r="C301" s="108"/>
      <c r="D301" s="42"/>
      <c r="E301" s="42"/>
      <c r="F301" s="42"/>
      <c r="G301" s="42"/>
      <c r="H301" s="42"/>
      <c r="I301" s="42"/>
      <c r="J301" s="53">
        <f t="shared" si="546"/>
        <v>0</v>
      </c>
      <c r="K301" s="52">
        <f>IF(ISBLANK($B301),0,VLOOKUP($B301,Listen!$A$2:$C$44,2,FALSE))</f>
        <v>0</v>
      </c>
      <c r="L301" s="52">
        <f>IF(ISBLANK($B301),0,VLOOKUP($B301,Listen!$A$2:$C$44,3,FALSE))</f>
        <v>0</v>
      </c>
      <c r="M301" s="45">
        <f t="shared" si="547"/>
        <v>0</v>
      </c>
      <c r="N301" s="45">
        <f t="shared" si="582"/>
        <v>0</v>
      </c>
      <c r="O301" s="45">
        <f t="shared" si="583"/>
        <v>0</v>
      </c>
      <c r="P301" s="45">
        <f t="shared" ref="P301" si="630">O301</f>
        <v>0</v>
      </c>
      <c r="Q301" s="45">
        <f t="shared" si="616"/>
        <v>0</v>
      </c>
      <c r="R301" s="45">
        <f t="shared" si="549"/>
        <v>0</v>
      </c>
      <c r="S301" s="45">
        <f t="shared" si="550"/>
        <v>0</v>
      </c>
      <c r="T301" s="51">
        <f t="shared" si="551"/>
        <v>0</v>
      </c>
      <c r="U301" s="51">
        <f>IFERROR(IF(C301=A_Stammdaten!$B$9,$J301-$V301,HLOOKUP(A_Stammdaten!$B$9-1,$W$5:$AC$305,ROW(C301)-4,FALSE)-$V301),"")</f>
        <v>0</v>
      </c>
      <c r="V301" s="51">
        <f>HLOOKUP(A_Stammdaten!$B$9,$W$5:$AC$305,ROW(C301)-4,FALSE)</f>
        <v>0</v>
      </c>
      <c r="W301" s="51">
        <f t="shared" si="552"/>
        <v>0</v>
      </c>
      <c r="X301" s="51">
        <f t="shared" ref="X301:AC301" si="631">IFERROR(IF(OR($C301=0,$J301=0,N301-(X$5-$C301)=0),0,IF($C301&lt;X$5,W301-W301/(N301-(X$5-$C301)),IF($C301=X$5,$J301-$J301/N301,0))),"")</f>
        <v>0</v>
      </c>
      <c r="Y301" s="51">
        <f t="shared" si="631"/>
        <v>0</v>
      </c>
      <c r="Z301" s="51">
        <f t="shared" si="631"/>
        <v>0</v>
      </c>
      <c r="AA301" s="51">
        <f t="shared" si="631"/>
        <v>0</v>
      </c>
      <c r="AB301" s="51">
        <f t="shared" si="631"/>
        <v>0</v>
      </c>
      <c r="AC301" s="51">
        <f t="shared" si="631"/>
        <v>0</v>
      </c>
    </row>
    <row r="302" spans="1:29" x14ac:dyDescent="0.25">
      <c r="A302" s="50"/>
      <c r="B302" s="40"/>
      <c r="C302" s="108"/>
      <c r="D302" s="42"/>
      <c r="E302" s="42"/>
      <c r="F302" s="42"/>
      <c r="G302" s="42"/>
      <c r="H302" s="42"/>
      <c r="I302" s="42"/>
      <c r="J302" s="53">
        <f t="shared" si="546"/>
        <v>0</v>
      </c>
      <c r="K302" s="52">
        <f>IF(ISBLANK($B302),0,VLOOKUP($B302,Listen!$A$2:$C$44,2,FALSE))</f>
        <v>0</v>
      </c>
      <c r="L302" s="52">
        <f>IF(ISBLANK($B302),0,VLOOKUP($B302,Listen!$A$2:$C$44,3,FALSE))</f>
        <v>0</v>
      </c>
      <c r="M302" s="45">
        <f t="shared" si="547"/>
        <v>0</v>
      </c>
      <c r="N302" s="45">
        <f t="shared" si="582"/>
        <v>0</v>
      </c>
      <c r="O302" s="45">
        <f t="shared" si="583"/>
        <v>0</v>
      </c>
      <c r="P302" s="45">
        <f t="shared" ref="P302" si="632">O302</f>
        <v>0</v>
      </c>
      <c r="Q302" s="45">
        <f t="shared" si="616"/>
        <v>0</v>
      </c>
      <c r="R302" s="45">
        <f t="shared" si="549"/>
        <v>0</v>
      </c>
      <c r="S302" s="45">
        <f t="shared" si="550"/>
        <v>0</v>
      </c>
      <c r="T302" s="51">
        <f t="shared" si="551"/>
        <v>0</v>
      </c>
      <c r="U302" s="51">
        <f>IFERROR(IF(C302=A_Stammdaten!$B$9,$J302-$V302,HLOOKUP(A_Stammdaten!$B$9-1,$W$5:$AC$305,ROW(C302)-4,FALSE)-$V302),"")</f>
        <v>0</v>
      </c>
      <c r="V302" s="51">
        <f>HLOOKUP(A_Stammdaten!$B$9,$W$5:$AC$305,ROW(C302)-4,FALSE)</f>
        <v>0</v>
      </c>
      <c r="W302" s="51">
        <f t="shared" si="552"/>
        <v>0</v>
      </c>
      <c r="X302" s="51">
        <f t="shared" ref="X302:AC302" si="633">IFERROR(IF(OR($C302=0,$J302=0,N302-(X$5-$C302)=0),0,IF($C302&lt;X$5,W302-W302/(N302-(X$5-$C302)),IF($C302=X$5,$J302-$J302/N302,0))),"")</f>
        <v>0</v>
      </c>
      <c r="Y302" s="51">
        <f t="shared" si="633"/>
        <v>0</v>
      </c>
      <c r="Z302" s="51">
        <f t="shared" si="633"/>
        <v>0</v>
      </c>
      <c r="AA302" s="51">
        <f t="shared" si="633"/>
        <v>0</v>
      </c>
      <c r="AB302" s="51">
        <f t="shared" si="633"/>
        <v>0</v>
      </c>
      <c r="AC302" s="51">
        <f t="shared" si="633"/>
        <v>0</v>
      </c>
    </row>
    <row r="303" spans="1:29" x14ac:dyDescent="0.25">
      <c r="A303" s="50"/>
      <c r="B303" s="40"/>
      <c r="C303" s="108"/>
      <c r="D303" s="42"/>
      <c r="E303" s="42"/>
      <c r="F303" s="42"/>
      <c r="G303" s="42"/>
      <c r="H303" s="42"/>
      <c r="I303" s="42"/>
      <c r="J303" s="53">
        <f t="shared" si="546"/>
        <v>0</v>
      </c>
      <c r="K303" s="52">
        <f>IF(ISBLANK($B303),0,VLOOKUP($B303,Listen!$A$2:$C$44,2,FALSE))</f>
        <v>0</v>
      </c>
      <c r="L303" s="52">
        <f>IF(ISBLANK($B303),0,VLOOKUP($B303,Listen!$A$2:$C$44,3,FALSE))</f>
        <v>0</v>
      </c>
      <c r="M303" s="45">
        <f t="shared" si="547"/>
        <v>0</v>
      </c>
      <c r="N303" s="45">
        <f t="shared" si="582"/>
        <v>0</v>
      </c>
      <c r="O303" s="45">
        <f t="shared" si="583"/>
        <v>0</v>
      </c>
      <c r="P303" s="45">
        <f t="shared" ref="P303" si="634">O303</f>
        <v>0</v>
      </c>
      <c r="Q303" s="45">
        <f t="shared" si="616"/>
        <v>0</v>
      </c>
      <c r="R303" s="45">
        <f t="shared" si="549"/>
        <v>0</v>
      </c>
      <c r="S303" s="45">
        <f t="shared" si="550"/>
        <v>0</v>
      </c>
      <c r="T303" s="51">
        <f t="shared" si="551"/>
        <v>0</v>
      </c>
      <c r="U303" s="51">
        <f>IFERROR(IF(C303=A_Stammdaten!$B$9,$J303-$V303,HLOOKUP(A_Stammdaten!$B$9-1,$W$5:$AC$305,ROW(C303)-4,FALSE)-$V303),"")</f>
        <v>0</v>
      </c>
      <c r="V303" s="51">
        <f>HLOOKUP(A_Stammdaten!$B$9,$W$5:$AC$305,ROW(C303)-4,FALSE)</f>
        <v>0</v>
      </c>
      <c r="W303" s="51">
        <f t="shared" si="552"/>
        <v>0</v>
      </c>
      <c r="X303" s="51">
        <f t="shared" ref="X303:AC303" si="635">IFERROR(IF(OR($C303=0,$J303=0,N303-(X$5-$C303)=0),0,IF($C303&lt;X$5,W303-W303/(N303-(X$5-$C303)),IF($C303=X$5,$J303-$J303/N303,0))),"")</f>
        <v>0</v>
      </c>
      <c r="Y303" s="51">
        <f t="shared" si="635"/>
        <v>0</v>
      </c>
      <c r="Z303" s="51">
        <f t="shared" si="635"/>
        <v>0</v>
      </c>
      <c r="AA303" s="51">
        <f t="shared" si="635"/>
        <v>0</v>
      </c>
      <c r="AB303" s="51">
        <f t="shared" si="635"/>
        <v>0</v>
      </c>
      <c r="AC303" s="51">
        <f t="shared" si="635"/>
        <v>0</v>
      </c>
    </row>
    <row r="304" spans="1:29" x14ac:dyDescent="0.25">
      <c r="A304" s="50"/>
      <c r="B304" s="40"/>
      <c r="C304" s="108"/>
      <c r="D304" s="42"/>
      <c r="E304" s="42"/>
      <c r="F304" s="42"/>
      <c r="G304" s="42"/>
      <c r="H304" s="42"/>
      <c r="I304" s="42"/>
      <c r="J304" s="53">
        <f t="shared" si="546"/>
        <v>0</v>
      </c>
      <c r="K304" s="52">
        <f>IF(ISBLANK($B304),0,VLOOKUP($B304,Listen!$A$2:$C$44,2,FALSE))</f>
        <v>0</v>
      </c>
      <c r="L304" s="52">
        <f>IF(ISBLANK($B304),0,VLOOKUP($B304,Listen!$A$2:$C$44,3,FALSE))</f>
        <v>0</v>
      </c>
      <c r="M304" s="45">
        <f t="shared" si="547"/>
        <v>0</v>
      </c>
      <c r="N304" s="45">
        <f t="shared" si="582"/>
        <v>0</v>
      </c>
      <c r="O304" s="45">
        <f t="shared" si="583"/>
        <v>0</v>
      </c>
      <c r="P304" s="45">
        <f t="shared" ref="P304" si="636">O304</f>
        <v>0</v>
      </c>
      <c r="Q304" s="45">
        <f t="shared" si="616"/>
        <v>0</v>
      </c>
      <c r="R304" s="45">
        <f t="shared" si="549"/>
        <v>0</v>
      </c>
      <c r="S304" s="45">
        <f t="shared" si="550"/>
        <v>0</v>
      </c>
      <c r="T304" s="51">
        <f t="shared" si="551"/>
        <v>0</v>
      </c>
      <c r="U304" s="51">
        <f>IFERROR(IF(C304=A_Stammdaten!$B$9,$J304-$V304,HLOOKUP(A_Stammdaten!$B$9-1,$W$5:$AC$305,ROW(C304)-4,FALSE)-$V304),"")</f>
        <v>0</v>
      </c>
      <c r="V304" s="51">
        <f>HLOOKUP(A_Stammdaten!$B$9,$W$5:$AC$305,ROW(C304)-4,FALSE)</f>
        <v>0</v>
      </c>
      <c r="W304" s="51">
        <f t="shared" si="552"/>
        <v>0</v>
      </c>
      <c r="X304" s="51">
        <f t="shared" ref="X304:AC304" si="637">IFERROR(IF(OR($C304=0,$J304=0,N304-(X$5-$C304)=0),0,IF($C304&lt;X$5,W304-W304/(N304-(X$5-$C304)),IF($C304=X$5,$J304-$J304/N304,0))),"")</f>
        <v>0</v>
      </c>
      <c r="Y304" s="51">
        <f t="shared" si="637"/>
        <v>0</v>
      </c>
      <c r="Z304" s="51">
        <f t="shared" si="637"/>
        <v>0</v>
      </c>
      <c r="AA304" s="51">
        <f t="shared" si="637"/>
        <v>0</v>
      </c>
      <c r="AB304" s="51">
        <f t="shared" si="637"/>
        <v>0</v>
      </c>
      <c r="AC304" s="51">
        <f t="shared" si="637"/>
        <v>0</v>
      </c>
    </row>
    <row r="305" spans="1:29" x14ac:dyDescent="0.25">
      <c r="A305" s="50"/>
      <c r="B305" s="40"/>
      <c r="C305" s="108"/>
      <c r="D305" s="42"/>
      <c r="E305" s="42"/>
      <c r="F305" s="42"/>
      <c r="G305" s="42"/>
      <c r="H305" s="42"/>
      <c r="I305" s="42"/>
      <c r="J305" s="53">
        <f t="shared" si="546"/>
        <v>0</v>
      </c>
      <c r="K305" s="52">
        <f>IF(ISBLANK($B305),0,VLOOKUP($B305,Listen!$A$2:$C$44,2,FALSE))</f>
        <v>0</v>
      </c>
      <c r="L305" s="52">
        <f>IF(ISBLANK($B305),0,VLOOKUP($B305,Listen!$A$2:$C$44,3,FALSE))</f>
        <v>0</v>
      </c>
      <c r="M305" s="45">
        <f t="shared" si="547"/>
        <v>0</v>
      </c>
      <c r="N305" s="45">
        <f t="shared" si="582"/>
        <v>0</v>
      </c>
      <c r="O305" s="45">
        <f t="shared" si="583"/>
        <v>0</v>
      </c>
      <c r="P305" s="45">
        <f t="shared" ref="P305" si="638">O305</f>
        <v>0</v>
      </c>
      <c r="Q305" s="45">
        <f t="shared" si="616"/>
        <v>0</v>
      </c>
      <c r="R305" s="45">
        <f t="shared" si="549"/>
        <v>0</v>
      </c>
      <c r="S305" s="45">
        <f t="shared" si="550"/>
        <v>0</v>
      </c>
      <c r="T305" s="51">
        <f t="shared" si="551"/>
        <v>0</v>
      </c>
      <c r="U305" s="51">
        <f>IFERROR(IF(C305=A_Stammdaten!$B$9,$J305-$V305,HLOOKUP(A_Stammdaten!$B$9-1,$W$5:$AC$305,ROW(C305)-4,FALSE)-$V305),"")</f>
        <v>0</v>
      </c>
      <c r="V305" s="51">
        <f>HLOOKUP(A_Stammdaten!$B$9,$W$5:$AC$305,ROW(C305)-4,FALSE)</f>
        <v>0</v>
      </c>
      <c r="W305" s="51">
        <f t="shared" si="552"/>
        <v>0</v>
      </c>
      <c r="X305" s="51">
        <f t="shared" ref="X305:AC305" si="639">IFERROR(IF(OR($C305=0,$J305=0,N305-(X$5-$C305)=0),0,IF($C305&lt;X$5,W305-W305/(N305-(X$5-$C305)),IF($C305=X$5,$J305-$J305/N305,0))),"")</f>
        <v>0</v>
      </c>
      <c r="Y305" s="51">
        <f t="shared" si="639"/>
        <v>0</v>
      </c>
      <c r="Z305" s="51">
        <f t="shared" si="639"/>
        <v>0</v>
      </c>
      <c r="AA305" s="51">
        <f t="shared" si="639"/>
        <v>0</v>
      </c>
      <c r="AB305" s="51">
        <f t="shared" si="639"/>
        <v>0</v>
      </c>
      <c r="AC305" s="51">
        <f t="shared" si="639"/>
        <v>0</v>
      </c>
    </row>
  </sheetData>
  <autoFilter ref="A5:AC5" xr:uid="{00000000-0009-0000-0000-000003000000}"/>
  <conditionalFormatting sqref="C6:C305">
    <cfRule type="cellIs" dxfId="5" priority="1" operator="equal">
      <formula>0</formula>
    </cfRule>
    <cfRule type="cellIs" dxfId="4" priority="2" operator="lessThan">
      <formula>2017</formula>
    </cfRule>
  </conditionalFormatting>
  <dataValidations count="1">
    <dataValidation type="whole" errorStyle="warning" allowBlank="1" showErrorMessage="1" errorTitle="Nutzungsdauer" error="Die angegebene Nutzungsdauer liegt außerhalb der betriebsgewöhnlichen Nutzungsdauern gemäß Anlage zur GasNEV._x000a_Wollen Sie trotzdem fortfahren?" sqref="M6:S305" xr:uid="{00000000-0002-0000-0300-000000000000}">
      <formula1>$K6</formula1>
      <formula2>$L6</formula2>
    </dataValidation>
  </dataValidations>
  <pageMargins left="0.70866141732283472" right="0.70866141732283472" top="0.74803149606299213" bottom="0.74803149606299213" header="0.31496062992125984" footer="0.31496062992125984"/>
  <pageSetup paperSize="9" scale="35" fitToHeight="0" orientation="landscape" r:id="rId1"/>
  <headerFooter>
    <oddFooter>&amp;C&amp;P</oddFooter>
  </headerFooter>
  <rowBreaks count="7" manualBreakCount="7">
    <brk id="41" max="16383" man="1"/>
    <brk id="81" max="16383" man="1"/>
    <brk id="121" max="16383" man="1"/>
    <brk id="161" max="16383" man="1"/>
    <brk id="201" max="16383" man="1"/>
    <brk id="241" max="16383" man="1"/>
    <brk id="281" max="16383" man="1"/>
  </rowBreaks>
  <ignoredErrors>
    <ignoredError sqref="P6:P305 Q6:Q305 N6:O6 N7:O305 M7:M305 R6:S305"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Listen!$A$2:$A$38</xm:f>
          </x14:formula1>
          <xm:sqref>B6:B305</xm:sqref>
        </x14:dataValidation>
        <x14:dataValidation type="list" showInputMessage="1" showErrorMessage="1" xr:uid="{00000000-0002-0000-0300-000003000000}">
          <x14:formula1>
            <xm:f>A_Stammdaten!$A$14:$A$16</xm:f>
          </x14:formula1>
          <xm:sqref>A6:A305</xm:sqref>
        </x14:dataValidation>
        <x14:dataValidation type="list" errorStyle="warning" allowBlank="1" xr:uid="{05D17FE4-EBB0-4090-9FBF-A11102985DC9}">
          <x14:formula1>
            <xm:f>Listen!$H$2:$H$7</xm:f>
          </x14:formula1>
          <xm:sqref>C6:C305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D2">
    <tabColor rgb="FFFFFFCC"/>
    <pageSetUpPr fitToPage="1"/>
  </sheetPr>
  <dimension ref="A1:P40"/>
  <sheetViews>
    <sheetView showGridLines="0" showZeros="0" zoomScale="80" zoomScaleNormal="80" zoomScaleSheetLayoutView="100" workbookViewId="0">
      <pane ySplit="5" topLeftCell="A6" activePane="bottomLeft" state="frozen"/>
      <selection pane="bottomLeft" activeCell="L14" sqref="L14"/>
    </sheetView>
  </sheetViews>
  <sheetFormatPr baseColWidth="10" defaultRowHeight="15" x14ac:dyDescent="0.25"/>
  <cols>
    <col min="1" max="1" width="11.42578125" style="1"/>
    <col min="2" max="2" width="11.85546875" style="110" customWidth="1"/>
    <col min="3" max="3" width="27.42578125" style="1" bestFit="1" customWidth="1"/>
    <col min="4" max="6" width="17.85546875" style="1" customWidth="1"/>
    <col min="7" max="7" width="20" style="1" customWidth="1"/>
    <col min="8" max="16" width="14.7109375" style="1" customWidth="1"/>
    <col min="17" max="16384" width="11.42578125" style="1"/>
  </cols>
  <sheetData>
    <row r="1" spans="1:16" ht="24.95" customHeight="1" x14ac:dyDescent="0.25">
      <c r="A1" s="5" t="s">
        <v>149</v>
      </c>
      <c r="D1" s="2"/>
      <c r="E1" s="2"/>
      <c r="F1" s="2"/>
      <c r="G1" s="2"/>
    </row>
    <row r="2" spans="1:16" ht="24.95" customHeight="1" x14ac:dyDescent="0.25">
      <c r="A2" s="5"/>
      <c r="D2" s="2"/>
      <c r="E2" s="2"/>
      <c r="F2" s="2"/>
      <c r="G2" s="2"/>
    </row>
    <row r="3" spans="1:16" ht="20.100000000000001" customHeight="1" x14ac:dyDescent="0.25">
      <c r="A3" s="60">
        <f>COLUMN()</f>
        <v>1</v>
      </c>
      <c r="B3" s="60">
        <f>COLUMN()</f>
        <v>2</v>
      </c>
      <c r="C3" s="60">
        <f>COLUMN()</f>
        <v>3</v>
      </c>
      <c r="D3" s="60">
        <f>COLUMN()</f>
        <v>4</v>
      </c>
      <c r="E3" s="60">
        <f>COLUMN()</f>
        <v>5</v>
      </c>
      <c r="F3" s="60">
        <f>COLUMN()</f>
        <v>6</v>
      </c>
      <c r="G3" s="60">
        <f>COLUMN()</f>
        <v>7</v>
      </c>
      <c r="H3" s="60">
        <f>COLUMN()</f>
        <v>8</v>
      </c>
      <c r="I3" s="60">
        <f>COLUMN()</f>
        <v>9</v>
      </c>
      <c r="J3" s="60">
        <f>COLUMN()</f>
        <v>10</v>
      </c>
      <c r="K3" s="60">
        <f>COLUMN()</f>
        <v>11</v>
      </c>
      <c r="L3" s="60">
        <f>COLUMN()</f>
        <v>12</v>
      </c>
      <c r="M3" s="60">
        <f>COLUMN()</f>
        <v>13</v>
      </c>
      <c r="N3" s="60">
        <f>COLUMN()</f>
        <v>14</v>
      </c>
      <c r="O3" s="60">
        <f>COLUMN()</f>
        <v>15</v>
      </c>
      <c r="P3" s="60">
        <f>COLUMN()</f>
        <v>16</v>
      </c>
    </row>
    <row r="4" spans="1:16" s="4" customFormat="1" ht="39.950000000000003" customHeight="1" x14ac:dyDescent="0.3">
      <c r="A4" s="27"/>
      <c r="B4" s="111"/>
      <c r="C4" s="28" t="s">
        <v>170</v>
      </c>
      <c r="D4" s="28"/>
      <c r="E4" s="28"/>
      <c r="F4" s="28"/>
      <c r="G4" s="28"/>
      <c r="H4" s="167" t="s">
        <v>37</v>
      </c>
      <c r="I4" s="168"/>
      <c r="J4" s="29" t="s">
        <v>35</v>
      </c>
      <c r="K4" s="25"/>
      <c r="L4" s="25"/>
      <c r="M4" s="25"/>
      <c r="N4" s="25"/>
      <c r="O4" s="25"/>
      <c r="P4" s="26"/>
    </row>
    <row r="5" spans="1:16" ht="41.25" customHeight="1" x14ac:dyDescent="0.25">
      <c r="A5" s="30" t="s">
        <v>49</v>
      </c>
      <c r="B5" s="36" t="s">
        <v>24</v>
      </c>
      <c r="C5" s="36" t="s">
        <v>82</v>
      </c>
      <c r="D5" s="32" t="s">
        <v>150</v>
      </c>
      <c r="E5" s="32" t="s">
        <v>10</v>
      </c>
      <c r="F5" s="32" t="s">
        <v>4</v>
      </c>
      <c r="G5" s="32" t="str">
        <f>"(Erwarteter) Stand zum 31.12."&amp;A_Stammdaten!B9</f>
        <v>(Erwarteter) Stand zum 31.12.2027</v>
      </c>
      <c r="H5" s="35" t="str">
        <f>"Restwert zum 01.01."&amp;A_Stammdaten!B9</f>
        <v>Restwert zum 01.01.2027</v>
      </c>
      <c r="I5" s="35" t="str">
        <f>"Restwert zum 31.12."&amp;A_Stammdaten!B9</f>
        <v>Restwert zum 31.12.2027</v>
      </c>
      <c r="J5" s="35">
        <v>2022</v>
      </c>
      <c r="K5" s="35">
        <v>2023</v>
      </c>
      <c r="L5" s="35">
        <v>2024</v>
      </c>
      <c r="M5" s="35">
        <v>2025</v>
      </c>
      <c r="N5" s="35">
        <v>2026</v>
      </c>
      <c r="O5" s="35">
        <v>2027</v>
      </c>
      <c r="P5" s="35">
        <v>2028</v>
      </c>
    </row>
    <row r="6" spans="1:16" x14ac:dyDescent="0.25">
      <c r="A6" s="43"/>
      <c r="B6" s="112"/>
      <c r="C6" s="41"/>
      <c r="D6" s="42"/>
      <c r="E6" s="42"/>
      <c r="F6" s="42"/>
      <c r="G6" s="54">
        <f>IF(B6&gt;A_Stammdaten!$B$9,0,SUM(D6,E6)-F6)</f>
        <v>0</v>
      </c>
      <c r="H6" s="51">
        <f>HLOOKUP(A_Stammdaten!$B$9,$J$5:$P$40,ROW(B6)-4,FALSE)+IF(OR(B6=0,A_Stammdaten!$B$9&lt;B6),0,G6*1/20)</f>
        <v>0</v>
      </c>
      <c r="I6" s="51">
        <f>HLOOKUP(A_Stammdaten!$B$9,$J$5:$P$40,ROW(B6)-4,FALSE)</f>
        <v>0</v>
      </c>
      <c r="J6" s="51">
        <f t="shared" ref="J6:P15" si="0">IF(OR($G6=0,J$5&lt;$B6,$B6=0,20-(J$5-$B6)=0),0,$G6*(19-(J$5-$B6))/20)</f>
        <v>0</v>
      </c>
      <c r="K6" s="51">
        <f t="shared" si="0"/>
        <v>0</v>
      </c>
      <c r="L6" s="51">
        <f t="shared" si="0"/>
        <v>0</v>
      </c>
      <c r="M6" s="51">
        <f t="shared" si="0"/>
        <v>0</v>
      </c>
      <c r="N6" s="51">
        <f t="shared" si="0"/>
        <v>0</v>
      </c>
      <c r="O6" s="51">
        <f t="shared" si="0"/>
        <v>0</v>
      </c>
      <c r="P6" s="51">
        <f t="shared" si="0"/>
        <v>0</v>
      </c>
    </row>
    <row r="7" spans="1:16" ht="15" customHeight="1" x14ac:dyDescent="0.25">
      <c r="A7" s="43"/>
      <c r="B7" s="112"/>
      <c r="C7" s="41"/>
      <c r="D7" s="42"/>
      <c r="E7" s="42"/>
      <c r="F7" s="42"/>
      <c r="G7" s="54">
        <f>IF(B7&gt;A_Stammdaten!$B$9,0,SUM(D7,E7)-F7)</f>
        <v>0</v>
      </c>
      <c r="H7" s="51">
        <f>HLOOKUP(A_Stammdaten!$B$9,$J$5:$P$40,ROW(B7)-4,FALSE)+IF(OR(B7=0,A_Stammdaten!$B$9&lt;B7),0,G7*1/20)</f>
        <v>0</v>
      </c>
      <c r="I7" s="51">
        <f>HLOOKUP(A_Stammdaten!$B$9,$J$5:$P$40,ROW(B7)-4,FALSE)</f>
        <v>0</v>
      </c>
      <c r="J7" s="51">
        <f t="shared" si="0"/>
        <v>0</v>
      </c>
      <c r="K7" s="51">
        <f t="shared" si="0"/>
        <v>0</v>
      </c>
      <c r="L7" s="51">
        <f t="shared" si="0"/>
        <v>0</v>
      </c>
      <c r="M7" s="51">
        <f t="shared" si="0"/>
        <v>0</v>
      </c>
      <c r="N7" s="51">
        <f t="shared" si="0"/>
        <v>0</v>
      </c>
      <c r="O7" s="51">
        <f t="shared" si="0"/>
        <v>0</v>
      </c>
      <c r="P7" s="51">
        <f t="shared" si="0"/>
        <v>0</v>
      </c>
    </row>
    <row r="8" spans="1:16" ht="15" customHeight="1" x14ac:dyDescent="0.25">
      <c r="A8" s="43"/>
      <c r="B8" s="112"/>
      <c r="C8" s="41"/>
      <c r="D8" s="42"/>
      <c r="E8" s="42"/>
      <c r="F8" s="42"/>
      <c r="G8" s="54">
        <f>IF(B8&gt;A_Stammdaten!$B$9,0,SUM(D8,E8)-F8)</f>
        <v>0</v>
      </c>
      <c r="H8" s="51">
        <f>HLOOKUP(A_Stammdaten!$B$9,$J$5:$P$40,ROW(B8)-4,FALSE)+IF(OR(B8=0,A_Stammdaten!$B$9&lt;B8),0,G8*1/20)</f>
        <v>0</v>
      </c>
      <c r="I8" s="51">
        <f>HLOOKUP(A_Stammdaten!$B$9,$J$5:$P$40,ROW(B8)-4,FALSE)</f>
        <v>0</v>
      </c>
      <c r="J8" s="51">
        <f t="shared" si="0"/>
        <v>0</v>
      </c>
      <c r="K8" s="51">
        <f t="shared" si="0"/>
        <v>0</v>
      </c>
      <c r="L8" s="51">
        <f t="shared" si="0"/>
        <v>0</v>
      </c>
      <c r="M8" s="51">
        <f t="shared" si="0"/>
        <v>0</v>
      </c>
      <c r="N8" s="51">
        <f t="shared" si="0"/>
        <v>0</v>
      </c>
      <c r="O8" s="51">
        <f t="shared" si="0"/>
        <v>0</v>
      </c>
      <c r="P8" s="51">
        <f t="shared" si="0"/>
        <v>0</v>
      </c>
    </row>
    <row r="9" spans="1:16" ht="15" customHeight="1" x14ac:dyDescent="0.25">
      <c r="A9" s="43"/>
      <c r="B9" s="112"/>
      <c r="C9" s="41"/>
      <c r="D9" s="42"/>
      <c r="E9" s="42"/>
      <c r="F9" s="42"/>
      <c r="G9" s="54">
        <f>IF(B9&gt;A_Stammdaten!$B$9,0,SUM(D9,E9)-F9)</f>
        <v>0</v>
      </c>
      <c r="H9" s="51">
        <f>HLOOKUP(A_Stammdaten!$B$9,$J$5:$P$40,ROW(B9)-4,FALSE)+IF(OR(B9=0,A_Stammdaten!$B$9&lt;B9),0,G9*1/20)</f>
        <v>0</v>
      </c>
      <c r="I9" s="51">
        <f>HLOOKUP(A_Stammdaten!$B$9,$J$5:$P$40,ROW(B9)-4,FALSE)</f>
        <v>0</v>
      </c>
      <c r="J9" s="51">
        <f t="shared" si="0"/>
        <v>0</v>
      </c>
      <c r="K9" s="51">
        <f t="shared" si="0"/>
        <v>0</v>
      </c>
      <c r="L9" s="51">
        <f t="shared" si="0"/>
        <v>0</v>
      </c>
      <c r="M9" s="51">
        <f t="shared" si="0"/>
        <v>0</v>
      </c>
      <c r="N9" s="51">
        <f t="shared" si="0"/>
        <v>0</v>
      </c>
      <c r="O9" s="51">
        <f t="shared" si="0"/>
        <v>0</v>
      </c>
      <c r="P9" s="51">
        <f t="shared" si="0"/>
        <v>0</v>
      </c>
    </row>
    <row r="10" spans="1:16" ht="15" customHeight="1" x14ac:dyDescent="0.25">
      <c r="A10" s="43"/>
      <c r="B10" s="112"/>
      <c r="C10" s="41"/>
      <c r="D10" s="42"/>
      <c r="E10" s="42"/>
      <c r="F10" s="42"/>
      <c r="G10" s="54">
        <f>IF(B10&gt;A_Stammdaten!$B$9,0,SUM(D10,E10)-F10)</f>
        <v>0</v>
      </c>
      <c r="H10" s="51">
        <f>HLOOKUP(A_Stammdaten!$B$9,$J$5:$P$40,ROW(B10)-4,FALSE)+IF(OR(B10=0,A_Stammdaten!$B$9&lt;B10),0,G10*1/20)</f>
        <v>0</v>
      </c>
      <c r="I10" s="51">
        <f>HLOOKUP(A_Stammdaten!$B$9,$J$5:$P$40,ROW(B10)-4,FALSE)</f>
        <v>0</v>
      </c>
      <c r="J10" s="51">
        <f t="shared" si="0"/>
        <v>0</v>
      </c>
      <c r="K10" s="51">
        <f t="shared" si="0"/>
        <v>0</v>
      </c>
      <c r="L10" s="51">
        <f t="shared" si="0"/>
        <v>0</v>
      </c>
      <c r="M10" s="51">
        <f t="shared" si="0"/>
        <v>0</v>
      </c>
      <c r="N10" s="51">
        <f t="shared" si="0"/>
        <v>0</v>
      </c>
      <c r="O10" s="51">
        <f t="shared" si="0"/>
        <v>0</v>
      </c>
      <c r="P10" s="51">
        <f t="shared" si="0"/>
        <v>0</v>
      </c>
    </row>
    <row r="11" spans="1:16" ht="15" customHeight="1" x14ac:dyDescent="0.25">
      <c r="A11" s="43"/>
      <c r="B11" s="112"/>
      <c r="C11" s="41"/>
      <c r="D11" s="42"/>
      <c r="E11" s="42"/>
      <c r="F11" s="42"/>
      <c r="G11" s="54">
        <f>IF(B11&gt;A_Stammdaten!$B$9,0,SUM(D11,E11)-F11)</f>
        <v>0</v>
      </c>
      <c r="H11" s="51">
        <f>HLOOKUP(A_Stammdaten!$B$9,$J$5:$P$40,ROW(B11)-4,FALSE)+IF(OR(B11=0,A_Stammdaten!$B$9&lt;B11),0,G11*1/20)</f>
        <v>0</v>
      </c>
      <c r="I11" s="51">
        <f>HLOOKUP(A_Stammdaten!$B$9,$J$5:$P$40,ROW(B11)-4,FALSE)</f>
        <v>0</v>
      </c>
      <c r="J11" s="51">
        <f t="shared" si="0"/>
        <v>0</v>
      </c>
      <c r="K11" s="51">
        <f t="shared" si="0"/>
        <v>0</v>
      </c>
      <c r="L11" s="51">
        <f t="shared" si="0"/>
        <v>0</v>
      </c>
      <c r="M11" s="51">
        <f t="shared" si="0"/>
        <v>0</v>
      </c>
      <c r="N11" s="51">
        <f t="shared" si="0"/>
        <v>0</v>
      </c>
      <c r="O11" s="51">
        <f t="shared" si="0"/>
        <v>0</v>
      </c>
      <c r="P11" s="51">
        <f t="shared" si="0"/>
        <v>0</v>
      </c>
    </row>
    <row r="12" spans="1:16" ht="15" customHeight="1" x14ac:dyDescent="0.25">
      <c r="A12" s="43"/>
      <c r="B12" s="112"/>
      <c r="C12" s="41"/>
      <c r="D12" s="42"/>
      <c r="E12" s="42"/>
      <c r="F12" s="42"/>
      <c r="G12" s="54">
        <f>IF(B12&gt;A_Stammdaten!$B$9,0,SUM(D12,E12)-F12)</f>
        <v>0</v>
      </c>
      <c r="H12" s="51">
        <f>HLOOKUP(A_Stammdaten!$B$9,$J$5:$P$40,ROW(B12)-4,FALSE)+IF(OR(B12=0,A_Stammdaten!$B$9&lt;B12),0,G12*1/20)</f>
        <v>0</v>
      </c>
      <c r="I12" s="51">
        <f>HLOOKUP(A_Stammdaten!$B$9,$J$5:$P$40,ROW(B12)-4,FALSE)</f>
        <v>0</v>
      </c>
      <c r="J12" s="51">
        <f t="shared" si="0"/>
        <v>0</v>
      </c>
      <c r="K12" s="51">
        <f t="shared" si="0"/>
        <v>0</v>
      </c>
      <c r="L12" s="51">
        <f t="shared" si="0"/>
        <v>0</v>
      </c>
      <c r="M12" s="51">
        <f t="shared" si="0"/>
        <v>0</v>
      </c>
      <c r="N12" s="51">
        <f t="shared" si="0"/>
        <v>0</v>
      </c>
      <c r="O12" s="51">
        <f t="shared" si="0"/>
        <v>0</v>
      </c>
      <c r="P12" s="51">
        <f t="shared" si="0"/>
        <v>0</v>
      </c>
    </row>
    <row r="13" spans="1:16" s="3" customFormat="1" ht="15" customHeight="1" x14ac:dyDescent="0.25">
      <c r="A13" s="43"/>
      <c r="B13" s="112"/>
      <c r="C13" s="41"/>
      <c r="D13" s="42"/>
      <c r="E13" s="42"/>
      <c r="F13" s="42"/>
      <c r="G13" s="54">
        <f>IF(B13&gt;A_Stammdaten!$B$9,0,SUM(D13,E13)-F13)</f>
        <v>0</v>
      </c>
      <c r="H13" s="51">
        <f>HLOOKUP(A_Stammdaten!$B$9,$J$5:$P$40,ROW(B13)-4,FALSE)+IF(OR(B13=0,A_Stammdaten!$B$9&lt;B13),0,G13*1/20)</f>
        <v>0</v>
      </c>
      <c r="I13" s="51">
        <f>HLOOKUP(A_Stammdaten!$B$9,$J$5:$P$40,ROW(B13)-4,FALSE)</f>
        <v>0</v>
      </c>
      <c r="J13" s="51">
        <f t="shared" si="0"/>
        <v>0</v>
      </c>
      <c r="K13" s="51">
        <f t="shared" si="0"/>
        <v>0</v>
      </c>
      <c r="L13" s="51">
        <f t="shared" si="0"/>
        <v>0</v>
      </c>
      <c r="M13" s="51">
        <f t="shared" si="0"/>
        <v>0</v>
      </c>
      <c r="N13" s="51">
        <f t="shared" si="0"/>
        <v>0</v>
      </c>
      <c r="O13" s="51">
        <f t="shared" si="0"/>
        <v>0</v>
      </c>
      <c r="P13" s="51">
        <f t="shared" si="0"/>
        <v>0</v>
      </c>
    </row>
    <row r="14" spans="1:16" x14ac:dyDescent="0.25">
      <c r="A14" s="43"/>
      <c r="B14" s="112"/>
      <c r="C14" s="41"/>
      <c r="D14" s="42"/>
      <c r="E14" s="42"/>
      <c r="F14" s="42"/>
      <c r="G14" s="54">
        <f>IF(B14&gt;A_Stammdaten!$B$9,0,SUM(D14,E14)-F14)</f>
        <v>0</v>
      </c>
      <c r="H14" s="51">
        <f>HLOOKUP(A_Stammdaten!$B$9,$J$5:$P$40,ROW(B14)-4,FALSE)+IF(OR(B14=0,A_Stammdaten!$B$9&lt;B14),0,G14*1/20)</f>
        <v>0</v>
      </c>
      <c r="I14" s="51">
        <f>HLOOKUP(A_Stammdaten!$B$9,$J$5:$P$40,ROW(B14)-4,FALSE)</f>
        <v>0</v>
      </c>
      <c r="J14" s="51">
        <f t="shared" si="0"/>
        <v>0</v>
      </c>
      <c r="K14" s="51">
        <f t="shared" si="0"/>
        <v>0</v>
      </c>
      <c r="L14" s="51">
        <f t="shared" si="0"/>
        <v>0</v>
      </c>
      <c r="M14" s="51">
        <f t="shared" si="0"/>
        <v>0</v>
      </c>
      <c r="N14" s="51">
        <f t="shared" si="0"/>
        <v>0</v>
      </c>
      <c r="O14" s="51">
        <f t="shared" si="0"/>
        <v>0</v>
      </c>
      <c r="P14" s="51">
        <f t="shared" si="0"/>
        <v>0</v>
      </c>
    </row>
    <row r="15" spans="1:16" x14ac:dyDescent="0.25">
      <c r="A15" s="43"/>
      <c r="B15" s="112"/>
      <c r="C15" s="41"/>
      <c r="D15" s="42"/>
      <c r="E15" s="42"/>
      <c r="F15" s="42"/>
      <c r="G15" s="54">
        <f>IF(B15&gt;A_Stammdaten!$B$9,0,SUM(D15,E15)-F15)</f>
        <v>0</v>
      </c>
      <c r="H15" s="51">
        <f>HLOOKUP(A_Stammdaten!$B$9,$J$5:$P$40,ROW(B15)-4,FALSE)+IF(OR(B15=0,A_Stammdaten!$B$9&lt;B15),0,G15*1/20)</f>
        <v>0</v>
      </c>
      <c r="I15" s="51">
        <f>HLOOKUP(A_Stammdaten!$B$9,$J$5:$P$40,ROW(B15)-4,FALSE)</f>
        <v>0</v>
      </c>
      <c r="J15" s="51">
        <f t="shared" si="0"/>
        <v>0</v>
      </c>
      <c r="K15" s="51">
        <f t="shared" si="0"/>
        <v>0</v>
      </c>
      <c r="L15" s="51">
        <f t="shared" si="0"/>
        <v>0</v>
      </c>
      <c r="M15" s="51">
        <f t="shared" si="0"/>
        <v>0</v>
      </c>
      <c r="N15" s="51">
        <f t="shared" si="0"/>
        <v>0</v>
      </c>
      <c r="O15" s="51">
        <f t="shared" si="0"/>
        <v>0</v>
      </c>
      <c r="P15" s="51">
        <f t="shared" si="0"/>
        <v>0</v>
      </c>
    </row>
    <row r="16" spans="1:16" x14ac:dyDescent="0.25">
      <c r="A16" s="43"/>
      <c r="B16" s="112"/>
      <c r="C16" s="41"/>
      <c r="D16" s="42"/>
      <c r="E16" s="42"/>
      <c r="F16" s="42"/>
      <c r="G16" s="54">
        <f>IF(B16&gt;A_Stammdaten!$B$9,0,SUM(D16,E16)-F16)</f>
        <v>0</v>
      </c>
      <c r="H16" s="51">
        <f>HLOOKUP(A_Stammdaten!$B$9,$J$5:$P$40,ROW(B16)-4,FALSE)+IF(OR(B16=0,A_Stammdaten!$B$9&lt;B16),0,G16*1/20)</f>
        <v>0</v>
      </c>
      <c r="I16" s="51">
        <f>HLOOKUP(A_Stammdaten!$B$9,$J$5:$P$40,ROW(B16)-4,FALSE)</f>
        <v>0</v>
      </c>
      <c r="J16" s="51">
        <f t="shared" ref="J16:P25" si="1">IF(OR($G16=0,J$5&lt;$B16,$B16=0,20-(J$5-$B16)=0),0,$G16*(19-(J$5-$B16))/20)</f>
        <v>0</v>
      </c>
      <c r="K16" s="51">
        <f t="shared" si="1"/>
        <v>0</v>
      </c>
      <c r="L16" s="51">
        <f t="shared" si="1"/>
        <v>0</v>
      </c>
      <c r="M16" s="51">
        <f t="shared" si="1"/>
        <v>0</v>
      </c>
      <c r="N16" s="51">
        <f t="shared" si="1"/>
        <v>0</v>
      </c>
      <c r="O16" s="51">
        <f t="shared" si="1"/>
        <v>0</v>
      </c>
      <c r="P16" s="51">
        <f t="shared" si="1"/>
        <v>0</v>
      </c>
    </row>
    <row r="17" spans="1:16" x14ac:dyDescent="0.25">
      <c r="A17" s="43"/>
      <c r="B17" s="112"/>
      <c r="C17" s="41"/>
      <c r="D17" s="42"/>
      <c r="E17" s="42"/>
      <c r="F17" s="42"/>
      <c r="G17" s="54">
        <f>IF(B17&gt;A_Stammdaten!$B$9,0,SUM(D17,E17)-F17)</f>
        <v>0</v>
      </c>
      <c r="H17" s="51">
        <f>HLOOKUP(A_Stammdaten!$B$9,$J$5:$P$40,ROW(B17)-4,FALSE)+IF(OR(B17=0,A_Stammdaten!$B$9&lt;B17),0,G17*1/20)</f>
        <v>0</v>
      </c>
      <c r="I17" s="51">
        <f>HLOOKUP(A_Stammdaten!$B$9,$J$5:$P$40,ROW(B17)-4,FALSE)</f>
        <v>0</v>
      </c>
      <c r="J17" s="51">
        <f t="shared" si="1"/>
        <v>0</v>
      </c>
      <c r="K17" s="51">
        <f t="shared" si="1"/>
        <v>0</v>
      </c>
      <c r="L17" s="51">
        <f t="shared" si="1"/>
        <v>0</v>
      </c>
      <c r="M17" s="51">
        <f t="shared" si="1"/>
        <v>0</v>
      </c>
      <c r="N17" s="51">
        <f t="shared" si="1"/>
        <v>0</v>
      </c>
      <c r="O17" s="51">
        <f t="shared" si="1"/>
        <v>0</v>
      </c>
      <c r="P17" s="51">
        <f t="shared" si="1"/>
        <v>0</v>
      </c>
    </row>
    <row r="18" spans="1:16" x14ac:dyDescent="0.25">
      <c r="A18" s="43"/>
      <c r="B18" s="112"/>
      <c r="C18" s="41"/>
      <c r="D18" s="42"/>
      <c r="E18" s="42"/>
      <c r="F18" s="42"/>
      <c r="G18" s="54">
        <f>IF(B18&gt;A_Stammdaten!$B$9,0,SUM(D18,E18)-F18)</f>
        <v>0</v>
      </c>
      <c r="H18" s="51">
        <f>HLOOKUP(A_Stammdaten!$B$9,$J$5:$P$40,ROW(B18)-4,FALSE)+IF(OR(B18=0,A_Stammdaten!$B$9&lt;B18),0,G18*1/20)</f>
        <v>0</v>
      </c>
      <c r="I18" s="51">
        <f>HLOOKUP(A_Stammdaten!$B$9,$J$5:$P$40,ROW(B18)-4,FALSE)</f>
        <v>0</v>
      </c>
      <c r="J18" s="51">
        <f t="shared" si="1"/>
        <v>0</v>
      </c>
      <c r="K18" s="51">
        <f t="shared" si="1"/>
        <v>0</v>
      </c>
      <c r="L18" s="51">
        <f t="shared" si="1"/>
        <v>0</v>
      </c>
      <c r="M18" s="51">
        <f t="shared" si="1"/>
        <v>0</v>
      </c>
      <c r="N18" s="51">
        <f t="shared" si="1"/>
        <v>0</v>
      </c>
      <c r="O18" s="51">
        <f t="shared" si="1"/>
        <v>0</v>
      </c>
      <c r="P18" s="51">
        <f t="shared" si="1"/>
        <v>0</v>
      </c>
    </row>
    <row r="19" spans="1:16" x14ac:dyDescent="0.25">
      <c r="A19" s="40"/>
      <c r="B19" s="112"/>
      <c r="C19" s="41"/>
      <c r="D19" s="42"/>
      <c r="E19" s="42"/>
      <c r="F19" s="42"/>
      <c r="G19" s="54">
        <f>IF(B19&gt;A_Stammdaten!$B$9,0,SUM(D19,E19)-F19)</f>
        <v>0</v>
      </c>
      <c r="H19" s="51">
        <f>HLOOKUP(A_Stammdaten!$B$9,$J$5:$P$40,ROW(B19)-4,FALSE)+IF(OR(B19=0,A_Stammdaten!$B$9&lt;B19),0,G19*1/20)</f>
        <v>0</v>
      </c>
      <c r="I19" s="51">
        <f>HLOOKUP(A_Stammdaten!$B$9,$J$5:$P$40,ROW(B19)-4,FALSE)</f>
        <v>0</v>
      </c>
      <c r="J19" s="51">
        <f t="shared" si="1"/>
        <v>0</v>
      </c>
      <c r="K19" s="51">
        <f t="shared" si="1"/>
        <v>0</v>
      </c>
      <c r="L19" s="51">
        <f t="shared" si="1"/>
        <v>0</v>
      </c>
      <c r="M19" s="51">
        <f t="shared" si="1"/>
        <v>0</v>
      </c>
      <c r="N19" s="51">
        <f t="shared" si="1"/>
        <v>0</v>
      </c>
      <c r="O19" s="51">
        <f t="shared" si="1"/>
        <v>0</v>
      </c>
      <c r="P19" s="51">
        <f t="shared" si="1"/>
        <v>0</v>
      </c>
    </row>
    <row r="20" spans="1:16" x14ac:dyDescent="0.25">
      <c r="A20" s="40"/>
      <c r="B20" s="112"/>
      <c r="C20" s="41"/>
      <c r="D20" s="42"/>
      <c r="E20" s="42"/>
      <c r="F20" s="42"/>
      <c r="G20" s="54">
        <f>IF(B20&gt;A_Stammdaten!$B$9,0,SUM(D20,E20)-F20)</f>
        <v>0</v>
      </c>
      <c r="H20" s="51">
        <f>HLOOKUP(A_Stammdaten!$B$9,$J$5:$P$40,ROW(B20)-4,FALSE)+IF(OR(B20=0,A_Stammdaten!$B$9&lt;B20),0,G20*1/20)</f>
        <v>0</v>
      </c>
      <c r="I20" s="51">
        <f>HLOOKUP(A_Stammdaten!$B$9,$J$5:$P$40,ROW(B20)-4,FALSE)</f>
        <v>0</v>
      </c>
      <c r="J20" s="51">
        <f t="shared" si="1"/>
        <v>0</v>
      </c>
      <c r="K20" s="51">
        <f t="shared" si="1"/>
        <v>0</v>
      </c>
      <c r="L20" s="51">
        <f t="shared" si="1"/>
        <v>0</v>
      </c>
      <c r="M20" s="51">
        <f t="shared" si="1"/>
        <v>0</v>
      </c>
      <c r="N20" s="51">
        <f t="shared" si="1"/>
        <v>0</v>
      </c>
      <c r="O20" s="51">
        <f t="shared" si="1"/>
        <v>0</v>
      </c>
      <c r="P20" s="51">
        <f t="shared" si="1"/>
        <v>0</v>
      </c>
    </row>
    <row r="21" spans="1:16" x14ac:dyDescent="0.25">
      <c r="A21" s="40"/>
      <c r="B21" s="112"/>
      <c r="C21" s="41"/>
      <c r="D21" s="42"/>
      <c r="E21" s="42"/>
      <c r="F21" s="42"/>
      <c r="G21" s="54">
        <f>IF(B21&gt;A_Stammdaten!$B$9,0,SUM(D21,E21)-F21)</f>
        <v>0</v>
      </c>
      <c r="H21" s="51">
        <f>HLOOKUP(A_Stammdaten!$B$9,$J$5:$P$40,ROW(B21)-4,FALSE)+IF(OR(B21=0,A_Stammdaten!$B$9&lt;B21),0,G21*1/20)</f>
        <v>0</v>
      </c>
      <c r="I21" s="51">
        <f>HLOOKUP(A_Stammdaten!$B$9,$J$5:$P$40,ROW(B21)-4,FALSE)</f>
        <v>0</v>
      </c>
      <c r="J21" s="51">
        <f t="shared" si="1"/>
        <v>0</v>
      </c>
      <c r="K21" s="51">
        <f t="shared" si="1"/>
        <v>0</v>
      </c>
      <c r="L21" s="51">
        <f t="shared" si="1"/>
        <v>0</v>
      </c>
      <c r="M21" s="51">
        <f t="shared" si="1"/>
        <v>0</v>
      </c>
      <c r="N21" s="51">
        <f t="shared" si="1"/>
        <v>0</v>
      </c>
      <c r="O21" s="51">
        <f t="shared" si="1"/>
        <v>0</v>
      </c>
      <c r="P21" s="51">
        <f t="shared" si="1"/>
        <v>0</v>
      </c>
    </row>
    <row r="22" spans="1:16" x14ac:dyDescent="0.25">
      <c r="A22" s="40"/>
      <c r="B22" s="112"/>
      <c r="C22" s="41"/>
      <c r="D22" s="42"/>
      <c r="E22" s="42"/>
      <c r="F22" s="42"/>
      <c r="G22" s="54">
        <f>IF(B22&gt;A_Stammdaten!$B$9,0,SUM(D22,E22)-F22)</f>
        <v>0</v>
      </c>
      <c r="H22" s="51">
        <f>HLOOKUP(A_Stammdaten!$B$9,$J$5:$P$40,ROW(B22)-4,FALSE)+IF(OR(B22=0,A_Stammdaten!$B$9&lt;B22),0,G22*1/20)</f>
        <v>0</v>
      </c>
      <c r="I22" s="51">
        <f>HLOOKUP(A_Stammdaten!$B$9,$J$5:$P$40,ROW(B22)-4,FALSE)</f>
        <v>0</v>
      </c>
      <c r="J22" s="51">
        <f t="shared" si="1"/>
        <v>0</v>
      </c>
      <c r="K22" s="51">
        <f t="shared" si="1"/>
        <v>0</v>
      </c>
      <c r="L22" s="51">
        <f t="shared" si="1"/>
        <v>0</v>
      </c>
      <c r="M22" s="51">
        <f t="shared" si="1"/>
        <v>0</v>
      </c>
      <c r="N22" s="51">
        <f t="shared" si="1"/>
        <v>0</v>
      </c>
      <c r="O22" s="51">
        <f t="shared" si="1"/>
        <v>0</v>
      </c>
      <c r="P22" s="51">
        <f t="shared" si="1"/>
        <v>0</v>
      </c>
    </row>
    <row r="23" spans="1:16" x14ac:dyDescent="0.25">
      <c r="A23" s="40"/>
      <c r="B23" s="112"/>
      <c r="C23" s="41"/>
      <c r="D23" s="42"/>
      <c r="E23" s="42"/>
      <c r="F23" s="42"/>
      <c r="G23" s="54">
        <f>IF(B23&gt;A_Stammdaten!$B$9,0,SUM(D23,E23)-F23)</f>
        <v>0</v>
      </c>
      <c r="H23" s="51">
        <f>HLOOKUP(A_Stammdaten!$B$9,$J$5:$P$40,ROW(B23)-4,FALSE)+IF(OR(B23=0,A_Stammdaten!$B$9&lt;B23),0,G23*1/20)</f>
        <v>0</v>
      </c>
      <c r="I23" s="51">
        <f>HLOOKUP(A_Stammdaten!$B$9,$J$5:$P$40,ROW(B23)-4,FALSE)</f>
        <v>0</v>
      </c>
      <c r="J23" s="51">
        <f t="shared" si="1"/>
        <v>0</v>
      </c>
      <c r="K23" s="51">
        <f t="shared" si="1"/>
        <v>0</v>
      </c>
      <c r="L23" s="51">
        <f t="shared" si="1"/>
        <v>0</v>
      </c>
      <c r="M23" s="51">
        <f t="shared" si="1"/>
        <v>0</v>
      </c>
      <c r="N23" s="51">
        <f t="shared" si="1"/>
        <v>0</v>
      </c>
      <c r="O23" s="51">
        <f t="shared" si="1"/>
        <v>0</v>
      </c>
      <c r="P23" s="51">
        <f t="shared" si="1"/>
        <v>0</v>
      </c>
    </row>
    <row r="24" spans="1:16" x14ac:dyDescent="0.25">
      <c r="A24" s="40"/>
      <c r="B24" s="112"/>
      <c r="C24" s="41"/>
      <c r="D24" s="42"/>
      <c r="E24" s="42"/>
      <c r="F24" s="42"/>
      <c r="G24" s="54">
        <f>IF(B24&gt;A_Stammdaten!$B$9,0,SUM(D24,E24)-F24)</f>
        <v>0</v>
      </c>
      <c r="H24" s="51">
        <f>HLOOKUP(A_Stammdaten!$B$9,$J$5:$P$40,ROW(B24)-4,FALSE)+IF(OR(B24=0,A_Stammdaten!$B$9&lt;B24),0,G24*1/20)</f>
        <v>0</v>
      </c>
      <c r="I24" s="51">
        <f>HLOOKUP(A_Stammdaten!$B$9,$J$5:$P$40,ROW(B24)-4,FALSE)</f>
        <v>0</v>
      </c>
      <c r="J24" s="51">
        <f t="shared" si="1"/>
        <v>0</v>
      </c>
      <c r="K24" s="51">
        <f t="shared" si="1"/>
        <v>0</v>
      </c>
      <c r="L24" s="51">
        <f t="shared" si="1"/>
        <v>0</v>
      </c>
      <c r="M24" s="51">
        <f t="shared" si="1"/>
        <v>0</v>
      </c>
      <c r="N24" s="51">
        <f t="shared" si="1"/>
        <v>0</v>
      </c>
      <c r="O24" s="51">
        <f t="shared" si="1"/>
        <v>0</v>
      </c>
      <c r="P24" s="51">
        <f t="shared" si="1"/>
        <v>0</v>
      </c>
    </row>
    <row r="25" spans="1:16" x14ac:dyDescent="0.25">
      <c r="A25" s="40"/>
      <c r="B25" s="112"/>
      <c r="C25" s="41"/>
      <c r="D25" s="42"/>
      <c r="E25" s="42"/>
      <c r="F25" s="42"/>
      <c r="G25" s="54">
        <f>IF(B25&gt;A_Stammdaten!$B$9,0,SUM(D25,E25)-F25)</f>
        <v>0</v>
      </c>
      <c r="H25" s="51">
        <f>HLOOKUP(A_Stammdaten!$B$9,$J$5:$P$40,ROW(B25)-4,FALSE)+IF(OR(B25=0,A_Stammdaten!$B$9&lt;B25),0,G25*1/20)</f>
        <v>0</v>
      </c>
      <c r="I25" s="51">
        <f>HLOOKUP(A_Stammdaten!$B$9,$J$5:$P$40,ROW(B25)-4,FALSE)</f>
        <v>0</v>
      </c>
      <c r="J25" s="51">
        <f t="shared" si="1"/>
        <v>0</v>
      </c>
      <c r="K25" s="51">
        <f t="shared" si="1"/>
        <v>0</v>
      </c>
      <c r="L25" s="51">
        <f t="shared" si="1"/>
        <v>0</v>
      </c>
      <c r="M25" s="51">
        <f t="shared" si="1"/>
        <v>0</v>
      </c>
      <c r="N25" s="51">
        <f t="shared" si="1"/>
        <v>0</v>
      </c>
      <c r="O25" s="51">
        <f t="shared" si="1"/>
        <v>0</v>
      </c>
      <c r="P25" s="51">
        <f t="shared" si="1"/>
        <v>0</v>
      </c>
    </row>
    <row r="26" spans="1:16" x14ac:dyDescent="0.25">
      <c r="A26" s="40"/>
      <c r="B26" s="112"/>
      <c r="C26" s="41"/>
      <c r="D26" s="42"/>
      <c r="E26" s="42"/>
      <c r="F26" s="42"/>
      <c r="G26" s="54">
        <f>IF(B26&gt;A_Stammdaten!$B$9,0,SUM(D26,E26)-F26)</f>
        <v>0</v>
      </c>
      <c r="H26" s="51">
        <f>HLOOKUP(A_Stammdaten!$B$9,$J$5:$P$40,ROW(B26)-4,FALSE)+IF(OR(B26=0,A_Stammdaten!$B$9&lt;B26),0,G26*1/20)</f>
        <v>0</v>
      </c>
      <c r="I26" s="51">
        <f>HLOOKUP(A_Stammdaten!$B$9,$J$5:$P$40,ROW(B26)-4,FALSE)</f>
        <v>0</v>
      </c>
      <c r="J26" s="51">
        <f t="shared" ref="J26:P35" si="2">IF(OR($G26=0,J$5&lt;$B26,$B26=0,20-(J$5-$B26)=0),0,$G26*(19-(J$5-$B26))/20)</f>
        <v>0</v>
      </c>
      <c r="K26" s="51">
        <f t="shared" si="2"/>
        <v>0</v>
      </c>
      <c r="L26" s="51">
        <f t="shared" si="2"/>
        <v>0</v>
      </c>
      <c r="M26" s="51">
        <f t="shared" si="2"/>
        <v>0</v>
      </c>
      <c r="N26" s="51">
        <f t="shared" si="2"/>
        <v>0</v>
      </c>
      <c r="O26" s="51">
        <f t="shared" si="2"/>
        <v>0</v>
      </c>
      <c r="P26" s="51">
        <f t="shared" si="2"/>
        <v>0</v>
      </c>
    </row>
    <row r="27" spans="1:16" x14ac:dyDescent="0.25">
      <c r="A27" s="40"/>
      <c r="B27" s="112"/>
      <c r="C27" s="41"/>
      <c r="D27" s="42"/>
      <c r="E27" s="42"/>
      <c r="F27" s="42"/>
      <c r="G27" s="54">
        <f>IF(B27&gt;A_Stammdaten!$B$9,0,SUM(D27,E27)-F27)</f>
        <v>0</v>
      </c>
      <c r="H27" s="51">
        <f>HLOOKUP(A_Stammdaten!$B$9,$J$5:$P$40,ROW(B27)-4,FALSE)+IF(OR(B27=0,A_Stammdaten!$B$9&lt;B27),0,G27*1/20)</f>
        <v>0</v>
      </c>
      <c r="I27" s="51">
        <f>HLOOKUP(A_Stammdaten!$B$9,$J$5:$P$40,ROW(B27)-4,FALSE)</f>
        <v>0</v>
      </c>
      <c r="J27" s="51">
        <f t="shared" si="2"/>
        <v>0</v>
      </c>
      <c r="K27" s="51">
        <f t="shared" si="2"/>
        <v>0</v>
      </c>
      <c r="L27" s="51">
        <f t="shared" si="2"/>
        <v>0</v>
      </c>
      <c r="M27" s="51">
        <f t="shared" si="2"/>
        <v>0</v>
      </c>
      <c r="N27" s="51">
        <f t="shared" si="2"/>
        <v>0</v>
      </c>
      <c r="O27" s="51">
        <f t="shared" si="2"/>
        <v>0</v>
      </c>
      <c r="P27" s="51">
        <f t="shared" si="2"/>
        <v>0</v>
      </c>
    </row>
    <row r="28" spans="1:16" x14ac:dyDescent="0.25">
      <c r="A28" s="40"/>
      <c r="B28" s="112"/>
      <c r="C28" s="41"/>
      <c r="D28" s="42"/>
      <c r="E28" s="42"/>
      <c r="F28" s="42"/>
      <c r="G28" s="54">
        <f>IF(B28&gt;A_Stammdaten!$B$9,0,SUM(D28,E28)-F28)</f>
        <v>0</v>
      </c>
      <c r="H28" s="51">
        <f>HLOOKUP(A_Stammdaten!$B$9,$J$5:$P$40,ROW(B28)-4,FALSE)+IF(OR(B28=0,A_Stammdaten!$B$9&lt;B28),0,G28*1/20)</f>
        <v>0</v>
      </c>
      <c r="I28" s="51">
        <f>HLOOKUP(A_Stammdaten!$B$9,$J$5:$P$40,ROW(B28)-4,FALSE)</f>
        <v>0</v>
      </c>
      <c r="J28" s="51">
        <f t="shared" si="2"/>
        <v>0</v>
      </c>
      <c r="K28" s="51">
        <f t="shared" si="2"/>
        <v>0</v>
      </c>
      <c r="L28" s="51">
        <f t="shared" si="2"/>
        <v>0</v>
      </c>
      <c r="M28" s="51">
        <f t="shared" si="2"/>
        <v>0</v>
      </c>
      <c r="N28" s="51">
        <f t="shared" si="2"/>
        <v>0</v>
      </c>
      <c r="O28" s="51">
        <f t="shared" si="2"/>
        <v>0</v>
      </c>
      <c r="P28" s="51">
        <f t="shared" si="2"/>
        <v>0</v>
      </c>
    </row>
    <row r="29" spans="1:16" x14ac:dyDescent="0.25">
      <c r="A29" s="40"/>
      <c r="B29" s="112"/>
      <c r="C29" s="41"/>
      <c r="D29" s="42"/>
      <c r="E29" s="42"/>
      <c r="F29" s="42"/>
      <c r="G29" s="54">
        <f>IF(B29&gt;A_Stammdaten!$B$9,0,SUM(D29,E29)-F29)</f>
        <v>0</v>
      </c>
      <c r="H29" s="51">
        <f>HLOOKUP(A_Stammdaten!$B$9,$J$5:$P$40,ROW(B29)-4,FALSE)+IF(OR(B29=0,A_Stammdaten!$B$9&lt;B29),0,G29*1/20)</f>
        <v>0</v>
      </c>
      <c r="I29" s="51">
        <f>HLOOKUP(A_Stammdaten!$B$9,$J$5:$P$40,ROW(B29)-4,FALSE)</f>
        <v>0</v>
      </c>
      <c r="J29" s="51">
        <f t="shared" si="2"/>
        <v>0</v>
      </c>
      <c r="K29" s="51">
        <f t="shared" si="2"/>
        <v>0</v>
      </c>
      <c r="L29" s="51">
        <f t="shared" si="2"/>
        <v>0</v>
      </c>
      <c r="M29" s="51">
        <f t="shared" si="2"/>
        <v>0</v>
      </c>
      <c r="N29" s="51">
        <f t="shared" si="2"/>
        <v>0</v>
      </c>
      <c r="O29" s="51">
        <f t="shared" si="2"/>
        <v>0</v>
      </c>
      <c r="P29" s="51">
        <f t="shared" si="2"/>
        <v>0</v>
      </c>
    </row>
    <row r="30" spans="1:16" x14ac:dyDescent="0.25">
      <c r="A30" s="40"/>
      <c r="B30" s="112"/>
      <c r="C30" s="41"/>
      <c r="D30" s="42"/>
      <c r="E30" s="42"/>
      <c r="F30" s="42"/>
      <c r="G30" s="54">
        <f>IF(B30&gt;A_Stammdaten!$B$9,0,SUM(D30,E30)-F30)</f>
        <v>0</v>
      </c>
      <c r="H30" s="51">
        <f>HLOOKUP(A_Stammdaten!$B$9,$J$5:$P$40,ROW(B30)-4,FALSE)+IF(OR(B30=0,A_Stammdaten!$B$9&lt;B30),0,G30*1/20)</f>
        <v>0</v>
      </c>
      <c r="I30" s="51">
        <f>HLOOKUP(A_Stammdaten!$B$9,$J$5:$P$40,ROW(B30)-4,FALSE)</f>
        <v>0</v>
      </c>
      <c r="J30" s="51">
        <f t="shared" si="2"/>
        <v>0</v>
      </c>
      <c r="K30" s="51">
        <f t="shared" si="2"/>
        <v>0</v>
      </c>
      <c r="L30" s="51">
        <f t="shared" si="2"/>
        <v>0</v>
      </c>
      <c r="M30" s="51">
        <f t="shared" si="2"/>
        <v>0</v>
      </c>
      <c r="N30" s="51">
        <f t="shared" si="2"/>
        <v>0</v>
      </c>
      <c r="O30" s="51">
        <f t="shared" si="2"/>
        <v>0</v>
      </c>
      <c r="P30" s="51">
        <f t="shared" si="2"/>
        <v>0</v>
      </c>
    </row>
    <row r="31" spans="1:16" x14ac:dyDescent="0.25">
      <c r="A31" s="40"/>
      <c r="B31" s="112"/>
      <c r="C31" s="41"/>
      <c r="D31" s="42"/>
      <c r="E31" s="42"/>
      <c r="F31" s="42"/>
      <c r="G31" s="54">
        <f>IF(B31&gt;A_Stammdaten!$B$9,0,SUM(D31,E31)-F31)</f>
        <v>0</v>
      </c>
      <c r="H31" s="51">
        <f>HLOOKUP(A_Stammdaten!$B$9,$J$5:$P$40,ROW(B31)-4,FALSE)+IF(OR(B31=0,A_Stammdaten!$B$9&lt;B31),0,G31*1/20)</f>
        <v>0</v>
      </c>
      <c r="I31" s="51">
        <f>HLOOKUP(A_Stammdaten!$B$9,$J$5:$P$40,ROW(B31)-4,FALSE)</f>
        <v>0</v>
      </c>
      <c r="J31" s="51">
        <f t="shared" si="2"/>
        <v>0</v>
      </c>
      <c r="K31" s="51">
        <f t="shared" si="2"/>
        <v>0</v>
      </c>
      <c r="L31" s="51">
        <f t="shared" si="2"/>
        <v>0</v>
      </c>
      <c r="M31" s="51">
        <f t="shared" si="2"/>
        <v>0</v>
      </c>
      <c r="N31" s="51">
        <f t="shared" si="2"/>
        <v>0</v>
      </c>
      <c r="O31" s="51">
        <f t="shared" si="2"/>
        <v>0</v>
      </c>
      <c r="P31" s="51">
        <f t="shared" si="2"/>
        <v>0</v>
      </c>
    </row>
    <row r="32" spans="1:16" x14ac:dyDescent="0.25">
      <c r="A32" s="40"/>
      <c r="B32" s="112"/>
      <c r="C32" s="41"/>
      <c r="D32" s="42"/>
      <c r="E32" s="42"/>
      <c r="F32" s="42"/>
      <c r="G32" s="54">
        <f>IF(B32&gt;A_Stammdaten!$B$9,0,SUM(D32,E32)-F32)</f>
        <v>0</v>
      </c>
      <c r="H32" s="51">
        <f>HLOOKUP(A_Stammdaten!$B$9,$J$5:$P$40,ROW(B32)-4,FALSE)+IF(OR(B32=0,A_Stammdaten!$B$9&lt;B32),0,G32*1/20)</f>
        <v>0</v>
      </c>
      <c r="I32" s="51">
        <f>HLOOKUP(A_Stammdaten!$B$9,$J$5:$P$40,ROW(B32)-4,FALSE)</f>
        <v>0</v>
      </c>
      <c r="J32" s="51">
        <f t="shared" si="2"/>
        <v>0</v>
      </c>
      <c r="K32" s="51">
        <f t="shared" si="2"/>
        <v>0</v>
      </c>
      <c r="L32" s="51">
        <f t="shared" si="2"/>
        <v>0</v>
      </c>
      <c r="M32" s="51">
        <f t="shared" si="2"/>
        <v>0</v>
      </c>
      <c r="N32" s="51">
        <f t="shared" si="2"/>
        <v>0</v>
      </c>
      <c r="O32" s="51">
        <f t="shared" si="2"/>
        <v>0</v>
      </c>
      <c r="P32" s="51">
        <f t="shared" si="2"/>
        <v>0</v>
      </c>
    </row>
    <row r="33" spans="1:16" x14ac:dyDescent="0.25">
      <c r="A33" s="40"/>
      <c r="B33" s="112"/>
      <c r="C33" s="41"/>
      <c r="D33" s="42"/>
      <c r="E33" s="42"/>
      <c r="F33" s="42"/>
      <c r="G33" s="54">
        <f>IF(B33&gt;A_Stammdaten!$B$9,0,SUM(D33,E33)-F33)</f>
        <v>0</v>
      </c>
      <c r="H33" s="51">
        <f>HLOOKUP(A_Stammdaten!$B$9,$J$5:$P$40,ROW(B33)-4,FALSE)+IF(OR(B33=0,A_Stammdaten!$B$9&lt;B33),0,G33*1/20)</f>
        <v>0</v>
      </c>
      <c r="I33" s="51">
        <f>HLOOKUP(A_Stammdaten!$B$9,$J$5:$P$40,ROW(B33)-4,FALSE)</f>
        <v>0</v>
      </c>
      <c r="J33" s="51">
        <f t="shared" si="2"/>
        <v>0</v>
      </c>
      <c r="K33" s="51">
        <f t="shared" si="2"/>
        <v>0</v>
      </c>
      <c r="L33" s="51">
        <f t="shared" si="2"/>
        <v>0</v>
      </c>
      <c r="M33" s="51">
        <f t="shared" si="2"/>
        <v>0</v>
      </c>
      <c r="N33" s="51">
        <f t="shared" si="2"/>
        <v>0</v>
      </c>
      <c r="O33" s="51">
        <f t="shared" si="2"/>
        <v>0</v>
      </c>
      <c r="P33" s="51">
        <f t="shared" si="2"/>
        <v>0</v>
      </c>
    </row>
    <row r="34" spans="1:16" x14ac:dyDescent="0.25">
      <c r="A34" s="40"/>
      <c r="B34" s="112"/>
      <c r="C34" s="41"/>
      <c r="D34" s="42"/>
      <c r="E34" s="42"/>
      <c r="F34" s="42"/>
      <c r="G34" s="54">
        <f>IF(B34&gt;A_Stammdaten!$B$9,0,SUM(D34,E34)-F34)</f>
        <v>0</v>
      </c>
      <c r="H34" s="51">
        <f>HLOOKUP(A_Stammdaten!$B$9,$J$5:$P$40,ROW(B34)-4,FALSE)+IF(OR(B34=0,A_Stammdaten!$B$9&lt;B34),0,G34*1/20)</f>
        <v>0</v>
      </c>
      <c r="I34" s="51">
        <f>HLOOKUP(A_Stammdaten!$B$9,$J$5:$P$40,ROW(B34)-4,FALSE)</f>
        <v>0</v>
      </c>
      <c r="J34" s="51">
        <f t="shared" si="2"/>
        <v>0</v>
      </c>
      <c r="K34" s="51">
        <f t="shared" si="2"/>
        <v>0</v>
      </c>
      <c r="L34" s="51">
        <f t="shared" si="2"/>
        <v>0</v>
      </c>
      <c r="M34" s="51">
        <f t="shared" si="2"/>
        <v>0</v>
      </c>
      <c r="N34" s="51">
        <f t="shared" si="2"/>
        <v>0</v>
      </c>
      <c r="O34" s="51">
        <f t="shared" si="2"/>
        <v>0</v>
      </c>
      <c r="P34" s="51">
        <f t="shared" si="2"/>
        <v>0</v>
      </c>
    </row>
    <row r="35" spans="1:16" x14ac:dyDescent="0.25">
      <c r="A35" s="40"/>
      <c r="B35" s="112"/>
      <c r="C35" s="41"/>
      <c r="D35" s="42"/>
      <c r="E35" s="42"/>
      <c r="F35" s="42"/>
      <c r="G35" s="54">
        <f>IF(B35&gt;A_Stammdaten!$B$9,0,SUM(D35,E35)-F35)</f>
        <v>0</v>
      </c>
      <c r="H35" s="51">
        <f>HLOOKUP(A_Stammdaten!$B$9,$J$5:$P$40,ROW(B35)-4,FALSE)+IF(OR(B35=0,A_Stammdaten!$B$9&lt;B35),0,G35*1/20)</f>
        <v>0</v>
      </c>
      <c r="I35" s="51">
        <f>HLOOKUP(A_Stammdaten!$B$9,$J$5:$P$40,ROW(B35)-4,FALSE)</f>
        <v>0</v>
      </c>
      <c r="J35" s="51">
        <f t="shared" si="2"/>
        <v>0</v>
      </c>
      <c r="K35" s="51">
        <f t="shared" si="2"/>
        <v>0</v>
      </c>
      <c r="L35" s="51">
        <f t="shared" si="2"/>
        <v>0</v>
      </c>
      <c r="M35" s="51">
        <f t="shared" si="2"/>
        <v>0</v>
      </c>
      <c r="N35" s="51">
        <f t="shared" si="2"/>
        <v>0</v>
      </c>
      <c r="O35" s="51">
        <f t="shared" si="2"/>
        <v>0</v>
      </c>
      <c r="P35" s="51">
        <f t="shared" si="2"/>
        <v>0</v>
      </c>
    </row>
    <row r="36" spans="1:16" x14ac:dyDescent="0.25">
      <c r="A36" s="40"/>
      <c r="B36" s="112"/>
      <c r="C36" s="41"/>
      <c r="D36" s="42"/>
      <c r="E36" s="42"/>
      <c r="F36" s="42"/>
      <c r="G36" s="54">
        <f>IF(B36&gt;A_Stammdaten!$B$9,0,SUM(D36,E36)-F36)</f>
        <v>0</v>
      </c>
      <c r="H36" s="51">
        <f>HLOOKUP(A_Stammdaten!$B$9,$J$5:$P$40,ROW(B36)-4,FALSE)+IF(OR(B36=0,A_Stammdaten!$B$9&lt;B36),0,G36*1/20)</f>
        <v>0</v>
      </c>
      <c r="I36" s="51">
        <f>HLOOKUP(A_Stammdaten!$B$9,$J$5:$P$40,ROW(B36)-4,FALSE)</f>
        <v>0</v>
      </c>
      <c r="J36" s="51">
        <f t="shared" ref="J36:P40" si="3">IF(OR($G36=0,J$5&lt;$B36,$B36=0,20-(J$5-$B36)=0),0,$G36*(19-(J$5-$B36))/20)</f>
        <v>0</v>
      </c>
      <c r="K36" s="51">
        <f t="shared" si="3"/>
        <v>0</v>
      </c>
      <c r="L36" s="51">
        <f t="shared" si="3"/>
        <v>0</v>
      </c>
      <c r="M36" s="51">
        <f t="shared" si="3"/>
        <v>0</v>
      </c>
      <c r="N36" s="51">
        <f t="shared" si="3"/>
        <v>0</v>
      </c>
      <c r="O36" s="51">
        <f t="shared" si="3"/>
        <v>0</v>
      </c>
      <c r="P36" s="51">
        <f t="shared" si="3"/>
        <v>0</v>
      </c>
    </row>
    <row r="37" spans="1:16" x14ac:dyDescent="0.25">
      <c r="A37" s="40"/>
      <c r="B37" s="112"/>
      <c r="C37" s="41"/>
      <c r="D37" s="42"/>
      <c r="E37" s="42"/>
      <c r="F37" s="42"/>
      <c r="G37" s="54">
        <f>IF(B37&gt;A_Stammdaten!$B$9,0,SUM(D37,E37)-F37)</f>
        <v>0</v>
      </c>
      <c r="H37" s="51">
        <f>HLOOKUP(A_Stammdaten!$B$9,$J$5:$P$40,ROW(B37)-4,FALSE)+IF(OR(B37=0,A_Stammdaten!$B$9&lt;B37),0,G37*1/20)</f>
        <v>0</v>
      </c>
      <c r="I37" s="51">
        <f>HLOOKUP(A_Stammdaten!$B$9,$J$5:$P$40,ROW(B37)-4,FALSE)</f>
        <v>0</v>
      </c>
      <c r="J37" s="51">
        <f t="shared" si="3"/>
        <v>0</v>
      </c>
      <c r="K37" s="51">
        <f t="shared" si="3"/>
        <v>0</v>
      </c>
      <c r="L37" s="51">
        <f t="shared" si="3"/>
        <v>0</v>
      </c>
      <c r="M37" s="51">
        <f t="shared" si="3"/>
        <v>0</v>
      </c>
      <c r="N37" s="51">
        <f t="shared" si="3"/>
        <v>0</v>
      </c>
      <c r="O37" s="51">
        <f t="shared" si="3"/>
        <v>0</v>
      </c>
      <c r="P37" s="51">
        <f t="shared" si="3"/>
        <v>0</v>
      </c>
    </row>
    <row r="38" spans="1:16" x14ac:dyDescent="0.25">
      <c r="A38" s="40"/>
      <c r="B38" s="112"/>
      <c r="C38" s="41"/>
      <c r="D38" s="42"/>
      <c r="E38" s="42"/>
      <c r="F38" s="42"/>
      <c r="G38" s="54">
        <f>IF(B38&gt;A_Stammdaten!$B$9,0,SUM(D38,E38)-F38)</f>
        <v>0</v>
      </c>
      <c r="H38" s="51">
        <f>HLOOKUP(A_Stammdaten!$B$9,$J$5:$P$40,ROW(B38)-4,FALSE)+IF(OR(B38=0,A_Stammdaten!$B$9&lt;B38),0,G38*1/20)</f>
        <v>0</v>
      </c>
      <c r="I38" s="51">
        <f>HLOOKUP(A_Stammdaten!$B$9,$J$5:$P$40,ROW(B38)-4,FALSE)</f>
        <v>0</v>
      </c>
      <c r="J38" s="51">
        <f t="shared" si="3"/>
        <v>0</v>
      </c>
      <c r="K38" s="51">
        <f t="shared" si="3"/>
        <v>0</v>
      </c>
      <c r="L38" s="51">
        <f t="shared" si="3"/>
        <v>0</v>
      </c>
      <c r="M38" s="51">
        <f t="shared" si="3"/>
        <v>0</v>
      </c>
      <c r="N38" s="51">
        <f t="shared" si="3"/>
        <v>0</v>
      </c>
      <c r="O38" s="51">
        <f t="shared" si="3"/>
        <v>0</v>
      </c>
      <c r="P38" s="51">
        <f t="shared" si="3"/>
        <v>0</v>
      </c>
    </row>
    <row r="39" spans="1:16" x14ac:dyDescent="0.25">
      <c r="A39" s="40"/>
      <c r="B39" s="112"/>
      <c r="C39" s="41"/>
      <c r="D39" s="42"/>
      <c r="E39" s="42"/>
      <c r="F39" s="42"/>
      <c r="G39" s="54">
        <f>IF(B39&gt;A_Stammdaten!$B$9,0,SUM(D39,E39)-F39)</f>
        <v>0</v>
      </c>
      <c r="H39" s="51">
        <f>HLOOKUP(A_Stammdaten!$B$9,$J$5:$P$40,ROW(B39)-4,FALSE)+IF(OR(B39=0,A_Stammdaten!$B$9&lt;B39),0,G39*1/20)</f>
        <v>0</v>
      </c>
      <c r="I39" s="51">
        <f>HLOOKUP(A_Stammdaten!$B$9,$J$5:$P$40,ROW(B39)-4,FALSE)</f>
        <v>0</v>
      </c>
      <c r="J39" s="51">
        <f t="shared" si="3"/>
        <v>0</v>
      </c>
      <c r="K39" s="51">
        <f t="shared" si="3"/>
        <v>0</v>
      </c>
      <c r="L39" s="51">
        <f t="shared" si="3"/>
        <v>0</v>
      </c>
      <c r="M39" s="51">
        <f t="shared" si="3"/>
        <v>0</v>
      </c>
      <c r="N39" s="51">
        <f t="shared" si="3"/>
        <v>0</v>
      </c>
      <c r="O39" s="51">
        <f t="shared" si="3"/>
        <v>0</v>
      </c>
      <c r="P39" s="51">
        <f t="shared" si="3"/>
        <v>0</v>
      </c>
    </row>
    <row r="40" spans="1:16" x14ac:dyDescent="0.25">
      <c r="A40" s="40"/>
      <c r="B40" s="112"/>
      <c r="C40" s="41"/>
      <c r="D40" s="42"/>
      <c r="E40" s="42"/>
      <c r="F40" s="42"/>
      <c r="G40" s="54">
        <f>IF(B40&gt;A_Stammdaten!$B$9,0,SUM(D40,E40)-F40)</f>
        <v>0</v>
      </c>
      <c r="H40" s="51">
        <f>HLOOKUP(A_Stammdaten!$B$9,$J$5:$P$40,ROW(B40)-4,FALSE)+IF(OR(B40=0,A_Stammdaten!$B$9&lt;B40),0,G40*1/20)</f>
        <v>0</v>
      </c>
      <c r="I40" s="51">
        <f>HLOOKUP(A_Stammdaten!$B$9,$J$5:$P$40,ROW(B40)-4,FALSE)</f>
        <v>0</v>
      </c>
      <c r="J40" s="51">
        <f t="shared" si="3"/>
        <v>0</v>
      </c>
      <c r="K40" s="51">
        <f t="shared" si="3"/>
        <v>0</v>
      </c>
      <c r="L40" s="51">
        <f t="shared" si="3"/>
        <v>0</v>
      </c>
      <c r="M40" s="51">
        <f t="shared" si="3"/>
        <v>0</v>
      </c>
      <c r="N40" s="51">
        <f t="shared" si="3"/>
        <v>0</v>
      </c>
      <c r="O40" s="51">
        <f t="shared" si="3"/>
        <v>0</v>
      </c>
      <c r="P40" s="51">
        <f t="shared" si="3"/>
        <v>0</v>
      </c>
    </row>
  </sheetData>
  <autoFilter ref="A5:P5" xr:uid="{00000000-0009-0000-0000-000004000000}"/>
  <mergeCells count="1">
    <mergeCell ref="H4:I4"/>
  </mergeCells>
  <conditionalFormatting sqref="B6:B40">
    <cfRule type="cellIs" dxfId="3" priority="3" operator="equal">
      <formula>0</formula>
    </cfRule>
    <cfRule type="cellIs" dxfId="2" priority="4" operator="lessThan">
      <formula>2017</formula>
    </cfRule>
  </conditionalFormatting>
  <pageMargins left="0.78740157480314965" right="0.78740157480314965" top="0.98425196850393704" bottom="0.98425196850393704" header="0.51181102362204722" footer="0.51181102362204722"/>
  <pageSetup paperSize="9" scale="56" fitToHeight="0" orientation="landscape" r:id="rId1"/>
  <headerFooter alignWithMargins="0">
    <oddFooter>&amp;C&amp;P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Listen!$K$2:$K$4</xm:f>
          </x14:formula1>
          <xm:sqref>C6:C40</xm:sqref>
        </x14:dataValidation>
        <x14:dataValidation type="list" allowBlank="1" showErrorMessage="1" xr:uid="{00000000-0002-0000-0400-000001000000}">
          <x14:formula1>
            <xm:f>A_Stammdaten!$A$14:$A$16</xm:f>
          </x14:formula1>
          <xm:sqref>A6:A40</xm:sqref>
        </x14:dataValidation>
        <x14:dataValidation type="list" allowBlank="1" showInputMessage="1" showErrorMessage="1" xr:uid="{E43216F5-9319-4A42-8B29-CA95A614DCE4}">
          <x14:formula1>
            <xm:f>Listen!$H$2:$H$6</xm:f>
          </x14:formula1>
          <xm:sqref>B6:B40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D3">
    <tabColor rgb="FFFFFFCC"/>
    <pageSetUpPr fitToPage="1"/>
  </sheetPr>
  <dimension ref="A1:N50"/>
  <sheetViews>
    <sheetView showGridLines="0" showZeros="0" zoomScale="90" zoomScaleNormal="90" workbookViewId="0">
      <pane ySplit="5" topLeftCell="A6" activePane="bottomLeft" state="frozen"/>
      <selection pane="bottomLeft" activeCell="D21" sqref="D21"/>
    </sheetView>
  </sheetViews>
  <sheetFormatPr baseColWidth="10" defaultRowHeight="15" x14ac:dyDescent="0.25"/>
  <cols>
    <col min="1" max="1" width="8" style="6" customWidth="1"/>
    <col min="2" max="3" width="44.5703125" style="6" customWidth="1"/>
    <col min="4" max="4" width="14.7109375" style="14" customWidth="1"/>
    <col min="5" max="14" width="17.28515625" style="6" customWidth="1"/>
    <col min="15" max="16384" width="11.42578125" style="6"/>
  </cols>
  <sheetData>
    <row r="1" spans="1:14" ht="24.95" customHeight="1" x14ac:dyDescent="0.25">
      <c r="A1" s="61" t="s">
        <v>151</v>
      </c>
      <c r="D1" s="6"/>
    </row>
    <row r="2" spans="1:14" ht="24.95" customHeight="1" x14ac:dyDescent="0.25">
      <c r="A2" s="61"/>
      <c r="D2" s="6"/>
    </row>
    <row r="3" spans="1:14" ht="20.100000000000001" customHeight="1" x14ac:dyDescent="0.25">
      <c r="A3" s="60">
        <f>COLUMN()</f>
        <v>1</v>
      </c>
      <c r="B3" s="60">
        <f>COLUMN()</f>
        <v>2</v>
      </c>
      <c r="C3" s="60">
        <f>COLUMN()</f>
        <v>3</v>
      </c>
      <c r="D3" s="60">
        <f>COLUMN()</f>
        <v>4</v>
      </c>
      <c r="E3" s="60">
        <f>COLUMN()</f>
        <v>5</v>
      </c>
      <c r="F3" s="60">
        <f>COLUMN()</f>
        <v>6</v>
      </c>
      <c r="G3" s="60">
        <f>COLUMN()</f>
        <v>7</v>
      </c>
      <c r="H3" s="60">
        <f>COLUMN()</f>
        <v>8</v>
      </c>
      <c r="I3" s="60">
        <f>COLUMN()</f>
        <v>9</v>
      </c>
      <c r="J3" s="60">
        <f>COLUMN()</f>
        <v>10</v>
      </c>
      <c r="K3" s="60">
        <f>COLUMN()</f>
        <v>11</v>
      </c>
      <c r="L3" s="60">
        <f>COLUMN()</f>
        <v>12</v>
      </c>
      <c r="M3" s="60">
        <f>COLUMN()</f>
        <v>13</v>
      </c>
      <c r="N3" s="60">
        <f>COLUMN()</f>
        <v>14</v>
      </c>
    </row>
    <row r="4" spans="1:14" ht="20.100000000000001" customHeight="1" x14ac:dyDescent="0.25">
      <c r="A4" s="21"/>
      <c r="B4" s="21" t="s">
        <v>23</v>
      </c>
      <c r="C4" s="22"/>
      <c r="D4" s="23"/>
      <c r="E4" s="21" t="s">
        <v>44</v>
      </c>
      <c r="F4" s="22"/>
      <c r="G4" s="22"/>
      <c r="H4" s="22"/>
      <c r="I4" s="22"/>
      <c r="J4" s="22"/>
      <c r="K4" s="22"/>
      <c r="L4" s="22"/>
      <c r="M4" s="22"/>
      <c r="N4" s="23"/>
    </row>
    <row r="5" spans="1:14" ht="90.75" customHeight="1" x14ac:dyDescent="0.25">
      <c r="A5" s="30" t="s">
        <v>49</v>
      </c>
      <c r="B5" s="30" t="s">
        <v>25</v>
      </c>
      <c r="C5" s="30" t="s">
        <v>3</v>
      </c>
      <c r="D5" s="32" t="s">
        <v>139</v>
      </c>
      <c r="E5" s="32" t="s">
        <v>166</v>
      </c>
      <c r="F5" s="32" t="s">
        <v>10</v>
      </c>
      <c r="G5" s="119" t="s">
        <v>146</v>
      </c>
      <c r="H5" s="32" t="s">
        <v>152</v>
      </c>
      <c r="I5" s="119" t="s">
        <v>153</v>
      </c>
      <c r="J5" s="32" t="str">
        <f>"(Erwartete) historische AKHK zum Stand 31.12."&amp;A_Stammdaten!B9</f>
        <v>(Erwartete) historische AKHK zum Stand 31.12.2027</v>
      </c>
      <c r="K5" s="32" t="s">
        <v>28</v>
      </c>
      <c r="L5" s="32" t="str">
        <f>"handelsrechtlicher Wertansatz zum 01.01."&amp;A_Stammdaten!B9</f>
        <v>handelsrechtlicher Wertansatz zum 01.01.2027</v>
      </c>
      <c r="M5" s="32" t="str">
        <f>"Abschreibung "&amp;A_Stammdaten!B9</f>
        <v>Abschreibung 2027</v>
      </c>
      <c r="N5" s="32" t="str">
        <f>"handelsrechtlicher Wertansatz zum 31.12."&amp;A_Stammdaten!B9</f>
        <v>handelsrechtlicher Wertansatz zum 31.12.2027</v>
      </c>
    </row>
    <row r="6" spans="1:14" x14ac:dyDescent="0.25">
      <c r="A6" s="43" t="s">
        <v>195</v>
      </c>
      <c r="B6" s="43"/>
      <c r="C6" s="42"/>
      <c r="D6" s="44"/>
      <c r="E6" s="42"/>
      <c r="F6" s="42"/>
      <c r="G6" s="42"/>
      <c r="H6" s="42"/>
      <c r="I6" s="42"/>
      <c r="J6" s="55">
        <f>SUM(E6,F6)-H6</f>
        <v>0</v>
      </c>
      <c r="K6" s="42"/>
      <c r="L6" s="42"/>
      <c r="M6" s="42"/>
      <c r="N6" s="42"/>
    </row>
    <row r="7" spans="1:14" x14ac:dyDescent="0.25">
      <c r="A7" s="43"/>
      <c r="B7" s="43"/>
      <c r="C7" s="42"/>
      <c r="D7" s="44"/>
      <c r="E7" s="42"/>
      <c r="F7" s="42"/>
      <c r="G7" s="42"/>
      <c r="H7" s="42"/>
      <c r="I7" s="42"/>
      <c r="J7" s="55">
        <f t="shared" ref="J7:J37" si="0">SUM(E7,F7)-H7</f>
        <v>0</v>
      </c>
      <c r="K7" s="42"/>
      <c r="L7" s="42"/>
      <c r="M7" s="42"/>
      <c r="N7" s="42"/>
    </row>
    <row r="8" spans="1:14" x14ac:dyDescent="0.25">
      <c r="A8" s="43"/>
      <c r="B8" s="43"/>
      <c r="C8" s="42"/>
      <c r="D8" s="44"/>
      <c r="E8" s="42"/>
      <c r="F8" s="42"/>
      <c r="G8" s="42"/>
      <c r="H8" s="42"/>
      <c r="I8" s="42"/>
      <c r="J8" s="55">
        <f t="shared" si="0"/>
        <v>0</v>
      </c>
      <c r="K8" s="42"/>
      <c r="L8" s="42"/>
      <c r="M8" s="42"/>
      <c r="N8" s="42"/>
    </row>
    <row r="9" spans="1:14" x14ac:dyDescent="0.25">
      <c r="A9" s="43"/>
      <c r="B9" s="40"/>
      <c r="C9" s="42"/>
      <c r="D9" s="44"/>
      <c r="E9" s="42"/>
      <c r="F9" s="42"/>
      <c r="G9" s="42"/>
      <c r="H9" s="42"/>
      <c r="I9" s="42"/>
      <c r="J9" s="55">
        <f t="shared" si="0"/>
        <v>0</v>
      </c>
      <c r="K9" s="42"/>
      <c r="L9" s="42"/>
      <c r="M9" s="42"/>
      <c r="N9" s="42"/>
    </row>
    <row r="10" spans="1:14" x14ac:dyDescent="0.25">
      <c r="A10" s="43"/>
      <c r="B10" s="40"/>
      <c r="C10" s="42"/>
      <c r="D10" s="44"/>
      <c r="E10" s="42"/>
      <c r="F10" s="42"/>
      <c r="G10" s="42"/>
      <c r="H10" s="42"/>
      <c r="I10" s="42"/>
      <c r="J10" s="55">
        <f t="shared" si="0"/>
        <v>0</v>
      </c>
      <c r="K10" s="42"/>
      <c r="L10" s="42"/>
      <c r="M10" s="42"/>
      <c r="N10" s="42"/>
    </row>
    <row r="11" spans="1:14" x14ac:dyDescent="0.25">
      <c r="A11" s="43"/>
      <c r="B11" s="40"/>
      <c r="C11" s="42"/>
      <c r="D11" s="44"/>
      <c r="E11" s="42"/>
      <c r="F11" s="42"/>
      <c r="G11" s="42"/>
      <c r="H11" s="42"/>
      <c r="I11" s="42"/>
      <c r="J11" s="55">
        <f t="shared" si="0"/>
        <v>0</v>
      </c>
      <c r="K11" s="42"/>
      <c r="L11" s="42"/>
      <c r="M11" s="42"/>
      <c r="N11" s="42"/>
    </row>
    <row r="12" spans="1:14" x14ac:dyDescent="0.25">
      <c r="A12" s="43"/>
      <c r="B12" s="40"/>
      <c r="C12" s="42"/>
      <c r="D12" s="44"/>
      <c r="E12" s="42"/>
      <c r="F12" s="42"/>
      <c r="G12" s="42"/>
      <c r="H12" s="42"/>
      <c r="I12" s="42"/>
      <c r="J12" s="55">
        <f t="shared" si="0"/>
        <v>0</v>
      </c>
      <c r="K12" s="42"/>
      <c r="L12" s="42"/>
      <c r="M12" s="42"/>
      <c r="N12" s="42"/>
    </row>
    <row r="13" spans="1:14" x14ac:dyDescent="0.25">
      <c r="A13" s="43"/>
      <c r="B13" s="43"/>
      <c r="C13" s="42"/>
      <c r="D13" s="44"/>
      <c r="E13" s="42"/>
      <c r="F13" s="42"/>
      <c r="G13" s="42"/>
      <c r="H13" s="42"/>
      <c r="I13" s="42"/>
      <c r="J13" s="55">
        <f t="shared" si="0"/>
        <v>0</v>
      </c>
      <c r="K13" s="42"/>
      <c r="L13" s="42"/>
      <c r="M13" s="42"/>
      <c r="N13" s="42"/>
    </row>
    <row r="14" spans="1:14" x14ac:dyDescent="0.25">
      <c r="A14" s="43"/>
      <c r="B14" s="40"/>
      <c r="C14" s="42"/>
      <c r="D14" s="44"/>
      <c r="E14" s="42"/>
      <c r="F14" s="42"/>
      <c r="G14" s="42"/>
      <c r="H14" s="42"/>
      <c r="I14" s="42"/>
      <c r="J14" s="55">
        <f t="shared" si="0"/>
        <v>0</v>
      </c>
      <c r="K14" s="42"/>
      <c r="L14" s="42"/>
      <c r="M14" s="42"/>
      <c r="N14" s="42"/>
    </row>
    <row r="15" spans="1:14" x14ac:dyDescent="0.25">
      <c r="A15" s="43"/>
      <c r="B15" s="40"/>
      <c r="C15" s="42"/>
      <c r="D15" s="44"/>
      <c r="E15" s="42"/>
      <c r="F15" s="42"/>
      <c r="G15" s="42"/>
      <c r="H15" s="42"/>
      <c r="I15" s="42"/>
      <c r="J15" s="55">
        <f t="shared" si="0"/>
        <v>0</v>
      </c>
      <c r="K15" s="42"/>
      <c r="L15" s="42"/>
      <c r="M15" s="42"/>
      <c r="N15" s="42"/>
    </row>
    <row r="16" spans="1:14" x14ac:dyDescent="0.25">
      <c r="A16" s="43"/>
      <c r="B16" s="40"/>
      <c r="C16" s="42"/>
      <c r="D16" s="44"/>
      <c r="E16" s="42"/>
      <c r="F16" s="42"/>
      <c r="G16" s="42"/>
      <c r="H16" s="42"/>
      <c r="I16" s="42"/>
      <c r="J16" s="55">
        <f t="shared" si="0"/>
        <v>0</v>
      </c>
      <c r="K16" s="42"/>
      <c r="L16" s="42"/>
      <c r="M16" s="42"/>
      <c r="N16" s="42"/>
    </row>
    <row r="17" spans="1:14" x14ac:dyDescent="0.25">
      <c r="A17" s="43"/>
      <c r="B17" s="40"/>
      <c r="C17" s="42"/>
      <c r="D17" s="44"/>
      <c r="E17" s="42"/>
      <c r="F17" s="42"/>
      <c r="G17" s="42"/>
      <c r="H17" s="42"/>
      <c r="I17" s="42"/>
      <c r="J17" s="55">
        <f t="shared" si="0"/>
        <v>0</v>
      </c>
      <c r="K17" s="42"/>
      <c r="L17" s="42"/>
      <c r="M17" s="42"/>
      <c r="N17" s="42"/>
    </row>
    <row r="18" spans="1:14" x14ac:dyDescent="0.25">
      <c r="A18" s="43"/>
      <c r="B18" s="40"/>
      <c r="C18" s="42"/>
      <c r="D18" s="44"/>
      <c r="E18" s="42"/>
      <c r="F18" s="42"/>
      <c r="G18" s="42"/>
      <c r="H18" s="42"/>
      <c r="I18" s="42"/>
      <c r="J18" s="55">
        <f t="shared" si="0"/>
        <v>0</v>
      </c>
      <c r="K18" s="42"/>
      <c r="L18" s="42"/>
      <c r="M18" s="42"/>
      <c r="N18" s="42"/>
    </row>
    <row r="19" spans="1:14" x14ac:dyDescent="0.25">
      <c r="A19" s="43"/>
      <c r="B19" s="40"/>
      <c r="C19" s="42"/>
      <c r="D19" s="44"/>
      <c r="E19" s="42"/>
      <c r="F19" s="42"/>
      <c r="G19" s="42"/>
      <c r="H19" s="42"/>
      <c r="I19" s="42"/>
      <c r="J19" s="55">
        <f t="shared" si="0"/>
        <v>0</v>
      </c>
      <c r="K19" s="42"/>
      <c r="L19" s="42"/>
      <c r="M19" s="42"/>
      <c r="N19" s="42"/>
    </row>
    <row r="20" spans="1:14" x14ac:dyDescent="0.25">
      <c r="A20" s="43"/>
      <c r="B20" s="40"/>
      <c r="C20" s="42"/>
      <c r="D20" s="44"/>
      <c r="E20" s="42"/>
      <c r="F20" s="42"/>
      <c r="G20" s="42"/>
      <c r="H20" s="42"/>
      <c r="I20" s="42"/>
      <c r="J20" s="55">
        <f t="shared" si="0"/>
        <v>0</v>
      </c>
      <c r="K20" s="42"/>
      <c r="L20" s="42"/>
      <c r="M20" s="42"/>
      <c r="N20" s="42"/>
    </row>
    <row r="21" spans="1:14" x14ac:dyDescent="0.25">
      <c r="A21" s="43"/>
      <c r="B21" s="40"/>
      <c r="C21" s="42"/>
      <c r="D21" s="44"/>
      <c r="E21" s="42"/>
      <c r="F21" s="42"/>
      <c r="G21" s="42"/>
      <c r="H21" s="42"/>
      <c r="I21" s="42"/>
      <c r="J21" s="55">
        <f t="shared" si="0"/>
        <v>0</v>
      </c>
      <c r="K21" s="42"/>
      <c r="L21" s="42"/>
      <c r="M21" s="42"/>
      <c r="N21" s="42"/>
    </row>
    <row r="22" spans="1:14" x14ac:dyDescent="0.25">
      <c r="A22" s="43"/>
      <c r="B22" s="40"/>
      <c r="C22" s="42"/>
      <c r="D22" s="44"/>
      <c r="E22" s="42"/>
      <c r="F22" s="42"/>
      <c r="G22" s="42"/>
      <c r="H22" s="42"/>
      <c r="I22" s="42"/>
      <c r="J22" s="55">
        <f t="shared" si="0"/>
        <v>0</v>
      </c>
      <c r="K22" s="42"/>
      <c r="L22" s="42"/>
      <c r="M22" s="42"/>
      <c r="N22" s="42"/>
    </row>
    <row r="23" spans="1:14" x14ac:dyDescent="0.25">
      <c r="A23" s="43"/>
      <c r="B23" s="40"/>
      <c r="C23" s="42"/>
      <c r="D23" s="44"/>
      <c r="E23" s="42"/>
      <c r="F23" s="42"/>
      <c r="G23" s="42"/>
      <c r="H23" s="42"/>
      <c r="I23" s="42"/>
      <c r="J23" s="55">
        <f t="shared" si="0"/>
        <v>0</v>
      </c>
      <c r="K23" s="42"/>
      <c r="L23" s="42"/>
      <c r="M23" s="42"/>
      <c r="N23" s="42"/>
    </row>
    <row r="24" spans="1:14" x14ac:dyDescent="0.25">
      <c r="A24" s="43"/>
      <c r="B24" s="40"/>
      <c r="C24" s="42"/>
      <c r="D24" s="44"/>
      <c r="E24" s="42"/>
      <c r="F24" s="42"/>
      <c r="G24" s="42"/>
      <c r="H24" s="42"/>
      <c r="I24" s="42"/>
      <c r="J24" s="55">
        <f t="shared" si="0"/>
        <v>0</v>
      </c>
      <c r="K24" s="42"/>
      <c r="L24" s="42"/>
      <c r="M24" s="42"/>
      <c r="N24" s="42"/>
    </row>
    <row r="25" spans="1:14" x14ac:dyDescent="0.25">
      <c r="A25" s="43"/>
      <c r="B25" s="40"/>
      <c r="C25" s="42"/>
      <c r="D25" s="44"/>
      <c r="E25" s="42"/>
      <c r="F25" s="42"/>
      <c r="G25" s="42"/>
      <c r="H25" s="42"/>
      <c r="I25" s="42"/>
      <c r="J25" s="55">
        <f t="shared" si="0"/>
        <v>0</v>
      </c>
      <c r="K25" s="42"/>
      <c r="L25" s="42"/>
      <c r="M25" s="42"/>
      <c r="N25" s="42"/>
    </row>
    <row r="26" spans="1:14" x14ac:dyDescent="0.25">
      <c r="A26" s="40"/>
      <c r="B26" s="40"/>
      <c r="C26" s="42"/>
      <c r="D26" s="44"/>
      <c r="E26" s="42"/>
      <c r="F26" s="42"/>
      <c r="G26" s="42"/>
      <c r="H26" s="42"/>
      <c r="I26" s="42"/>
      <c r="J26" s="55"/>
      <c r="K26" s="42"/>
      <c r="L26" s="42"/>
      <c r="M26" s="42"/>
      <c r="N26" s="42"/>
    </row>
    <row r="27" spans="1:14" x14ac:dyDescent="0.25">
      <c r="A27" s="40"/>
      <c r="B27" s="40"/>
      <c r="C27" s="42"/>
      <c r="D27" s="44"/>
      <c r="E27" s="42"/>
      <c r="F27" s="42"/>
      <c r="G27" s="42"/>
      <c r="H27" s="42"/>
      <c r="I27" s="42"/>
      <c r="J27" s="55">
        <f t="shared" si="0"/>
        <v>0</v>
      </c>
      <c r="K27" s="42"/>
      <c r="L27" s="42"/>
      <c r="M27" s="42"/>
      <c r="N27" s="42"/>
    </row>
    <row r="28" spans="1:14" x14ac:dyDescent="0.25">
      <c r="A28" s="40"/>
      <c r="B28" s="40"/>
      <c r="C28" s="42"/>
      <c r="D28" s="44"/>
      <c r="E28" s="42"/>
      <c r="F28" s="42"/>
      <c r="G28" s="42"/>
      <c r="H28" s="42"/>
      <c r="I28" s="42"/>
      <c r="J28" s="55">
        <f t="shared" si="0"/>
        <v>0</v>
      </c>
      <c r="K28" s="42"/>
      <c r="L28" s="42"/>
      <c r="M28" s="42"/>
      <c r="N28" s="42"/>
    </row>
    <row r="29" spans="1:14" x14ac:dyDescent="0.25">
      <c r="A29" s="40"/>
      <c r="B29" s="40"/>
      <c r="C29" s="42"/>
      <c r="D29" s="44"/>
      <c r="E29" s="42"/>
      <c r="F29" s="42"/>
      <c r="G29" s="42"/>
      <c r="H29" s="42"/>
      <c r="I29" s="42"/>
      <c r="J29" s="55">
        <f t="shared" si="0"/>
        <v>0</v>
      </c>
      <c r="K29" s="42"/>
      <c r="L29" s="42"/>
      <c r="M29" s="42"/>
      <c r="N29" s="42"/>
    </row>
    <row r="30" spans="1:14" x14ac:dyDescent="0.25">
      <c r="A30" s="40"/>
      <c r="B30" s="40"/>
      <c r="C30" s="42"/>
      <c r="D30" s="44"/>
      <c r="E30" s="42"/>
      <c r="F30" s="42"/>
      <c r="G30" s="42"/>
      <c r="H30" s="42"/>
      <c r="I30" s="42"/>
      <c r="J30" s="55">
        <f t="shared" si="0"/>
        <v>0</v>
      </c>
      <c r="K30" s="42"/>
      <c r="L30" s="42"/>
      <c r="M30" s="42"/>
      <c r="N30" s="42"/>
    </row>
    <row r="31" spans="1:14" x14ac:dyDescent="0.25">
      <c r="A31" s="40"/>
      <c r="B31" s="40"/>
      <c r="C31" s="42"/>
      <c r="D31" s="44"/>
      <c r="E31" s="42"/>
      <c r="F31" s="42"/>
      <c r="G31" s="42"/>
      <c r="H31" s="42"/>
      <c r="I31" s="42"/>
      <c r="J31" s="55">
        <f t="shared" si="0"/>
        <v>0</v>
      </c>
      <c r="K31" s="42"/>
      <c r="L31" s="42"/>
      <c r="M31" s="42"/>
      <c r="N31" s="42"/>
    </row>
    <row r="32" spans="1:14" x14ac:dyDescent="0.25">
      <c r="A32" s="40"/>
      <c r="B32" s="43"/>
      <c r="C32" s="42"/>
      <c r="D32" s="44"/>
      <c r="E32" s="42"/>
      <c r="F32" s="42"/>
      <c r="G32" s="42"/>
      <c r="H32" s="42"/>
      <c r="I32" s="42"/>
      <c r="J32" s="55">
        <f t="shared" si="0"/>
        <v>0</v>
      </c>
      <c r="K32" s="42"/>
      <c r="L32" s="42"/>
      <c r="M32" s="42"/>
      <c r="N32" s="42"/>
    </row>
    <row r="33" spans="1:14" x14ac:dyDescent="0.25">
      <c r="A33" s="40"/>
      <c r="B33" s="43"/>
      <c r="C33" s="42"/>
      <c r="D33" s="44"/>
      <c r="E33" s="42"/>
      <c r="F33" s="42"/>
      <c r="G33" s="42"/>
      <c r="H33" s="42"/>
      <c r="I33" s="42"/>
      <c r="J33" s="55">
        <f t="shared" si="0"/>
        <v>0</v>
      </c>
      <c r="K33" s="42"/>
      <c r="L33" s="42"/>
      <c r="M33" s="42"/>
      <c r="N33" s="42"/>
    </row>
    <row r="34" spans="1:14" x14ac:dyDescent="0.25">
      <c r="A34" s="40"/>
      <c r="B34" s="43"/>
      <c r="C34" s="42"/>
      <c r="D34" s="44"/>
      <c r="E34" s="42"/>
      <c r="F34" s="42"/>
      <c r="G34" s="42"/>
      <c r="H34" s="42"/>
      <c r="I34" s="42"/>
      <c r="J34" s="55">
        <f t="shared" si="0"/>
        <v>0</v>
      </c>
      <c r="K34" s="42"/>
      <c r="L34" s="42"/>
      <c r="M34" s="42"/>
      <c r="N34" s="42"/>
    </row>
    <row r="35" spans="1:14" x14ac:dyDescent="0.25">
      <c r="A35" s="40"/>
      <c r="B35" s="40"/>
      <c r="C35" s="42"/>
      <c r="D35" s="44"/>
      <c r="E35" s="42"/>
      <c r="F35" s="42"/>
      <c r="G35" s="42"/>
      <c r="H35" s="42"/>
      <c r="I35" s="42"/>
      <c r="J35" s="55">
        <f t="shared" si="0"/>
        <v>0</v>
      </c>
      <c r="K35" s="42"/>
      <c r="L35" s="42"/>
      <c r="M35" s="42"/>
      <c r="N35" s="42"/>
    </row>
    <row r="36" spans="1:14" x14ac:dyDescent="0.25">
      <c r="A36" s="40"/>
      <c r="B36" s="40"/>
      <c r="C36" s="42"/>
      <c r="D36" s="44"/>
      <c r="E36" s="42"/>
      <c r="F36" s="42"/>
      <c r="G36" s="42"/>
      <c r="H36" s="42"/>
      <c r="I36" s="42"/>
      <c r="J36" s="55">
        <f t="shared" si="0"/>
        <v>0</v>
      </c>
      <c r="K36" s="42"/>
      <c r="L36" s="42"/>
      <c r="M36" s="42"/>
      <c r="N36" s="42"/>
    </row>
    <row r="37" spans="1:14" x14ac:dyDescent="0.25">
      <c r="A37" s="40"/>
      <c r="B37" s="40"/>
      <c r="C37" s="42"/>
      <c r="D37" s="44"/>
      <c r="E37" s="42"/>
      <c r="F37" s="42"/>
      <c r="G37" s="42"/>
      <c r="H37" s="42"/>
      <c r="I37" s="42"/>
      <c r="J37" s="55">
        <f t="shared" si="0"/>
        <v>0</v>
      </c>
      <c r="K37" s="42"/>
      <c r="L37" s="42"/>
      <c r="M37" s="42"/>
      <c r="N37" s="42"/>
    </row>
    <row r="38" spans="1:14" x14ac:dyDescent="0.25">
      <c r="A38" s="40"/>
      <c r="B38" s="40"/>
      <c r="C38" s="42"/>
      <c r="D38" s="44"/>
      <c r="E38" s="42"/>
      <c r="F38" s="42"/>
      <c r="G38" s="42"/>
      <c r="H38" s="42"/>
      <c r="I38" s="42"/>
      <c r="J38" s="55">
        <f t="shared" ref="J38:J50" si="1">SUM(E38,F38)-H38</f>
        <v>0</v>
      </c>
      <c r="K38" s="42"/>
      <c r="L38" s="42"/>
      <c r="M38" s="42"/>
      <c r="N38" s="42"/>
    </row>
    <row r="39" spans="1:14" x14ac:dyDescent="0.25">
      <c r="A39" s="40"/>
      <c r="B39" s="40"/>
      <c r="C39" s="42"/>
      <c r="D39" s="44"/>
      <c r="E39" s="42"/>
      <c r="F39" s="42"/>
      <c r="G39" s="42"/>
      <c r="H39" s="42"/>
      <c r="I39" s="42"/>
      <c r="J39" s="55">
        <f t="shared" si="1"/>
        <v>0</v>
      </c>
      <c r="K39" s="42"/>
      <c r="L39" s="42"/>
      <c r="M39" s="42"/>
      <c r="N39" s="42"/>
    </row>
    <row r="40" spans="1:14" x14ac:dyDescent="0.25">
      <c r="A40" s="40"/>
      <c r="B40" s="40"/>
      <c r="C40" s="42"/>
      <c r="D40" s="44"/>
      <c r="E40" s="42"/>
      <c r="F40" s="42"/>
      <c r="G40" s="42"/>
      <c r="H40" s="42"/>
      <c r="I40" s="42"/>
      <c r="J40" s="55">
        <f t="shared" si="1"/>
        <v>0</v>
      </c>
      <c r="K40" s="42"/>
      <c r="L40" s="42"/>
      <c r="M40" s="42"/>
      <c r="N40" s="42"/>
    </row>
    <row r="41" spans="1:14" x14ac:dyDescent="0.25">
      <c r="A41" s="40"/>
      <c r="B41" s="40"/>
      <c r="C41" s="42"/>
      <c r="D41" s="44"/>
      <c r="E41" s="42"/>
      <c r="F41" s="42"/>
      <c r="G41" s="42"/>
      <c r="H41" s="42"/>
      <c r="I41" s="42"/>
      <c r="J41" s="55">
        <f t="shared" si="1"/>
        <v>0</v>
      </c>
      <c r="K41" s="42"/>
      <c r="L41" s="42"/>
      <c r="M41" s="42"/>
      <c r="N41" s="42"/>
    </row>
    <row r="42" spans="1:14" x14ac:dyDescent="0.25">
      <c r="A42" s="40"/>
      <c r="B42" s="40"/>
      <c r="C42" s="42"/>
      <c r="D42" s="44"/>
      <c r="E42" s="42"/>
      <c r="F42" s="42"/>
      <c r="G42" s="42"/>
      <c r="H42" s="42"/>
      <c r="I42" s="42"/>
      <c r="J42" s="55">
        <f t="shared" si="1"/>
        <v>0</v>
      </c>
      <c r="K42" s="42"/>
      <c r="L42" s="42"/>
      <c r="M42" s="42"/>
      <c r="N42" s="42"/>
    </row>
    <row r="43" spans="1:14" x14ac:dyDescent="0.25">
      <c r="A43" s="40"/>
      <c r="B43" s="40"/>
      <c r="C43" s="42"/>
      <c r="D43" s="44"/>
      <c r="E43" s="42"/>
      <c r="F43" s="42"/>
      <c r="G43" s="42"/>
      <c r="H43" s="42"/>
      <c r="I43" s="42"/>
      <c r="J43" s="55">
        <f t="shared" si="1"/>
        <v>0</v>
      </c>
      <c r="K43" s="42"/>
      <c r="L43" s="42"/>
      <c r="M43" s="42"/>
      <c r="N43" s="42"/>
    </row>
    <row r="44" spans="1:14" x14ac:dyDescent="0.25">
      <c r="A44" s="40"/>
      <c r="B44" s="40"/>
      <c r="C44" s="42"/>
      <c r="D44" s="44"/>
      <c r="E44" s="42"/>
      <c r="F44" s="42"/>
      <c r="G44" s="42"/>
      <c r="H44" s="42"/>
      <c r="I44" s="42"/>
      <c r="J44" s="55">
        <f t="shared" si="1"/>
        <v>0</v>
      </c>
      <c r="K44" s="42"/>
      <c r="L44" s="42"/>
      <c r="M44" s="42"/>
      <c r="N44" s="42"/>
    </row>
    <row r="45" spans="1:14" x14ac:dyDescent="0.25">
      <c r="A45" s="40"/>
      <c r="B45" s="40"/>
      <c r="C45" s="42"/>
      <c r="D45" s="44"/>
      <c r="E45" s="42"/>
      <c r="F45" s="42"/>
      <c r="G45" s="42"/>
      <c r="H45" s="42"/>
      <c r="I45" s="42"/>
      <c r="J45" s="55">
        <f t="shared" si="1"/>
        <v>0</v>
      </c>
      <c r="K45" s="42"/>
      <c r="L45" s="42"/>
      <c r="M45" s="42"/>
      <c r="N45" s="42"/>
    </row>
    <row r="46" spans="1:14" x14ac:dyDescent="0.25">
      <c r="A46" s="40"/>
      <c r="B46" s="40"/>
      <c r="C46" s="42"/>
      <c r="D46" s="44"/>
      <c r="E46" s="42"/>
      <c r="F46" s="42"/>
      <c r="G46" s="42"/>
      <c r="H46" s="42"/>
      <c r="I46" s="42"/>
      <c r="J46" s="55">
        <f t="shared" si="1"/>
        <v>0</v>
      </c>
      <c r="K46" s="42"/>
      <c r="L46" s="42"/>
      <c r="M46" s="42"/>
      <c r="N46" s="42"/>
    </row>
    <row r="47" spans="1:14" x14ac:dyDescent="0.25">
      <c r="A47" s="40"/>
      <c r="B47" s="40"/>
      <c r="C47" s="42"/>
      <c r="D47" s="44"/>
      <c r="E47" s="42"/>
      <c r="F47" s="42"/>
      <c r="G47" s="42"/>
      <c r="H47" s="42"/>
      <c r="I47" s="42"/>
      <c r="J47" s="55">
        <f t="shared" si="1"/>
        <v>0</v>
      </c>
      <c r="K47" s="42"/>
      <c r="L47" s="42"/>
      <c r="M47" s="42"/>
      <c r="N47" s="42"/>
    </row>
    <row r="48" spans="1:14" x14ac:dyDescent="0.25">
      <c r="A48" s="40"/>
      <c r="B48" s="40"/>
      <c r="C48" s="42"/>
      <c r="D48" s="44"/>
      <c r="E48" s="42"/>
      <c r="F48" s="42"/>
      <c r="G48" s="42"/>
      <c r="H48" s="42"/>
      <c r="I48" s="42"/>
      <c r="J48" s="55">
        <f t="shared" si="1"/>
        <v>0</v>
      </c>
      <c r="K48" s="42"/>
      <c r="L48" s="42"/>
      <c r="M48" s="42"/>
      <c r="N48" s="42"/>
    </row>
    <row r="49" spans="1:14" x14ac:dyDescent="0.25">
      <c r="A49" s="40"/>
      <c r="B49" s="40"/>
      <c r="C49" s="42"/>
      <c r="D49" s="44"/>
      <c r="E49" s="42"/>
      <c r="F49" s="42"/>
      <c r="G49" s="42"/>
      <c r="H49" s="42"/>
      <c r="I49" s="42"/>
      <c r="J49" s="55">
        <f t="shared" si="1"/>
        <v>0</v>
      </c>
      <c r="K49" s="42"/>
      <c r="L49" s="42"/>
      <c r="M49" s="42"/>
      <c r="N49" s="42"/>
    </row>
    <row r="50" spans="1:14" x14ac:dyDescent="0.25">
      <c r="A50" s="40"/>
      <c r="B50" s="40"/>
      <c r="C50" s="42"/>
      <c r="D50" s="44"/>
      <c r="E50" s="42"/>
      <c r="F50" s="42"/>
      <c r="G50" s="42"/>
      <c r="H50" s="42"/>
      <c r="I50" s="42"/>
      <c r="J50" s="55">
        <f t="shared" si="1"/>
        <v>0</v>
      </c>
      <c r="K50" s="42"/>
      <c r="L50" s="42"/>
      <c r="M50" s="42"/>
      <c r="N50" s="42"/>
    </row>
  </sheetData>
  <sheetProtection formatCells="0" formatColumns="0" formatRows="0" insertRows="0" insertHyperlinks="0"/>
  <autoFilter ref="A5:N50" xr:uid="{00000000-0009-0000-0000-000005000000}"/>
  <conditionalFormatting sqref="D6:D50">
    <cfRule type="cellIs" dxfId="1" priority="11" operator="equal">
      <formula>0</formula>
    </cfRule>
    <cfRule type="cellIs" dxfId="0" priority="12" operator="lessThan">
      <formula>2017</formula>
    </cfRule>
  </conditionalFormatting>
  <pageMargins left="0.70866141732283472" right="0.70866141732283472" top="0.78740157480314965" bottom="0.78740157480314965" header="0.31496062992125984" footer="0.31496062992125984"/>
  <pageSetup paperSize="9" scale="48" fitToHeight="0" orientation="landscape" r:id="rId1"/>
  <headerFooter>
    <oddFooter>&amp;C&amp;P</oddFooter>
  </headerFooter>
  <rowBreaks count="1" manualBreakCount="1">
    <brk id="4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Listen!$E$2:$E$8</xm:f>
          </x14:formula1>
          <xm:sqref>B6:B50</xm:sqref>
        </x14:dataValidation>
        <x14:dataValidation type="list" allowBlank="1" showInputMessage="1" showErrorMessage="1" xr:uid="{00000000-0002-0000-0500-000001000000}">
          <x14:formula1>
            <xm:f>A_Stammdaten!$A$14:$A$16</xm:f>
          </x14:formula1>
          <xm:sqref>A6:A50</xm:sqref>
        </x14:dataValidation>
        <x14:dataValidation type="list" allowBlank="1" showInputMessage="1" showErrorMessage="1" xr:uid="{29E321FC-C79B-4E70-AC78-297506557891}">
          <x14:formula1>
            <xm:f>Listen!$H$2:$H$7</xm:f>
          </x14:formula1>
          <xm:sqref>D6:D50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sheetPr>
  <dimension ref="A1:D33"/>
  <sheetViews>
    <sheetView showGridLines="0" zoomScale="80" zoomScaleNormal="80" workbookViewId="0">
      <pane ySplit="3" topLeftCell="A4" activePane="bottomLeft" state="frozen"/>
      <selection pane="bottomLeft" activeCell="A26" sqref="A26:D26"/>
    </sheetView>
  </sheetViews>
  <sheetFormatPr baseColWidth="10" defaultRowHeight="15" x14ac:dyDescent="0.25"/>
  <cols>
    <col min="1" max="1" width="25.7109375" customWidth="1"/>
    <col min="2" max="2" width="16.7109375" customWidth="1"/>
    <col min="3" max="3" width="120.7109375" customWidth="1"/>
  </cols>
  <sheetData>
    <row r="1" spans="1:3" ht="15.75" x14ac:dyDescent="0.25">
      <c r="A1" s="120" t="s">
        <v>154</v>
      </c>
      <c r="B1" s="101"/>
      <c r="C1" s="102"/>
    </row>
    <row r="2" spans="1:3" x14ac:dyDescent="0.25">
      <c r="A2" s="103"/>
      <c r="B2" s="103"/>
      <c r="C2" s="103"/>
    </row>
    <row r="3" spans="1:3" ht="25.5" x14ac:dyDescent="0.25">
      <c r="A3" s="105" t="s">
        <v>185</v>
      </c>
      <c r="B3" s="105" t="s">
        <v>186</v>
      </c>
      <c r="C3" s="105" t="s">
        <v>187</v>
      </c>
    </row>
    <row r="4" spans="1:3" ht="20.100000000000001" customHeight="1" x14ac:dyDescent="0.25">
      <c r="A4" s="106" t="s">
        <v>32</v>
      </c>
      <c r="B4" s="104"/>
      <c r="C4" s="107"/>
    </row>
    <row r="5" spans="1:3" ht="20.100000000000001" customHeight="1" x14ac:dyDescent="0.25">
      <c r="A5" s="106" t="s">
        <v>32</v>
      </c>
      <c r="B5" s="104"/>
      <c r="C5" s="107"/>
    </row>
    <row r="6" spans="1:3" ht="20.100000000000001" customHeight="1" x14ac:dyDescent="0.25">
      <c r="A6" s="106" t="s">
        <v>32</v>
      </c>
      <c r="B6" s="104"/>
      <c r="C6" s="107"/>
    </row>
    <row r="7" spans="1:3" ht="20.100000000000001" customHeight="1" x14ac:dyDescent="0.25">
      <c r="A7" s="106" t="s">
        <v>32</v>
      </c>
      <c r="B7" s="104"/>
      <c r="C7" s="107"/>
    </row>
    <row r="8" spans="1:3" ht="20.100000000000001" customHeight="1" x14ac:dyDescent="0.25">
      <c r="A8" s="106" t="s">
        <v>32</v>
      </c>
      <c r="B8" s="104"/>
      <c r="C8" s="107"/>
    </row>
    <row r="9" spans="1:3" ht="20.100000000000001" customHeight="1" x14ac:dyDescent="0.25">
      <c r="A9" s="106" t="s">
        <v>32</v>
      </c>
      <c r="B9" s="104"/>
      <c r="C9" s="107"/>
    </row>
    <row r="10" spans="1:3" ht="20.100000000000001" customHeight="1" x14ac:dyDescent="0.25">
      <c r="A10" s="106" t="s">
        <v>32</v>
      </c>
      <c r="B10" s="104"/>
      <c r="C10" s="107"/>
    </row>
    <row r="11" spans="1:3" ht="20.100000000000001" customHeight="1" x14ac:dyDescent="0.25">
      <c r="A11" s="106" t="s">
        <v>32</v>
      </c>
      <c r="B11" s="104"/>
      <c r="C11" s="107"/>
    </row>
    <row r="12" spans="1:3" ht="20.100000000000001" customHeight="1" x14ac:dyDescent="0.25">
      <c r="A12" s="106" t="s">
        <v>32</v>
      </c>
      <c r="B12" s="104"/>
      <c r="C12" s="107"/>
    </row>
    <row r="13" spans="1:3" ht="20.100000000000001" customHeight="1" x14ac:dyDescent="0.25">
      <c r="A13" s="106" t="s">
        <v>32</v>
      </c>
      <c r="B13" s="104"/>
      <c r="C13" s="107"/>
    </row>
    <row r="14" spans="1:3" ht="20.100000000000001" customHeight="1" x14ac:dyDescent="0.25">
      <c r="A14" s="106" t="s">
        <v>32</v>
      </c>
      <c r="B14" s="104"/>
      <c r="C14" s="107"/>
    </row>
    <row r="15" spans="1:3" ht="20.100000000000001" customHeight="1" x14ac:dyDescent="0.25">
      <c r="A15" s="106" t="s">
        <v>32</v>
      </c>
      <c r="B15" s="104"/>
      <c r="C15" s="107"/>
    </row>
    <row r="16" spans="1:3" ht="20.100000000000001" customHeight="1" x14ac:dyDescent="0.25">
      <c r="A16" s="106" t="s">
        <v>32</v>
      </c>
      <c r="B16" s="104"/>
      <c r="C16" s="107"/>
    </row>
    <row r="17" spans="1:4" ht="20.100000000000001" customHeight="1" x14ac:dyDescent="0.25">
      <c r="A17" s="106" t="s">
        <v>32</v>
      </c>
      <c r="B17" s="104"/>
      <c r="C17" s="107"/>
    </row>
    <row r="18" spans="1:4" ht="20.100000000000001" customHeight="1" x14ac:dyDescent="0.25">
      <c r="A18" s="106" t="s">
        <v>32</v>
      </c>
      <c r="B18" s="104"/>
      <c r="C18" s="107"/>
    </row>
    <row r="19" spans="1:4" ht="20.100000000000001" customHeight="1" x14ac:dyDescent="0.25">
      <c r="A19" s="106" t="s">
        <v>32</v>
      </c>
      <c r="B19" s="104"/>
      <c r="C19" s="107"/>
    </row>
    <row r="20" spans="1:4" ht="20.100000000000001" customHeight="1" x14ac:dyDescent="0.25">
      <c r="A20" s="106" t="s">
        <v>32</v>
      </c>
      <c r="B20" s="104"/>
      <c r="C20" s="107"/>
    </row>
    <row r="21" spans="1:4" ht="20.100000000000001" customHeight="1" x14ac:dyDescent="0.25">
      <c r="A21" s="106" t="s">
        <v>32</v>
      </c>
      <c r="B21" s="104"/>
      <c r="C21" s="107"/>
    </row>
    <row r="22" spans="1:4" ht="20.100000000000001" customHeight="1" x14ac:dyDescent="0.25">
      <c r="A22" s="106" t="s">
        <v>32</v>
      </c>
      <c r="B22" s="104"/>
      <c r="C22" s="107"/>
    </row>
    <row r="23" spans="1:4" ht="20.100000000000001" customHeight="1" x14ac:dyDescent="0.25">
      <c r="A23" s="106" t="s">
        <v>32</v>
      </c>
      <c r="B23" s="104"/>
      <c r="C23" s="107"/>
    </row>
    <row r="24" spans="1:4" ht="20.100000000000001" customHeight="1" x14ac:dyDescent="0.25">
      <c r="A24" s="106" t="s">
        <v>32</v>
      </c>
      <c r="B24" s="104"/>
      <c r="C24" s="107"/>
    </row>
    <row r="26" spans="1:4" ht="15.75" x14ac:dyDescent="0.25">
      <c r="A26" s="169" t="s">
        <v>207</v>
      </c>
      <c r="B26" s="169"/>
      <c r="C26" s="169"/>
      <c r="D26" s="170"/>
    </row>
    <row r="27" spans="1:4" ht="25.5" x14ac:dyDescent="0.25">
      <c r="A27" s="105" t="s">
        <v>188</v>
      </c>
      <c r="B27" s="105" t="s">
        <v>189</v>
      </c>
      <c r="C27" s="105" t="s">
        <v>190</v>
      </c>
      <c r="D27" s="105" t="s">
        <v>191</v>
      </c>
    </row>
    <row r="28" spans="1:4" x14ac:dyDescent="0.25">
      <c r="A28" s="106"/>
      <c r="B28" s="104"/>
      <c r="C28" s="107"/>
      <c r="D28" s="107"/>
    </row>
    <row r="29" spans="1:4" x14ac:dyDescent="0.25">
      <c r="A29" s="106"/>
      <c r="B29" s="104"/>
      <c r="C29" s="107"/>
      <c r="D29" s="107"/>
    </row>
    <row r="30" spans="1:4" x14ac:dyDescent="0.25">
      <c r="A30" s="106"/>
      <c r="B30" s="104"/>
      <c r="C30" s="107"/>
      <c r="D30" s="107"/>
    </row>
    <row r="31" spans="1:4" x14ac:dyDescent="0.25">
      <c r="A31" s="106"/>
      <c r="B31" s="104"/>
      <c r="C31" s="107"/>
      <c r="D31" s="107"/>
    </row>
    <row r="32" spans="1:4" x14ac:dyDescent="0.25">
      <c r="A32" s="106"/>
      <c r="B32" s="104"/>
      <c r="C32" s="107"/>
      <c r="D32" s="107"/>
    </row>
    <row r="33" spans="1:4" x14ac:dyDescent="0.25">
      <c r="A33" s="106"/>
      <c r="B33" s="104"/>
      <c r="C33" s="107"/>
      <c r="D33" s="107"/>
    </row>
  </sheetData>
  <mergeCells count="1">
    <mergeCell ref="A26:D26"/>
  </mergeCells>
  <dataValidations disablePrompts="1" count="1">
    <dataValidation type="list" allowBlank="1" showInputMessage="1" showErrorMessage="1" sqref="A4:A24" xr:uid="{00000000-0002-0000-0600-000000000000}">
      <formula1>"A_Stammdaten,B_KKAuf,D_SAV,D1_Anl_Spiegel,D2_BKZ_NAKB_SoPo,D3_WAV,D4_Zuordnung_HGB"</formula1>
    </dataValidation>
  </dataValidations>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0C750-BE67-4D51-93E9-256F3CFD1045}">
  <sheetPr>
    <tabColor rgb="FF00B0F0"/>
  </sheetPr>
  <dimension ref="A2:C9"/>
  <sheetViews>
    <sheetView workbookViewId="0">
      <selection activeCell="B17" sqref="B17"/>
    </sheetView>
  </sheetViews>
  <sheetFormatPr baseColWidth="10" defaultRowHeight="15" x14ac:dyDescent="0.25"/>
  <cols>
    <col min="1" max="1" width="19.42578125" customWidth="1"/>
    <col min="2" max="2" width="18.7109375" bestFit="1" customWidth="1"/>
  </cols>
  <sheetData>
    <row r="2" spans="1:3" x14ac:dyDescent="0.25">
      <c r="A2" t="s">
        <v>85</v>
      </c>
      <c r="B2" t="s">
        <v>202</v>
      </c>
      <c r="C2" t="s">
        <v>199</v>
      </c>
    </row>
    <row r="3" spans="1:3" x14ac:dyDescent="0.25">
      <c r="A3" t="s">
        <v>85</v>
      </c>
      <c r="B3" t="s">
        <v>200</v>
      </c>
      <c r="C3" t="s">
        <v>201</v>
      </c>
    </row>
    <row r="4" spans="1:3" x14ac:dyDescent="0.25">
      <c r="A4" t="s">
        <v>86</v>
      </c>
      <c r="B4" t="s">
        <v>204</v>
      </c>
      <c r="C4" t="s">
        <v>203</v>
      </c>
    </row>
    <row r="5" spans="1:3" x14ac:dyDescent="0.25">
      <c r="B5" t="s">
        <v>205</v>
      </c>
      <c r="C5" t="s">
        <v>203</v>
      </c>
    </row>
    <row r="6" spans="1:3" x14ac:dyDescent="0.25">
      <c r="B6" t="s">
        <v>206</v>
      </c>
      <c r="C6" t="s">
        <v>203</v>
      </c>
    </row>
    <row r="7" spans="1:3" x14ac:dyDescent="0.25">
      <c r="A7" t="s">
        <v>121</v>
      </c>
      <c r="C7" t="s">
        <v>208</v>
      </c>
    </row>
    <row r="8" spans="1:3" x14ac:dyDescent="0.25">
      <c r="A8" t="s">
        <v>87</v>
      </c>
      <c r="B8" t="s">
        <v>209</v>
      </c>
      <c r="C8" t="s">
        <v>210</v>
      </c>
    </row>
    <row r="9" spans="1:3" x14ac:dyDescent="0.25">
      <c r="A9" t="s">
        <v>144</v>
      </c>
      <c r="B9" t="s">
        <v>211</v>
      </c>
      <c r="C9" t="s">
        <v>210</v>
      </c>
    </row>
  </sheetData>
  <phoneticPr fontId="39"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en">
    <tabColor theme="3" tint="0.59999389629810485"/>
  </sheetPr>
  <dimension ref="A1:V45"/>
  <sheetViews>
    <sheetView topLeftCell="E1" zoomScale="90" zoomScaleNormal="90" workbookViewId="0">
      <selection activeCell="H7" sqref="H7"/>
    </sheetView>
  </sheetViews>
  <sheetFormatPr baseColWidth="10" defaultRowHeight="15" x14ac:dyDescent="0.25"/>
  <cols>
    <col min="1" max="1" width="118.140625" style="6" customWidth="1"/>
    <col min="2" max="2" width="14" style="15" customWidth="1"/>
    <col min="3" max="3" width="14.85546875" style="15" customWidth="1"/>
    <col min="4" max="4" width="11.7109375" style="15" customWidth="1"/>
    <col min="5" max="5" width="74.85546875" style="6" customWidth="1"/>
    <col min="6" max="6" width="18.140625" style="6" customWidth="1"/>
    <col min="7" max="7" width="14.42578125" style="6" customWidth="1"/>
    <col min="8" max="8" width="16.140625" style="15" bestFit="1" customWidth="1"/>
    <col min="9" max="9" width="11.140625" style="15" bestFit="1" customWidth="1"/>
    <col min="10" max="10" width="11.42578125" style="15"/>
    <col min="11" max="11" width="27.42578125" style="6" bestFit="1" customWidth="1"/>
    <col min="12" max="12" width="55" style="6" customWidth="1"/>
    <col min="13" max="13" width="1.7109375" style="6" customWidth="1"/>
    <col min="14" max="14" width="11.42578125" style="6"/>
    <col min="15" max="15" width="9.5703125" style="123" customWidth="1"/>
    <col min="16" max="17" width="9.5703125" style="6" customWidth="1"/>
    <col min="18" max="18" width="14" style="6" customWidth="1"/>
    <col min="19" max="22" width="9.5703125" style="6" customWidth="1"/>
    <col min="23" max="16384" width="11.42578125" style="6"/>
  </cols>
  <sheetData>
    <row r="1" spans="1:22" x14ac:dyDescent="0.25">
      <c r="A1" s="16" t="s">
        <v>13</v>
      </c>
      <c r="B1" s="16" t="s">
        <v>30</v>
      </c>
      <c r="C1" s="16" t="s">
        <v>31</v>
      </c>
      <c r="D1" s="16" t="s">
        <v>14</v>
      </c>
      <c r="E1" s="16" t="s">
        <v>29</v>
      </c>
      <c r="F1" s="16" t="s">
        <v>38</v>
      </c>
      <c r="H1" s="16" t="s">
        <v>45</v>
      </c>
      <c r="I1" s="16" t="s">
        <v>46</v>
      </c>
      <c r="J1" s="16" t="s">
        <v>47</v>
      </c>
      <c r="K1" s="16" t="s">
        <v>108</v>
      </c>
      <c r="L1" s="16" t="s">
        <v>132</v>
      </c>
      <c r="N1" s="171" t="s">
        <v>161</v>
      </c>
      <c r="O1" s="171"/>
      <c r="P1" s="171"/>
      <c r="Q1" s="171"/>
      <c r="S1" s="132"/>
      <c r="T1" s="132"/>
      <c r="U1" s="132"/>
    </row>
    <row r="2" spans="1:22" x14ac:dyDescent="0.25">
      <c r="A2" s="154" t="s">
        <v>62</v>
      </c>
      <c r="B2" s="155">
        <v>25</v>
      </c>
      <c r="C2" s="155">
        <v>35</v>
      </c>
      <c r="D2" s="114">
        <v>2024</v>
      </c>
      <c r="E2" s="13" t="s">
        <v>6</v>
      </c>
      <c r="F2" s="13" t="s">
        <v>39</v>
      </c>
      <c r="G2" s="115">
        <v>5.0700000000000002E-2</v>
      </c>
      <c r="H2" s="114">
        <v>2022</v>
      </c>
      <c r="I2" s="114">
        <v>2022</v>
      </c>
      <c r="J2" s="114">
        <v>2022</v>
      </c>
      <c r="K2" s="13" t="s">
        <v>110</v>
      </c>
      <c r="L2" s="116" t="s">
        <v>125</v>
      </c>
      <c r="N2" s="128" t="s">
        <v>122</v>
      </c>
      <c r="O2" s="129" t="s">
        <v>38</v>
      </c>
      <c r="P2" s="129" t="s">
        <v>159</v>
      </c>
      <c r="Q2" s="130" t="s">
        <v>160</v>
      </c>
      <c r="S2" s="114"/>
      <c r="T2" s="13"/>
      <c r="U2" s="113"/>
      <c r="V2" s="114"/>
    </row>
    <row r="3" spans="1:22" x14ac:dyDescent="0.25">
      <c r="A3" s="154" t="s">
        <v>67</v>
      </c>
      <c r="B3" s="155">
        <v>25</v>
      </c>
      <c r="C3" s="155">
        <v>30</v>
      </c>
      <c r="D3" s="114">
        <v>2025</v>
      </c>
      <c r="E3" s="13" t="s">
        <v>26</v>
      </c>
      <c r="F3" s="13" t="s">
        <v>40</v>
      </c>
      <c r="G3" s="115">
        <v>1.7100000000000001E-2</v>
      </c>
      <c r="H3" s="114">
        <v>2023</v>
      </c>
      <c r="I3" s="114">
        <v>2023</v>
      </c>
      <c r="J3" s="114">
        <v>2023</v>
      </c>
      <c r="K3" s="13" t="s">
        <v>109</v>
      </c>
      <c r="L3" s="113" t="s">
        <v>2</v>
      </c>
      <c r="M3" s="10"/>
      <c r="N3" s="128">
        <v>2022</v>
      </c>
      <c r="O3" s="126">
        <v>5.0700000000000002E-2</v>
      </c>
      <c r="P3" s="127">
        <v>1.7100000000000001E-2</v>
      </c>
      <c r="Q3" s="127">
        <f>IF(O3="","",ROUND(40%*O3+60%*P3,4))</f>
        <v>3.0499999999999999E-2</v>
      </c>
      <c r="S3" s="117"/>
      <c r="T3" s="117"/>
      <c r="U3" s="117"/>
      <c r="V3" s="117"/>
    </row>
    <row r="4" spans="1:22" x14ac:dyDescent="0.25">
      <c r="A4" s="154" t="s">
        <v>11</v>
      </c>
      <c r="B4" s="155">
        <v>50</v>
      </c>
      <c r="C4" s="155">
        <v>60</v>
      </c>
      <c r="D4" s="114">
        <v>2026</v>
      </c>
      <c r="E4" s="13" t="s">
        <v>27</v>
      </c>
      <c r="F4" s="13" t="s">
        <v>41</v>
      </c>
      <c r="G4" s="117">
        <f>ROUND(G2*0.4+G3*0.6,4)</f>
        <v>3.0499999999999999E-2</v>
      </c>
      <c r="H4" s="114">
        <v>2024</v>
      </c>
      <c r="I4" s="114">
        <v>2024</v>
      </c>
      <c r="J4" s="114">
        <v>2024</v>
      </c>
      <c r="K4" s="13" t="s">
        <v>111</v>
      </c>
      <c r="L4" s="113" t="s">
        <v>126</v>
      </c>
      <c r="N4" s="128">
        <v>2023</v>
      </c>
      <c r="O4" s="125">
        <v>5.0700000000000002E-2</v>
      </c>
      <c r="P4" s="124">
        <v>1.7100000000000001E-2</v>
      </c>
      <c r="Q4" s="127">
        <f>IF(O4="","",ROUND(40%*O4+60%*P4,4))</f>
        <v>3.0499999999999999E-2</v>
      </c>
      <c r="S4" s="117"/>
      <c r="T4" s="117"/>
      <c r="U4" s="117"/>
      <c r="V4" s="117"/>
    </row>
    <row r="5" spans="1:22" x14ac:dyDescent="0.25">
      <c r="A5" s="154" t="s">
        <v>74</v>
      </c>
      <c r="B5" s="155">
        <v>15</v>
      </c>
      <c r="C5" s="155">
        <v>25</v>
      </c>
      <c r="D5" s="114">
        <v>2027</v>
      </c>
      <c r="E5" s="13" t="s">
        <v>2</v>
      </c>
      <c r="F5" s="13"/>
      <c r="G5" s="13"/>
      <c r="H5" s="114">
        <v>2025</v>
      </c>
      <c r="I5" s="114">
        <v>2025</v>
      </c>
      <c r="J5" s="114">
        <v>2025</v>
      </c>
      <c r="K5" s="13"/>
      <c r="L5" s="113" t="s">
        <v>127</v>
      </c>
      <c r="N5" s="128">
        <v>2024</v>
      </c>
      <c r="O5" s="125">
        <v>6.93E-2</v>
      </c>
      <c r="P5" s="124">
        <v>3.8699999999999998E-2</v>
      </c>
      <c r="Q5" s="127">
        <f>IF(O5="","",ROUND(40%*O5+60%*P5,4))</f>
        <v>5.0900000000000001E-2</v>
      </c>
      <c r="S5" s="117"/>
      <c r="T5" s="117"/>
      <c r="U5" s="117"/>
      <c r="V5" s="117"/>
    </row>
    <row r="6" spans="1:22" x14ac:dyDescent="0.25">
      <c r="A6" s="154" t="s">
        <v>57</v>
      </c>
      <c r="B6" s="155">
        <v>30</v>
      </c>
      <c r="C6" s="155">
        <v>40</v>
      </c>
      <c r="D6" s="114">
        <v>2028</v>
      </c>
      <c r="E6" s="13" t="s">
        <v>112</v>
      </c>
      <c r="F6" s="13"/>
      <c r="G6" s="13"/>
      <c r="H6" s="114">
        <v>2026</v>
      </c>
      <c r="I6" s="114">
        <v>2026</v>
      </c>
      <c r="J6" s="114">
        <v>2026</v>
      </c>
      <c r="K6" s="13"/>
      <c r="L6" s="113" t="s">
        <v>128</v>
      </c>
      <c r="N6" s="128">
        <v>2025</v>
      </c>
      <c r="O6" s="177">
        <v>7.0099999999999996E-2</v>
      </c>
      <c r="P6" s="178">
        <v>3.6600000000000001E-2</v>
      </c>
      <c r="Q6" s="175">
        <f>IF(O6="","",ROUND(40%*O6+60%*P6,4))</f>
        <v>0.05</v>
      </c>
    </row>
    <row r="7" spans="1:22" x14ac:dyDescent="0.25">
      <c r="A7" s="154" t="s">
        <v>55</v>
      </c>
      <c r="B7" s="155">
        <v>40</v>
      </c>
      <c r="C7" s="155">
        <v>50</v>
      </c>
      <c r="D7" s="114"/>
      <c r="E7" s="13" t="s">
        <v>113</v>
      </c>
      <c r="F7" s="13"/>
      <c r="G7" s="13"/>
      <c r="H7" s="114">
        <v>2027</v>
      </c>
      <c r="I7" s="114">
        <v>2027</v>
      </c>
      <c r="J7" s="114">
        <v>2027</v>
      </c>
      <c r="K7" s="13"/>
      <c r="L7" s="113" t="s">
        <v>129</v>
      </c>
      <c r="N7" s="128">
        <v>2026</v>
      </c>
      <c r="O7" s="173">
        <v>7.0000000000000007E-2</v>
      </c>
      <c r="P7" s="174">
        <v>3.78E-2</v>
      </c>
      <c r="Q7" s="176">
        <f>IF(O7="","",ROUND(40%*O7+60%*P7,4))</f>
        <v>5.0700000000000002E-2</v>
      </c>
    </row>
    <row r="8" spans="1:22" x14ac:dyDescent="0.25">
      <c r="A8" s="154" t="s">
        <v>58</v>
      </c>
      <c r="B8" s="155">
        <v>30</v>
      </c>
      <c r="C8" s="155">
        <v>35</v>
      </c>
      <c r="D8" s="114"/>
      <c r="E8" s="13" t="s">
        <v>5</v>
      </c>
      <c r="F8" s="13"/>
      <c r="G8" s="13"/>
      <c r="H8" s="114">
        <v>2028</v>
      </c>
      <c r="I8" s="114">
        <v>2028</v>
      </c>
      <c r="J8" s="114">
        <v>2028</v>
      </c>
      <c r="K8" s="13"/>
      <c r="L8" s="113" t="s">
        <v>130</v>
      </c>
      <c r="N8" s="131">
        <v>2027</v>
      </c>
      <c r="O8" s="173">
        <v>7.2599999999999998E-2</v>
      </c>
      <c r="P8" s="174">
        <v>3.6499999999999998E-2</v>
      </c>
      <c r="Q8" s="179">
        <f t="shared" ref="Q8:Q9" si="0">IF(O8="","",ROUND(40%*O8+60%*P8,5))</f>
        <v>5.0939999999999999E-2</v>
      </c>
    </row>
    <row r="9" spans="1:22" x14ac:dyDescent="0.25">
      <c r="A9" s="154" t="s">
        <v>56</v>
      </c>
      <c r="B9" s="155">
        <v>30</v>
      </c>
      <c r="C9" s="155">
        <v>40</v>
      </c>
      <c r="D9" s="114"/>
      <c r="E9" s="13"/>
      <c r="F9" s="13"/>
      <c r="G9" s="13"/>
      <c r="H9" s="114"/>
      <c r="I9" s="114"/>
      <c r="J9" s="114"/>
      <c r="K9" s="13"/>
      <c r="L9" s="118" t="s">
        <v>133</v>
      </c>
      <c r="N9" s="128">
        <v>2028</v>
      </c>
      <c r="O9" s="133"/>
      <c r="P9" s="134"/>
      <c r="Q9" s="149" t="str">
        <f t="shared" si="0"/>
        <v/>
      </c>
    </row>
    <row r="10" spans="1:22" x14ac:dyDescent="0.25">
      <c r="A10" s="154" t="s">
        <v>17</v>
      </c>
      <c r="B10" s="155">
        <v>8</v>
      </c>
      <c r="C10" s="155">
        <v>10</v>
      </c>
      <c r="D10" s="114"/>
      <c r="E10" s="13"/>
      <c r="F10" s="13"/>
      <c r="G10" s="13"/>
      <c r="H10" s="114"/>
      <c r="I10" s="114"/>
      <c r="J10" s="114"/>
      <c r="K10" s="13"/>
      <c r="L10" s="113"/>
      <c r="O10" s="121"/>
      <c r="P10" s="117"/>
      <c r="Q10" s="117"/>
      <c r="R10" s="117"/>
    </row>
    <row r="11" spans="1:22" x14ac:dyDescent="0.25">
      <c r="A11" s="154" t="s">
        <v>15</v>
      </c>
      <c r="B11" s="155">
        <v>25</v>
      </c>
      <c r="C11" s="155">
        <v>35</v>
      </c>
      <c r="D11" s="114"/>
      <c r="E11" s="13"/>
      <c r="F11" s="13"/>
      <c r="G11" s="13"/>
      <c r="H11" s="114"/>
      <c r="I11" s="114"/>
      <c r="J11" s="114"/>
      <c r="K11" s="13"/>
      <c r="L11" s="113"/>
      <c r="O11" s="121"/>
      <c r="P11" s="117"/>
      <c r="Q11" s="117"/>
      <c r="R11" s="117"/>
    </row>
    <row r="12" spans="1:22" x14ac:dyDescent="0.25">
      <c r="A12" s="154" t="s">
        <v>19</v>
      </c>
      <c r="B12" s="155">
        <v>4</v>
      </c>
      <c r="C12" s="155">
        <v>8</v>
      </c>
      <c r="D12" s="114"/>
      <c r="E12" s="13"/>
      <c r="O12" s="121"/>
      <c r="P12" s="117"/>
      <c r="Q12" s="117"/>
      <c r="R12" s="117"/>
    </row>
    <row r="13" spans="1:22" x14ac:dyDescent="0.25">
      <c r="A13" s="154" t="s">
        <v>63</v>
      </c>
      <c r="B13" s="155">
        <v>25</v>
      </c>
      <c r="C13" s="155">
        <v>35</v>
      </c>
      <c r="D13" s="114"/>
      <c r="E13" s="13"/>
      <c r="O13" s="122"/>
      <c r="P13" s="117"/>
      <c r="Q13" s="117"/>
      <c r="R13" s="117"/>
    </row>
    <row r="14" spans="1:22" x14ac:dyDescent="0.25">
      <c r="A14" s="154" t="s">
        <v>53</v>
      </c>
      <c r="B14" s="155">
        <v>40</v>
      </c>
      <c r="C14" s="155">
        <v>45</v>
      </c>
      <c r="D14" s="114"/>
      <c r="E14" s="13"/>
      <c r="O14" s="121"/>
      <c r="P14" s="117"/>
      <c r="Q14" s="117"/>
      <c r="R14" s="117"/>
    </row>
    <row r="15" spans="1:22" x14ac:dyDescent="0.25">
      <c r="A15" s="154" t="s">
        <v>51</v>
      </c>
      <c r="B15" s="155">
        <v>40</v>
      </c>
      <c r="C15" s="155">
        <v>50</v>
      </c>
    </row>
    <row r="16" spans="1:22" x14ac:dyDescent="0.25">
      <c r="A16" s="154" t="s">
        <v>50</v>
      </c>
      <c r="B16" s="155">
        <v>40</v>
      </c>
      <c r="C16" s="155">
        <v>50</v>
      </c>
    </row>
    <row r="17" spans="1:3" x14ac:dyDescent="0.25">
      <c r="A17" s="154" t="s">
        <v>54</v>
      </c>
      <c r="B17" s="155">
        <v>35</v>
      </c>
      <c r="C17" s="155">
        <v>45</v>
      </c>
    </row>
    <row r="18" spans="1:3" x14ac:dyDescent="0.25">
      <c r="A18" s="154" t="s">
        <v>52</v>
      </c>
      <c r="B18" s="155">
        <v>40</v>
      </c>
      <c r="C18" s="155">
        <v>45</v>
      </c>
    </row>
    <row r="19" spans="1:3" x14ac:dyDescent="0.25">
      <c r="A19" s="154" t="s">
        <v>65</v>
      </c>
      <c r="B19" s="155">
        <v>30</v>
      </c>
      <c r="C19" s="155">
        <v>40</v>
      </c>
    </row>
    <row r="20" spans="1:3" x14ac:dyDescent="0.25">
      <c r="A20" s="154" t="s">
        <v>18</v>
      </c>
      <c r="B20" s="155">
        <v>14</v>
      </c>
      <c r="C20" s="155">
        <v>25</v>
      </c>
    </row>
    <row r="21" spans="1:3" x14ac:dyDescent="0.25">
      <c r="A21" s="154" t="s">
        <v>21</v>
      </c>
      <c r="B21" s="155">
        <v>5</v>
      </c>
      <c r="C21" s="155">
        <v>5</v>
      </c>
    </row>
    <row r="22" spans="1:3" x14ac:dyDescent="0.25">
      <c r="A22" s="154" t="s">
        <v>76</v>
      </c>
      <c r="B22" s="155">
        <v>13</v>
      </c>
      <c r="C22" s="155">
        <v>18</v>
      </c>
    </row>
    <row r="23" spans="1:3" x14ac:dyDescent="0.25">
      <c r="A23" s="154" t="s">
        <v>68</v>
      </c>
      <c r="B23" s="155">
        <v>25</v>
      </c>
      <c r="C23" s="155">
        <v>30</v>
      </c>
    </row>
    <row r="24" spans="1:3" x14ac:dyDescent="0.25">
      <c r="A24" s="154" t="s">
        <v>64</v>
      </c>
      <c r="B24" s="155">
        <v>30</v>
      </c>
      <c r="C24" s="155">
        <v>40</v>
      </c>
    </row>
    <row r="25" spans="1:3" x14ac:dyDescent="0.25">
      <c r="A25" s="154" t="s">
        <v>71</v>
      </c>
      <c r="B25" s="155">
        <v>30</v>
      </c>
      <c r="C25" s="155">
        <v>35</v>
      </c>
    </row>
    <row r="26" spans="1:3" x14ac:dyDescent="0.25">
      <c r="A26" s="154" t="s">
        <v>70</v>
      </c>
      <c r="B26" s="155">
        <v>25</v>
      </c>
      <c r="C26" s="155">
        <v>30</v>
      </c>
    </row>
    <row r="27" spans="1:3" x14ac:dyDescent="0.25">
      <c r="A27" s="154" t="s">
        <v>69</v>
      </c>
      <c r="B27" s="155">
        <v>30</v>
      </c>
      <c r="C27" s="155">
        <v>35</v>
      </c>
    </row>
    <row r="28" spans="1:3" x14ac:dyDescent="0.25">
      <c r="A28" s="154" t="s">
        <v>60</v>
      </c>
      <c r="B28" s="155">
        <v>25</v>
      </c>
      <c r="C28" s="155">
        <v>30</v>
      </c>
    </row>
    <row r="29" spans="1:3" x14ac:dyDescent="0.25">
      <c r="A29" s="154" t="s">
        <v>22</v>
      </c>
      <c r="B29" s="155">
        <v>8</v>
      </c>
      <c r="C29" s="155">
        <v>8</v>
      </c>
    </row>
    <row r="30" spans="1:3" x14ac:dyDescent="0.25">
      <c r="A30" s="154" t="s">
        <v>77</v>
      </c>
      <c r="B30" s="155">
        <v>8</v>
      </c>
      <c r="C30" s="155">
        <v>13</v>
      </c>
    </row>
    <row r="31" spans="1:3" x14ac:dyDescent="0.25">
      <c r="A31" s="154" t="s">
        <v>20</v>
      </c>
      <c r="B31" s="155">
        <v>3</v>
      </c>
      <c r="C31" s="155">
        <v>5</v>
      </c>
    </row>
    <row r="32" spans="1:3" x14ac:dyDescent="0.25">
      <c r="A32" s="154" t="s">
        <v>61</v>
      </c>
      <c r="B32" s="155">
        <v>20</v>
      </c>
      <c r="C32" s="155">
        <v>30</v>
      </c>
    </row>
    <row r="33" spans="1:3" x14ac:dyDescent="0.25">
      <c r="A33" s="154" t="s">
        <v>59</v>
      </c>
      <c r="B33" s="155">
        <v>35</v>
      </c>
      <c r="C33" s="155">
        <v>45</v>
      </c>
    </row>
    <row r="34" spans="1:3" x14ac:dyDescent="0.25">
      <c r="A34" s="154" t="s">
        <v>66</v>
      </c>
      <c r="B34" s="155">
        <v>30</v>
      </c>
      <c r="C34" s="155">
        <v>50</v>
      </c>
    </row>
    <row r="35" spans="1:3" x14ac:dyDescent="0.25">
      <c r="A35" s="154" t="s">
        <v>73</v>
      </c>
      <c r="B35" s="155">
        <v>30</v>
      </c>
      <c r="C35" s="155">
        <v>40</v>
      </c>
    </row>
    <row r="36" spans="1:3" x14ac:dyDescent="0.25">
      <c r="A36" s="154" t="s">
        <v>16</v>
      </c>
      <c r="B36" s="155">
        <v>60</v>
      </c>
      <c r="C36" s="155">
        <v>70</v>
      </c>
    </row>
    <row r="37" spans="1:3" x14ac:dyDescent="0.25">
      <c r="A37" s="154" t="s">
        <v>75</v>
      </c>
      <c r="B37" s="155">
        <v>14</v>
      </c>
      <c r="C37" s="155">
        <v>18</v>
      </c>
    </row>
    <row r="38" spans="1:3" x14ac:dyDescent="0.25">
      <c r="A38" s="154" t="s">
        <v>72</v>
      </c>
      <c r="B38" s="155">
        <v>20</v>
      </c>
      <c r="C38" s="155">
        <v>25</v>
      </c>
    </row>
    <row r="39" spans="1:3" x14ac:dyDescent="0.25">
      <c r="A39" s="15"/>
    </row>
    <row r="40" spans="1:3" x14ac:dyDescent="0.25">
      <c r="A40" s="15"/>
    </row>
    <row r="41" spans="1:3" x14ac:dyDescent="0.25">
      <c r="A41" s="15"/>
    </row>
    <row r="42" spans="1:3" x14ac:dyDescent="0.25">
      <c r="A42" s="15"/>
    </row>
    <row r="43" spans="1:3" x14ac:dyDescent="0.25">
      <c r="A43" s="15"/>
    </row>
    <row r="44" spans="1:3" x14ac:dyDescent="0.25">
      <c r="A44" s="15"/>
    </row>
    <row r="45" spans="1:3" x14ac:dyDescent="0.25">
      <c r="A45" s="15"/>
    </row>
  </sheetData>
  <sortState xmlns:xlrd2="http://schemas.microsoft.com/office/spreadsheetml/2017/richdata2" ref="E3:E8">
    <sortCondition ref="E3:E8"/>
  </sortState>
  <mergeCells count="1">
    <mergeCell ref="N1:Q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Ausfüllhilfe</vt:lpstr>
      <vt:lpstr>A_Stammdaten</vt:lpstr>
      <vt:lpstr>B_KKAuf</vt:lpstr>
      <vt:lpstr>D_SAV</vt:lpstr>
      <vt:lpstr>D2_BKZ_NAKB_SoPo</vt:lpstr>
      <vt:lpstr>D3_WAV</vt:lpstr>
      <vt:lpstr>E_Erläuterung</vt:lpstr>
      <vt:lpstr>Changelog</vt:lpstr>
      <vt:lpstr>Listen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BK8l</dc:creator>
  <cp:lastModifiedBy>Falb, Claudia (HMWVW)</cp:lastModifiedBy>
  <cp:lastPrinted>2018-04-26T15:46:15Z</cp:lastPrinted>
  <dcterms:created xsi:type="dcterms:W3CDTF">2017-05-29T09:08:28Z</dcterms:created>
  <dcterms:modified xsi:type="dcterms:W3CDTF">2026-06-02T11:45:45Z</dcterms:modified>
</cp:coreProperties>
</file>